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72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<sst xmlns="http://schemas.openxmlformats.org/spreadsheetml/2006/main" count="1500" uniqueCount="672">
  <si>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</si>
  <si>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</si>
  <si>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</si>
  <si>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</si>
  <si>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</si>
  <si>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</si>
  <si>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</si>
  <si>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</si>
  <si>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</si>
  <si>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</si>
  <si>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</si>
  <si>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</si>
  <si>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</si>
  <si>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</si>
  <si>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</si>
  <si>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</si>
  <si>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</si>
  <si>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</si>
  <si>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</si>
  <si>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</si>
  <si>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</si>
  <si>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</si>
  <si>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</si>
  <si>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</si>
  <si>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</si>
  <si>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</si>
  <si>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</si>
  <si>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</si>
  <si>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</si>
  <si>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</si>
  <si>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</si>
  <si>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</si>
  <si>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</si>
  <si>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</si>
  <si>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</si>
  <si>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</si>
  <si>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</si>
  <si>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</si>
  <si>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</si>
  <si>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</si>
  <si>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</si>
  <si>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   Firm-LD Peak - Ent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</si>
  <si>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</si>
  <si>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</si>
  <si>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</si>
  <si>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</si>
  <si>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</si>
  <si>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</si>
  <si>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</si>
  <si>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</si>
  <si>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</si>
  <si>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</si>
  <si>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</si>
  <si>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</si>
  <si>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</si>
  <si>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</si>
  <si>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</si>
  <si>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</si>
  <si>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</si>
  <si>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</si>
  <si>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</si>
  <si>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</si>
  <si>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</si>
  <si>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</si>
  <si>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</si>
  <si>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</si>
  <si>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</si>
  <si>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</si>
  <si>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</si>
  <si>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</si>
  <si>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</si>
  <si>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</si>
  <si>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</si>
  <si>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</si>
  <si>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</si>
  <si>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</si>
  <si>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</si>
  <si>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</si>
  <si>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</si>
  <si>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</si>
  <si>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</si>
  <si>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</si>
  <si>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</si>
  <si>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</si>
  <si>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</si>
  <si>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</si>
  <si>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</si>
  <si>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</si>
  <si>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</si>
  <si>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</si>
  <si>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</si>
  <si>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</si>
  <si>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</si>
  <si>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</si>
  <si>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</si>
  <si>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</si>
  <si>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</si>
  <si>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</si>
  <si>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</si>
  <si>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</si>
  <si>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</si>
  <si>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</si>
  <si>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</si>
  <si>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</si>
  <si>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</si>
  <si>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</si>
  <si>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</si>
  <si>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</si>
  <si>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</si>
  <si>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</si>
  <si>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</si>
  <si>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</si>
  <si>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</si>
  <si>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</si>
  <si>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</si>
  <si>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</si>
  <si>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</si>
  <si>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</si>
  <si>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</si>
  <si>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</si>
  <si>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</si>
  <si>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</si>
  <si>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</si>
  <si>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</si>
  <si>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</si>
  <si>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</si>
  <si>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</si>
  <si>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</si>
  <si>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</si>
  <si>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</si>
  <si>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</si>
  <si>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</si>
  <si>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</si>
  <si>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</si>
  <si>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</si>
  <si>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</si>
  <si>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</si>
  <si>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</si>
  <si>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</si>
  <si>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</si>
  <si>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</si>
  <si>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</si>
  <si>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</si>
  <si>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</si>
  <si>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</si>
  <si>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</si>
  <si>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</si>
  <si>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</si>
  <si>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</si>
  <si>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</si>
  <si>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</si>
  <si>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</si>
  <si>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</si>
  <si>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</si>
  <si>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</si>
  <si>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</si>
  <si>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</si>
  <si>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</si>
  <si>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</si>
  <si>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</si>
  <si>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</si>
  <si>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</si>
  <si>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</si>
  <si>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</si>
  <si>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</si>
  <si>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</si>
  <si>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</si>
  <si>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</si>
  <si>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</si>
  <si>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</si>
  <si>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</si>
  <si>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</si>
  <si>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</si>
  <si>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</si>
  <si>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</si>
  <si>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</si>
  <si>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</si>
  <si>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</si>
  <si>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</si>
  <si>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</si>
  <si>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</si>
  <si>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</si>
  <si>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</si>
  <si>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</si>
  <si>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</si>
  <si>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</si>
  <si>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</si>
  <si>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</si>
  <si>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</si>
  <si>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</si>
  <si>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</si>
  <si>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</si>
  <si>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</si>
  <si>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</si>
  <si>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</si>
  <si>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</si>
  <si>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</si>
  <si>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</si>
  <si>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</si>
  <si>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</si>
  <si>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</si>
  <si>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</si>
  <si>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</si>
  <si>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</si>
  <si>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</si>
  <si>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</si>
  <si>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</si>
  <si>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</si>
  <si>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</si>
  <si>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</si>
  <si>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</si>
  <si>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</si>
  <si>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</si>
  <si>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</si>
  <si>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</si>
  <si>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</si>
  <si>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</si>
  <si>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</si>
  <si>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</si>
  <si>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</si>
  <si>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</si>
  <si>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</si>
  <si>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</si>
  <si>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</si>
  <si>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</si>
  <si>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</si>
  <si>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</si>
  <si>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</si>
  <si>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</si>
  <si>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</si>
  <si>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</si>
  <si>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</si>
  <si>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</si>
  <si>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</si>
  <si>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</si>
  <si>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</si>
  <si>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</si>
  <si>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</si>
  <si>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</si>
  <si>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</si>
  <si>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</si>
  <si>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</si>
  <si>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</si>
  <si>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</si>
  <si>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</si>
  <si>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</si>
  <si>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</si>
  <si>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</si>
  <si>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</si>
  <si>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</si>
  <si>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</si>
  <si>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</si>
  <si>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</si>
  <si>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</si>
  <si>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</si>
  <si>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</si>
  <si>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</si>
  <si>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</si>
  <si>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</si>
  <si>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</si>
  <si>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</si>
  <si>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</si>
  <si>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</si>
  <si>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</si>
  <si>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</si>
  <si>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</si>
  <si>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</si>
  <si>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</si>
  <si>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</si>
  <si>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</si>
  <si>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</si>
  <si>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</si>
  <si>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</si>
  <si>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</si>
  <si>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</si>
  <si>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</si>
  <si>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</si>
  <si>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</si>
  <si>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</si>
  <si>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</si>
  <si>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</si>
  <si>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</si>
  <si>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</si>
  <si>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</si>
  <si>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</si>
  <si>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</si>
  <si>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</si>
  <si>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</si>
  <si>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</si>
  <si>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</si>
  <si>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</si>
  <si>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</si>
  <si>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</si>
  <si>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</si>
  <si>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</si>
  <si>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</si>
  <si>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</si>
  <si>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</si>
  <si>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</si>
  <si>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</si>
  <si>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</si>
  <si>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</si>
  <si>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</si>
  <si>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</si>
  <si>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</si>
  <si>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</si>
  <si>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</si>
  <si>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</si>
  <si>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</si>
  <si>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</si>
  <si>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</si>
  <si>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</si>
  <si>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</si>
  <si>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</si>
  <si>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</si>
  <si>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</si>
  <si>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</si>
  <si>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</si>
  <si>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</si>
  <si>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</si>
  <si>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</si>
  <si>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</si>
  <si>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</si>
  <si>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</si>
  <si>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</si>
  <si>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</si>
  <si>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</si>
  <si>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</si>
  <si>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</si>
  <si>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</si>
  <si>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</si>
  <si>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</si>
  <si>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</si>
  <si>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</si>
  <si>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</si>
  <si>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</si>
  <si>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</si>
  <si>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DYNSMCGI</t>
  </si>
  <si>
    <t>pwr.TVA</t>
  </si>
  <si>
    <t>Bal Month</t>
  </si>
  <si>
    <t>    Firm-LD Peak - Cin - Bal Month</t>
  </si>
  <si>
    <t>    Firm-LD Peak - Cin - Bal Week</t>
  </si>
  <si>
    <t>Bal Week</t>
  </si>
  <si>
    <t>    Firm-LD Peak - Comed - Next Day</t>
  </si>
  <si>
    <t>    Firm-LD Peak - PJM-W - Bal Month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</si>
  <si>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</si>
  <si>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</si>
  <si>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</si>
  <si>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</si>
  <si>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</si>
  <si>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</si>
  <si>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</si>
  <si>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</si>
  <si>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</si>
  <si>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</si>
  <si>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</si>
  <si>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</si>
  <si>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</si>
  <si>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</si>
  <si>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</si>
  <si>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</si>
  <si>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</si>
  <si>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</si>
  <si>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Transco Z-6 (NY)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</si>
  <si>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</si>
  <si>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</si>
  <si>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</si>
  <si>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</si>
  <si>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</si>
  <si>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TCO - May01-Oct01</t>
  </si>
  <si>
    <t>    NG Fin BS, LD1 for IF - Panhandle - May01-Oct01</t>
  </si>
  <si>
    <t>    NG Fin BS, LD1 for IF - Perm - Jun01</t>
  </si>
  <si>
    <t>    NG Fin BS, LD1 for IF - Waha - May01-Oct01</t>
  </si>
  <si>
    <t> Enron North America Corp.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</si>
  <si>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</si>
  <si>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</si>
  <si>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</si>
  <si>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</si>
  <si>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</si>
  <si>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</si>
  <si>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</si>
  <si>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</si>
  <si>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</si>
  <si>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Comed - May01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</si>
  <si>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</si>
  <si>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</si>
  <si>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</si>
  <si>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</si>
  <si>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</si>
  <si>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Panhandle - Next Day Gas</t>
  </si>
  <si>
    <t>    NG Firm Phys, ID, GDD - TET ELA - Next Day Gas</t>
  </si>
  <si>
    <t>    NG Firm Phys, ID, GDD - Trunk ELA - Next Day Gas</t>
  </si>
  <si>
    <t>Nov01-Mar02</t>
  </si>
  <si>
    <t>    NG Fin BS, LD1 for IF - Perm - Nov01-Mar02</t>
  </si>
  <si>
    <t>    NG Fin BS, LD1 for IF - TET ELA - May01</t>
  </si>
  <si>
    <t>    NG Fin BS, LD1 for IF - Waha - Nov01-Mar02</t>
  </si>
  <si>
    <t>    NG Fin BS, LD1 for NGI - Socal - Jun01</t>
  </si>
  <si>
    <t>    NG Fin BS, LD1 for NGI - Socal - 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</si>
  <si>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</si>
  <si>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</si>
  <si>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</si>
  <si>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</si>
  <si>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</si>
  <si>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Commodity Type:  All</t>
  </si>
  <si>
    <t>Morgan Stanley Capital Group, Inc.</t>
  </si>
  <si>
    <t>Apr-04-01</t>
  </si>
  <si>
    <t>ng.Next Day</t>
  </si>
  <si>
    <t>DYNJSIZ</t>
  </si>
  <si>
    <t>Fin Swap-Peak</t>
  </si>
  <si>
    <t>Firm-LD Off-Peak</t>
  </si>
  <si>
    <t>    Firm-LD Off-Peak - PJM-W Off-Peak - Cal 03</t>
  </si>
  <si>
    <t>    Firm-LD Peak - Comed - Jun01</t>
  </si>
  <si>
    <t>    Firm-LD Peak - Comed - Oct01</t>
  </si>
  <si>
    <t>    Firm-LD Peak - Ent - May01</t>
  </si>
  <si>
    <t>    Firm-LD Peak - Ent - Jul01-Aug01</t>
  </si>
  <si>
    <t>Mar02-Apr02</t>
  </si>
  <si>
    <t>    Firm-LD Peak - Mid C - Next Day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</si>
  <si>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</si>
  <si>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</si>
  <si>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</si>
  <si>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</si>
  <si>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</si>
  <si>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</si>
  <si>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</si>
  <si>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Firm Phys, ID, GDD - Tenn-8L - Next Day Gas</t>
  </si>
  <si>
    <t>    NG Firm Phys, ID, GDD - TET-STX - Next Day Gas</t>
  </si>
  <si>
    <t>    NG Firm Phys, ID, GDD - TGT-SL - Next Day Gas</t>
  </si>
  <si>
    <t>    NG Fin, FP for LD1 - Henry - Jun01</t>
  </si>
  <si>
    <t>Apr-06-01</t>
  </si>
  <si>
    <t>DYNJDAV</t>
  </si>
  <si>
    <t>ng.Not Applicable</t>
  </si>
  <si>
    <t>ng.Basis Swap</t>
  </si>
  <si>
    <t>ng.NYMEX Last Day Settlement</t>
  </si>
  <si>
    <t>ng.May 2001 - October 2001</t>
  </si>
  <si>
    <t>ng.ANR Southwest</t>
  </si>
  <si>
    <t>09:30 A.M.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</si>
  <si>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</si>
  <si>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</si>
  <si>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</si>
  <si>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</si>
  <si>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</si>
  <si>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</si>
  <si>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</si>
  <si>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</si>
  <si>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</si>
  <si>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</si>
  <si>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</si>
  <si>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</si>
  <si>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</si>
  <si>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</si>
  <si>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</si>
  <si>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</si>
  <si>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r>
      <t> Trade Dates:  </t>
    </r>
    <r>
      <rPr>
        <sz val="8"/>
        <color indexed="8"/>
        <rFont val="Verdana"/>
        <family val="2"/>
      </rPr>
      <t>Apr-4-01 thru Apr-4-01</t>
    </r>
  </si>
  <si>
    <t>    Fin Swap-Peak - NYPOOL J - Jul01-Aug01</t>
  </si>
  <si>
    <t>Apr-04-01 18:28 GMT</t>
  </si>
  <si>
    <t>    Fin Swap-Peak - NYPOOL A - Next Day</t>
  </si>
  <si>
    <t>Apr-04-01 13:42 GMT</t>
  </si>
  <si>
    <t>    Fin Swap-Peak - NYPOOL A - Jun01</t>
  </si>
  <si>
    <t>Apr-04-01 18:40 GMT</t>
  </si>
  <si>
    <t>    Fin Swap-Peak - NYPOOL G - Jul01-Aug01</t>
  </si>
  <si>
    <t>Apr-04-01 18:02 GMT</t>
  </si>
  <si>
    <t>Apr-04-01 19:09 GMT</t>
  </si>
  <si>
    <t>Apr-04-01 17:27 GMT</t>
  </si>
  <si>
    <t>Apr-04-01 14:31 GMT</t>
  </si>
  <si>
    <t>Apr-04-01 19:24 GMT</t>
  </si>
  <si>
    <t>    Firm-LD Peak - Cin - Next Week</t>
  </si>
  <si>
    <t>Apr-04-01 17:20 GMT</t>
  </si>
  <si>
    <t>Apr-04-01 19:34 GMT</t>
  </si>
  <si>
    <t>Apr-04-01 20:34 GMT</t>
  </si>
  <si>
    <t>Apr-04-01 20:32 GMT</t>
  </si>
  <si>
    <t>Apr-04-01 16:37 GMT</t>
  </si>
  <si>
    <t>    Firm-LD Peak - Cin - Jan02-Feb02</t>
  </si>
  <si>
    <t>Jan02-Feb02</t>
  </si>
  <si>
    <t>Apr-04-01 13:01 GMT</t>
  </si>
  <si>
    <t>Apr-04-01 13:28 GMT</t>
  </si>
  <si>
    <t>    Firm-LD Peak - Comed - Next Week</t>
  </si>
  <si>
    <t>Apr-04-01 18:43 GMT</t>
  </si>
  <si>
    <t>Apr-04-01 20:16 GMT</t>
  </si>
  <si>
    <t>Apr-04-01 13:51 GMT</t>
  </si>
  <si>
    <t>    Firm-LD Peak - Comed - Sep01</t>
  </si>
  <si>
    <t>Apr-04-01 17:10 GMT</t>
  </si>
  <si>
    <t>Apr-04-01 13:07 GMT</t>
  </si>
  <si>
    <t>Apr-04-01 12:31 GMT</t>
  </si>
  <si>
    <t>Apr-04-01 18:30 GMT</t>
  </si>
  <si>
    <t>Apr-04-01 12:18 GMT</t>
  </si>
  <si>
    <t>Apr-04-01 16:36 GMT</t>
  </si>
  <si>
    <t>    Firm-LD Peak - Ent - Sep01</t>
  </si>
  <si>
    <t>Apr-04-01 14:04 GMT</t>
  </si>
  <si>
    <t>    Firm-LD Peak - Ent - Jan02-Feb02</t>
  </si>
  <si>
    <t>Apr-04-01 18:10 GMT</t>
  </si>
  <si>
    <t>    Firm-LD Peak - Ent - May02</t>
  </si>
  <si>
    <t>Apr-04-01 13:57 GMT</t>
  </si>
  <si>
    <t>Apr-04-01 13:15 GMT</t>
  </si>
  <si>
    <t>    Firm-LD Peak - Nepool - Bal Week</t>
  </si>
  <si>
    <t>Apr-04-01 12:12 GMT</t>
  </si>
  <si>
    <t>Apr-04-01 18:29 GMT</t>
  </si>
  <si>
    <t>    Firm-LD Peak - Nepool - Next Week</t>
  </si>
  <si>
    <t>Apr-04-01 19:18 GMT</t>
  </si>
  <si>
    <t>    Firm-LD Peak - Nepool - May01</t>
  </si>
  <si>
    <t>Apr-04-01 18:14 GMT</t>
  </si>
  <si>
    <t>Apr-04-01 17:26 GMT</t>
  </si>
  <si>
    <t>    Firm-LD Peak - Nepool - Q4 01</t>
  </si>
  <si>
    <t>Apr-04-01 19:00 GMT</t>
  </si>
  <si>
    <t>Apr-04-01 18:06 GMT</t>
  </si>
  <si>
    <t>    Firm-LD Peak - PJM-W - Custom</t>
  </si>
  <si>
    <t>Custom</t>
  </si>
  <si>
    <t>Apr-04-01 17:51 GMT</t>
  </si>
  <si>
    <t>Apr-04-01 18:47 GMT</t>
  </si>
  <si>
    <t>Apr-04-01 18:34 GMT</t>
  </si>
  <si>
    <t>    Firm-LD Peak - PJM-W - Jun01</t>
  </si>
  <si>
    <t>Apr-04-01 17:59 GMT</t>
  </si>
  <si>
    <t>    Firm-LD Peak - PJM-W - Jul01-Aug01</t>
  </si>
  <si>
    <t>    Firm-LD Peak - PJM-W - Q4 01</t>
  </si>
  <si>
    <t>Apr-04-01 16:39 GMT</t>
  </si>
  <si>
    <t>    Firm-LD Peak - PJM-W - Mar02-Apr02</t>
  </si>
  <si>
    <t>Apr-04-01 14:02 GMT</t>
  </si>
  <si>
    <t>    Firm-LD Peak - Palo - May01</t>
  </si>
  <si>
    <t>Apr-04-01 16:27 GMT</t>
  </si>
  <si>
    <t>Apr-04-01 13:09 GMT</t>
  </si>
  <si>
    <t>Apr-04-01 11:59 GMT</t>
  </si>
  <si>
    <t>    Firm-LD Peak - TVA - Q4 01</t>
  </si>
  <si>
    <t>Apr-04-01 14:03 GMT</t>
  </si>
  <si>
    <t>Apr-04-01 14:21 GMT</t>
  </si>
  <si>
    <t>Apr-04-01 15:15 GMT</t>
  </si>
  <si>
    <t>    NG Firm Phys, FP - CG-ML - Next Day Gas</t>
  </si>
  <si>
    <t>Apr-04-01 14:45 GMT</t>
  </si>
  <si>
    <t>Apr-04-01 15:06 GMT</t>
  </si>
  <si>
    <t>Apr-04-01 14:05 GMT</t>
  </si>
  <si>
    <t>Apr-04-01 13:56 GMT</t>
  </si>
  <si>
    <t>Apr-04-01 13:53 GMT</t>
  </si>
  <si>
    <t>    NG Firm Phys, FP - FGT-Z2 - Next Day Gas</t>
  </si>
  <si>
    <t>Apr-04-01 14:44 GMT</t>
  </si>
  <si>
    <t>Apr-04-01 14:48 GMT</t>
  </si>
  <si>
    <t>Apr-04-01 15:10 GMT</t>
  </si>
  <si>
    <t>Apr-04-01 14:16 GMT</t>
  </si>
  <si>
    <t>Apr-04-01 14:15 GMT</t>
  </si>
  <si>
    <t>Apr-04-01 13:48 GMT</t>
  </si>
  <si>
    <t>    NG Firm Phys, FP - NGPL-STX - Next Day Gas</t>
  </si>
  <si>
    <t>Apr-04-01 14:17 GMT</t>
  </si>
  <si>
    <t>Apr-04-01 14:30 GMT</t>
  </si>
  <si>
    <t>Apr-04-01 14:35 GMT</t>
  </si>
  <si>
    <t>    NG Firm Phys, FP - NNG-Demarc - Bal Month Gas</t>
  </si>
  <si>
    <t>Apr-04-01 12:40 GMT</t>
  </si>
  <si>
    <t>Apr-04-01 13:40 GMT</t>
  </si>
  <si>
    <t>Apr-04-01 14:18 GMT</t>
  </si>
  <si>
    <t>Apr-04-01 13:37 GMT</t>
  </si>
  <si>
    <t>Apr-04-01 14:54 GMT</t>
  </si>
  <si>
    <t>Apr-04-01 14:43 GMT</t>
  </si>
  <si>
    <t>Apr-04-01 14:24 GMT</t>
  </si>
  <si>
    <t>    NG Firm Phys, FP - TET-STX - Next Day Gas</t>
  </si>
  <si>
    <t>Apr-04-01 14:29 GMT</t>
  </si>
  <si>
    <t>Apr-04-01 14:40 GMT</t>
  </si>
  <si>
    <t>Apr-04-01 14:52 GMT</t>
  </si>
  <si>
    <t>    NG Firm Phys, FP - Waha - Next Day Gas</t>
  </si>
  <si>
    <t>Apr-04-01 13:50 GMT</t>
  </si>
  <si>
    <t>Apr-04-01 13:16 GMT</t>
  </si>
  <si>
    <t>Apr-04-01 13:35 GMT</t>
  </si>
  <si>
    <t>    NG Firm Phys, ID, GDD - Henry - Next Day Gas</t>
  </si>
  <si>
    <t>Apr-04-01 13:30 GMT</t>
  </si>
  <si>
    <t>    NG Firm Phys, ID, GDD - NGPL-STX - Next Day Gas</t>
  </si>
  <si>
    <t>Apr-04-01 12:37 GMT</t>
  </si>
  <si>
    <t>Apr-04-01 13:18 GMT</t>
  </si>
  <si>
    <t>Apr-04-01 13:39 GMT</t>
  </si>
  <si>
    <t>Apr-04-01 13:14 GMT</t>
  </si>
  <si>
    <t>    NG Firm Phys, ID, GDD - Transco Z-6 (NY) - Next Day Gas</t>
  </si>
  <si>
    <t>    NG Firm Phys, ID, GDD - Transco Z-6 (non-NY) - Next Day Gas</t>
  </si>
  <si>
    <t>Apr-04-01 12:48 GMT</t>
  </si>
  <si>
    <t>Apr-04-01 13:34 GMT</t>
  </si>
  <si>
    <t>NG Fin BS, LD1 for GDM</t>
  </si>
  <si>
    <t>    NG Fin BS, LD1 for GDM - Mich - May01-Oct01</t>
  </si>
  <si>
    <t>Apr-04-01 18:00 GMT</t>
  </si>
  <si>
    <t>    NG Fin BS, LD1 for GDM - Mich - Nov01-Mar02</t>
  </si>
  <si>
    <t>    NG Fin BS, LD1 for IF - ANR-SW - Nov01-Mar02</t>
  </si>
  <si>
    <t>Apr-04-01 16:00 GMT</t>
  </si>
  <si>
    <t>    NG Fin BS, LD1 for IF - ANR-SE - May01</t>
  </si>
  <si>
    <t>    NG Fin BS, LD1 for IF - TCO - Nov01-Mar02</t>
  </si>
  <si>
    <t>Apr-04-01 16:02 GMT</t>
  </si>
  <si>
    <t>    NG Fin BS, LD1 for IF - CG-ONSH - May01</t>
  </si>
  <si>
    <t>Apr-04-01 14:25 GMT</t>
  </si>
  <si>
    <t>    NG Fin BS, LD1 for IF - CG-ONSH - May01-Oct01</t>
  </si>
  <si>
    <t>Apr-04-01 14:36 GMT</t>
  </si>
  <si>
    <t>    NG Fin BS, LD1 for IF - HSC - Jun01</t>
  </si>
  <si>
    <t>Apr-04-01 14:46 GMT</t>
  </si>
  <si>
    <t>    NG Fin BS, LD1 for IF - NGPL-LA - May01-Oct01</t>
  </si>
  <si>
    <t>    NG Fin BS, LD1 for IF - NGPL-Mid - May01</t>
  </si>
  <si>
    <t>Apr-04-01 16:54 GMT</t>
  </si>
  <si>
    <t>    NG Fin BS, LD1 for IF - NGPL-TxOk - Nov01-Mar02</t>
  </si>
  <si>
    <t>Apr-04-01 14:58 GMT</t>
  </si>
  <si>
    <t>    NG Fin BS, LD1 for IF - NW-Rockies - May01</t>
  </si>
  <si>
    <t>Apr-04-01 18:01 GMT</t>
  </si>
  <si>
    <t>Apr-04-01 21:11 GMT</t>
  </si>
  <si>
    <t>Apr-04-01 15:38 GMT</t>
  </si>
  <si>
    <t>    NG Fin BS, LD1 for IF - Perm - Q3 01</t>
  </si>
  <si>
    <t>Q3 01</t>
  </si>
  <si>
    <t>    NG Fin BS, LD1 for IF - Perm - May01-Oct01</t>
  </si>
  <si>
    <t>Apr-04-01 15:22 GMT</t>
  </si>
  <si>
    <t>Apr-04-01 13:13 GMT</t>
  </si>
  <si>
    <t>Apr-04-01 17:17 GMT</t>
  </si>
  <si>
    <t>Apr-04-01 15:21 GMT</t>
  </si>
  <si>
    <t>Apr-04-01 15:07 GMT</t>
  </si>
  <si>
    <t>    NG Fin BS, LD1 for NGI - Chicago - May01-Oct01</t>
  </si>
  <si>
    <t>Apr-04-01 18:27 GMT</t>
  </si>
  <si>
    <t>Apr-04-01 18:05 GMT</t>
  </si>
  <si>
    <t>    NG Fin BS, LD1 for NGI - Socal - Q3 01</t>
  </si>
  <si>
    <t>Apr-04-01 14:13 GMT</t>
  </si>
  <si>
    <t>Apr-04-01 19:07 GMT</t>
  </si>
  <si>
    <t>Apr-04-01 19:30 GMT</t>
  </si>
  <si>
    <t>Apr-04-01 18:55 GMT</t>
  </si>
  <si>
    <t>Apr-04-01 18:48 GMT</t>
  </si>
  <si>
    <t>Apr-04-01 19:19 GMT</t>
  </si>
  <si>
    <t> Trade Dates:  Apr-4-01 thru Apr-4-01</t>
  </si>
  <si>
    <t>Nov-01-01</t>
  </si>
  <si>
    <t>Mar-31-02</t>
  </si>
  <si>
    <t>AEP Energy Services, Inc.</t>
  </si>
  <si>
    <t>Sold</t>
  </si>
  <si>
    <t>Oct-31-01</t>
  </si>
  <si>
    <t>Apr-04-01  Deals</t>
  </si>
  <si>
    <t>Apr-09-01</t>
  </si>
  <si>
    <t>Apr-13-01</t>
  </si>
  <si>
    <t>Northern Indiana Public Service Company</t>
  </si>
  <si>
    <t>Palo</t>
  </si>
  <si>
    <t>Fischer, M</t>
  </si>
  <si>
    <t>Trade Dates:  Apr-4-01 thru Apr-4-01</t>
  </si>
  <si>
    <t>DYNJTIP</t>
  </si>
  <si>
    <t>NYMEX Spec</t>
  </si>
  <si>
    <t>cl.Nymex-(Ohio River or Big Sandy River)</t>
  </si>
  <si>
    <t>cl.2001, 3nd Quarter</t>
  </si>
  <si>
    <t>11:38 A.M.</t>
  </si>
  <si>
    <t>DYNJJOH</t>
  </si>
  <si>
    <t>08:44 A.M.</t>
  </si>
  <si>
    <t>DYNJLIND</t>
  </si>
  <si>
    <t>pwr.Jul-Aug01</t>
  </si>
  <si>
    <t>08:30 A.M.</t>
  </si>
  <si>
    <t>DYNCMCG</t>
  </si>
  <si>
    <t>ng.TETCO ELA</t>
  </si>
  <si>
    <t>09:52 A.M.</t>
  </si>
  <si>
    <t>DYNCSHI</t>
  </si>
  <si>
    <t>ng.Fixed Price Swap</t>
  </si>
  <si>
    <t>ng.NYMEX</t>
  </si>
  <si>
    <t>ng.November 2001 - March 2002</t>
  </si>
  <si>
    <t>09:27 A.M.</t>
  </si>
  <si>
    <t>ng.CNG South Point</t>
  </si>
  <si>
    <t>ng.Inside FERC CNG South Point</t>
  </si>
  <si>
    <t>08:54 A.M.</t>
  </si>
  <si>
    <t>ng.TCO IPP</t>
  </si>
  <si>
    <t>ng.Inside FERC TCO</t>
  </si>
  <si>
    <t>09:33 A.M.</t>
  </si>
  <si>
    <t>09:40 A.M.</t>
  </si>
  <si>
    <t>DYNASAN</t>
  </si>
  <si>
    <t>ng.TGT Zone SL</t>
  </si>
  <si>
    <t>09:31 A.M.</t>
  </si>
  <si>
    <t>DYNFMOR</t>
  </si>
  <si>
    <t>ng.Henry Hub</t>
  </si>
  <si>
    <t>07:56 A.M.</t>
  </si>
  <si>
    <t>DYNMSTE</t>
  </si>
  <si>
    <t>pwr.Ercot</t>
  </si>
  <si>
    <t>pwr.East Coast Next Week Power</t>
  </si>
  <si>
    <t>09:53 A.M.</t>
  </si>
  <si>
    <t>pwr.May01</t>
  </si>
  <si>
    <t>08:24 A.M.</t>
  </si>
  <si>
    <t>08:25 A.M.</t>
  </si>
  <si>
    <t>09:01 A.M.</t>
  </si>
  <si>
    <t>10:01 A.M.</t>
  </si>
  <si>
    <t>06:42 A.M.</t>
  </si>
  <si>
    <t>06:43 A.M.</t>
  </si>
  <si>
    <t>07:03 A.M.</t>
  </si>
  <si>
    <t>07:24 A.M.</t>
  </si>
  <si>
    <t>08:16 A.M.</t>
  </si>
  <si>
    <t>07:46 A.M.</t>
  </si>
  <si>
    <t>01:04 P.M.</t>
  </si>
  <si>
    <t>09:35 A.M.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</si>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</sst>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6.352047106484" createdVersion="1" recordCount="2">
  <cacheSource type="worksheet">
    <worksheetSource ref="A9:Y11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2">
        <s v="01:04 P.M."/>
        <s v="09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" maxValue="0.66500000000000004" count="2">
        <n v="0.66500000000000004"/>
        <n v="0.66"/>
      </sharedItems>
    </cacheField>
    <cacheField name="Deal Number " numFmtId="0">
      <sharedItems containsSemiMixedTypes="0" containsString="0" containsNumber="1" containsInteger="1" minValue="22047" maxValue="22142" count="2">
        <n v="22142"/>
        <n v="220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6.351810069442" createdVersion="1" recordCount="12">
  <cacheSource type="worksheet">
    <worksheetSource ref="A10:Y22" sheet="DD-ENA"/>
  </cacheSource>
  <cacheFields count="25">
    <cacheField name="Enron Trader" numFmtId="0">
      <sharedItems count="14">
        <s v="John Massey"/>
        <s v="Narsimha Misra"/>
        <s v="Robert Stalford"/>
        <s v="Chris Germany"/>
        <s v="John Arnold"/>
        <s v="Susan Pereira"/>
        <s v="Kelli Stevens"/>
        <s v="Dan Junek" u="1"/>
        <s v="Patrice Mims-Thurston" u="1"/>
        <s v="Scott Hendrickson" u="1"/>
        <s v="Vicki Versen" u="1"/>
        <e v="#N/A" u="1"/>
        <s v="Chad Pennix" u="1"/>
        <s v="Tom May" u="1"/>
      </sharedItems>
    </cacheField>
    <cacheField name="Period" numFmtId="0">
      <sharedItems containsSemiMixedTypes="0" containsString="0" containsNumber="1" containsInteger="1" minValue="1" maxValue="992" count="6">
        <n v="92"/>
        <n v="16"/>
        <n v="992"/>
        <n v="1"/>
        <n v="151"/>
        <n v="184"/>
      </sharedItems>
    </cacheField>
    <cacheField name="Total Volume" numFmtId="0">
      <sharedItems containsSemiMixedTypes="0" containsString="0" containsNumber="1" containsInteger="1" minValue="460" maxValue="920000" count="7">
        <n v="460"/>
        <n v="800"/>
        <n v="49600"/>
        <n v="5000"/>
        <n v="755000"/>
        <n v="920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7">
        <s v="JMASSEY1"/>
        <s v="NMISRA_FIN"/>
        <s v="RSTALFORD_FIN"/>
        <s v="ENECGERMANY"/>
        <s v="ENEJARNO"/>
        <s v="ENEPEREI"/>
        <s v="ENEkelli"/>
      </sharedItems>
    </cacheField>
    <cacheField name="Dynegy User Name " numFmtId="0">
      <sharedItems count="9">
        <s v="DYNJTIP"/>
        <s v="DYNJJOH"/>
        <s v="DYNJLIND"/>
        <s v="DYNCMCG"/>
        <s v="DYNCSHI"/>
        <s v="DYNJDAV"/>
        <s v="DYNASAN"/>
        <s v="DYNFMOR"/>
        <s v="DYNJSIZ"/>
      </sharedItems>
    </cacheField>
    <cacheField name="Minor Commodity " numFmtId="0">
      <sharedItems count="3">
        <s v="NYMEX Spec"/>
        <s v="pwr.East Power"/>
        <s v="ng.US Natural Gas"/>
      </sharedItems>
    </cacheField>
    <cacheField name="Priority Of Service " numFmtId="0">
      <sharedItems count="4">
        <s v="ngl.N/A"/>
        <s v="pwr.asterisk"/>
        <s v="ng-pwr.Firm"/>
        <s v="ng.Not Applicable"/>
      </sharedItems>
    </cacheField>
    <cacheField name="Deal Type " numFmtId="0">
      <sharedItems count="4">
        <s v="Physical"/>
        <s v="pwr.Financial Swap"/>
        <s v="ng.Fixed Price Swap"/>
        <s v="ng.Basis Swap"/>
      </sharedItems>
    </cacheField>
    <cacheField name="Location " numFmtId="0">
      <sharedItems count="9">
        <s v="cl.Nymex-(Ohio River or Big Sandy River)"/>
        <s v="pwr.New York Zone G"/>
        <s v="ng.TETCO ELA"/>
        <s v="ng.NYMEX"/>
        <s v="ng.CNG South Point"/>
        <s v="ng.TCO IPP"/>
        <s v="ng.TGT Zone SL"/>
        <s v="ng.Henry Hub"/>
        <s v="ng.ANR Southwest"/>
      </sharedItems>
    </cacheField>
    <cacheField name="Pricing Mechanism " numFmtId="0">
      <sharedItems count="3">
        <s v="ng-pwr.Fixed Price"/>
        <s v="pwr.financial swap"/>
        <s v="ng.NYMEX Last Day Settlement"/>
      </sharedItems>
    </cacheField>
    <cacheField name="Settlement Type " numFmtId="0">
      <sharedItems containsBlank="1" count="5">
        <m/>
        <s v="pwr.NY Zone G"/>
        <s v="ng.NYMEX Last Day Settlement"/>
        <s v="ng.Inside FERC CNG South Point"/>
        <s v="ng.Inside FERC TCO"/>
      </sharedItems>
    </cacheField>
    <cacheField name="Term " numFmtId="0">
      <sharedItems count="6">
        <s v="cl.2001, 3nd Quarter"/>
        <s v="pwr.East Coast Spot Power"/>
        <s v="pwr.Jul-Aug01"/>
        <s v="ng.Next Day"/>
        <s v="ng.November 2001 - March 2002"/>
        <s v="ng.May 2001 - October 2001"/>
      </sharedItems>
    </cacheField>
    <cacheField name="Term Start Date " numFmtId="0">
      <sharedItems containsSemiMixedTypes="0" containsNonDate="0" containsDate="1" containsString="0" minDate="2001-04-05T00:00:00" maxDate="2001-11-02T00:00:00" count="4">
        <d v="2001-07-01T00:00:00"/>
        <d v="2001-04-05T00:00:00"/>
        <d v="2001-11-01T00:00:00"/>
        <d v="2001-05-01T00:00:00"/>
      </sharedItems>
    </cacheField>
    <cacheField name="Term End Date " numFmtId="0">
      <sharedItems containsSemiMixedTypes="0" containsNonDate="0" containsDate="1" containsString="0" minDate="2001-04-05T00:00:00" maxDate="2002-04-01T00:00:00" count="5">
        <d v="2001-09-30T00:00:00"/>
        <d v="2001-04-05T00:00:00"/>
        <d v="2001-08-31T00:00:00"/>
        <d v="2002-03-31T00:00:00"/>
        <d v="2001-10-31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11:38 A.M."/>
        <s v="08:44 A.M."/>
        <s v="08:30 A.M."/>
        <s v="09:30 A.M."/>
        <s v="09:52 A.M."/>
        <s v="09:27 A.M."/>
        <s v="08:54 A.M."/>
        <s v="09:33 A.M."/>
        <s v="09:40 A.M."/>
        <s v="09:31 A.M."/>
        <s v="07:5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4">
        <n v="5"/>
        <n v="50"/>
        <n v="5000"/>
        <n v="10000"/>
      </sharedItems>
    </cacheField>
    <cacheField name="Price " numFmtId="0">
      <sharedItems containsSemiMixedTypes="0" containsString="0" containsNumber="1" minValue="0.23499999999999999" maxValue="116.25" count="12">
        <n v="45.5"/>
        <n v="55.25"/>
        <n v="116.25"/>
        <n v="5.1349999999999998"/>
        <n v="5.125"/>
        <n v="5.34"/>
        <n v="0.33"/>
        <n v="0.23749999999999999"/>
        <n v="0.23499999999999999"/>
        <n v="5.2"/>
        <n v="5.24"/>
        <n v="5.0999999999999996"/>
      </sharedItems>
    </cacheField>
    <cacheField name="Deal Number " numFmtId="0">
      <sharedItems containsSemiMixedTypes="0" containsString="0" containsNumber="1" containsInteger="1" minValue="21889" maxValue="22120" count="12">
        <n v="22120"/>
        <n v="21950"/>
        <n v="21916"/>
        <n v="22038"/>
        <n v="22073"/>
        <n v="22034"/>
        <n v="21970"/>
        <n v="22045"/>
        <n v="22060"/>
        <n v="22043"/>
        <n v="21889"/>
        <n v="220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6.351929282406" createdVersion="1" recordCount="1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5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4000"/>
        <n v="24800"/>
        <n v="800"/>
      </sharedItems>
    </cacheField>
    <cacheField name="Notional Value" numFmtId="0">
      <sharedItems containsSemiMixedTypes="0" containsString="0" containsNumber="1" containsInteger="1" minValue="36400" maxValue="1475600" count="11">
        <n v="206000"/>
        <n v="1475600"/>
        <n v="1469400"/>
        <n v="1444600"/>
        <n v="1438400"/>
        <n v="36400"/>
        <n v="36800"/>
        <n v="37400"/>
        <n v="37600"/>
        <n v="39400"/>
        <n v="3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Next Week Power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05T00:00:00" maxDate="2001-05-02T00:00:00" count="3">
        <d v="2001-04-09T00:00:00"/>
        <d v="2001-05-01T00:00:00"/>
        <d v="2001-04-05T00:00:00"/>
      </sharedItems>
    </cacheField>
    <cacheField name="Term End Date " numFmtId="0">
      <sharedItems containsSemiMixedTypes="0" containsNonDate="0" containsDate="1" containsString="0" minDate="2001-04-05T00:00:00" maxDate="2001-06-01T00:00:00" count="3">
        <d v="2001-04-13T00:00:00"/>
        <d v="2001-05-31T00:00:00"/>
        <d v="2001-04-0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09:53 A.M."/>
        <s v="08:24 A.M."/>
        <s v="08:25 A.M."/>
        <s v="09:01 A.M."/>
        <s v="10:01 A.M."/>
        <s v="06:42 A.M."/>
        <s v="06:43 A.M."/>
        <s v="07:03 A.M."/>
        <s v="07:24 A.M."/>
        <s v="08:16 A.M."/>
        <s v="07:4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5" maxValue="59.5" count="11">
        <n v="51.5"/>
        <n v="59.5"/>
        <n v="59.25"/>
        <n v="58.25"/>
        <n v="58"/>
        <n v="45.5"/>
        <n v="46"/>
        <n v="46.75"/>
        <n v="47"/>
        <n v="49.25"/>
        <n v="49"/>
      </sharedItems>
    </cacheField>
    <cacheField name="Deal Number " numFmtId="0">
      <sharedItems containsSemiMixedTypes="0" containsString="0" containsNumber="1" containsInteger="1" minValue="21867" maxValue="22090" count="11">
        <n v="22074"/>
        <n v="21911"/>
        <n v="21912"/>
        <n v="21983"/>
        <n v="22090"/>
        <n v="21867"/>
        <n v="21868"/>
        <n v="21872"/>
        <n v="21877"/>
        <n v="21904"/>
        <n v="21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6.35131539352" createdVersion="1" recordCount="2">
  <cacheSource type="worksheet">
    <worksheetSource ref="A15:T17" sheet="ICE-ENA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22345508" maxValue="144953240" count="2">
        <n v="144953240"/>
        <n v="12234550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2">
        <s v="Nov01-Mar02"/>
        <s v="May01-Oct01"/>
      </sharedItems>
    </cacheField>
    <cacheField name="START" numFmtId="0">
      <sharedItems count="2">
        <s v="Nov-01-01"/>
        <s v="May-01-01"/>
      </sharedItems>
    </cacheField>
    <cacheField name="END" numFmtId="0">
      <sharedItems count="2"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4" maxValue="5.35" count="2">
        <n v="5.35"/>
        <n v="5.2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25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77500" maxValue="920000" count="2">
        <n v="377500"/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6.351577199071" createdVersion="1" recordCount="6">
  <cacheSource type="worksheet">
    <worksheetSource ref="A15:T21" sheet="ICE-EPM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01993080" maxValue="837438764" count="6">
        <n v="837438764"/>
        <n v="184707665"/>
        <n v="116869864"/>
        <n v="101993080"/>
        <n v="199681409"/>
        <n v="1649047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Cin"/>
        <s v="Palo"/>
      </sharedItems>
    </cacheField>
    <cacheField name="Strip" numFmtId="0">
      <sharedItems containsDate="1" containsMixedTypes="1" minDate="2001-05-01T00:00:00" maxDate="2001-05-02T00:00:00" count="3">
        <s v="Next Week"/>
        <d v="2001-05-01T00:00:00"/>
        <s v="Next Day"/>
      </sharedItems>
    </cacheField>
    <cacheField name="START" numFmtId="0">
      <sharedItems count="3">
        <s v="Apr-09-01"/>
        <s v="May-01-01"/>
        <s v="Apr-06-01"/>
      </sharedItems>
    </cacheField>
    <cacheField name="END" numFmtId="0">
      <sharedItems count="3">
        <s v="Apr-13-01"/>
        <s v="May-31-01"/>
        <s v="Apr-0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Northern Indiana Public Service Company"/>
        <s v="Morgan Stanley Capital Group, Inc."/>
      </sharedItems>
    </cacheField>
    <cacheField name="Price" numFmtId="0">
      <sharedItems containsSemiMixedTypes="0" containsString="0" containsNumber="1" minValue="46.5" maxValue="305" count="5">
        <n v="46.5"/>
        <n v="47"/>
        <n v="303"/>
        <n v="305"/>
        <n v="48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0" maxValue="10400" count="2">
        <n v="40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Fischer, M"/>
        <s v="Carson 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2"/>
    <x v="2"/>
    <x v="2"/>
    <x v="0"/>
    <x v="0"/>
    <x v="1"/>
    <x v="2"/>
    <x v="2"/>
    <x v="1"/>
    <x v="1"/>
    <x v="1"/>
    <x v="1"/>
    <x v="1"/>
    <x v="1"/>
    <x v="2"/>
    <x v="0"/>
    <x v="2"/>
    <x v="1"/>
    <x v="0"/>
    <x v="0"/>
    <x v="2"/>
    <x v="0"/>
    <x v="1"/>
    <x v="2"/>
    <x v="2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3"/>
    <x v="0"/>
    <x v="2"/>
    <x v="3"/>
    <x v="3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4"/>
    <x v="1"/>
    <x v="2"/>
    <x v="4"/>
    <x v="4"/>
  </r>
  <r>
    <x v="4"/>
    <x v="4"/>
    <x v="4"/>
    <x v="0"/>
    <x v="0"/>
    <x v="2"/>
    <x v="4"/>
    <x v="4"/>
    <x v="2"/>
    <x v="3"/>
    <x v="2"/>
    <x v="3"/>
    <x v="0"/>
    <x v="2"/>
    <x v="4"/>
    <x v="2"/>
    <x v="3"/>
    <x v="0"/>
    <x v="0"/>
    <x v="0"/>
    <x v="5"/>
    <x v="1"/>
    <x v="2"/>
    <x v="5"/>
    <x v="5"/>
  </r>
  <r>
    <x v="4"/>
    <x v="5"/>
    <x v="5"/>
    <x v="0"/>
    <x v="0"/>
    <x v="2"/>
    <x v="4"/>
    <x v="5"/>
    <x v="2"/>
    <x v="3"/>
    <x v="3"/>
    <x v="4"/>
    <x v="2"/>
    <x v="3"/>
    <x v="5"/>
    <x v="3"/>
    <x v="4"/>
    <x v="0"/>
    <x v="0"/>
    <x v="0"/>
    <x v="6"/>
    <x v="1"/>
    <x v="2"/>
    <x v="6"/>
    <x v="6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7"/>
    <x v="1"/>
    <x v="2"/>
    <x v="7"/>
    <x v="7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8"/>
    <x v="1"/>
    <x v="2"/>
    <x v="8"/>
    <x v="8"/>
  </r>
  <r>
    <x v="5"/>
    <x v="3"/>
    <x v="3"/>
    <x v="0"/>
    <x v="0"/>
    <x v="2"/>
    <x v="5"/>
    <x v="6"/>
    <x v="2"/>
    <x v="2"/>
    <x v="0"/>
    <x v="6"/>
    <x v="0"/>
    <x v="0"/>
    <x v="3"/>
    <x v="1"/>
    <x v="1"/>
    <x v="0"/>
    <x v="0"/>
    <x v="0"/>
    <x v="9"/>
    <x v="1"/>
    <x v="2"/>
    <x v="9"/>
    <x v="9"/>
  </r>
  <r>
    <x v="5"/>
    <x v="3"/>
    <x v="6"/>
    <x v="0"/>
    <x v="0"/>
    <x v="2"/>
    <x v="5"/>
    <x v="7"/>
    <x v="2"/>
    <x v="2"/>
    <x v="0"/>
    <x v="7"/>
    <x v="0"/>
    <x v="0"/>
    <x v="3"/>
    <x v="1"/>
    <x v="1"/>
    <x v="0"/>
    <x v="0"/>
    <x v="0"/>
    <x v="10"/>
    <x v="0"/>
    <x v="3"/>
    <x v="10"/>
    <x v="10"/>
  </r>
  <r>
    <x v="6"/>
    <x v="3"/>
    <x v="3"/>
    <x v="0"/>
    <x v="0"/>
    <x v="2"/>
    <x v="6"/>
    <x v="8"/>
    <x v="2"/>
    <x v="2"/>
    <x v="0"/>
    <x v="8"/>
    <x v="0"/>
    <x v="0"/>
    <x v="3"/>
    <x v="1"/>
    <x v="1"/>
    <x v="0"/>
    <x v="0"/>
    <x v="0"/>
    <x v="3"/>
    <x v="0"/>
    <x v="2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0"/>
    <x v="0"/>
    <x v="0"/>
    <x v="1"/>
    <x v="1"/>
    <x v="3"/>
    <x v="0"/>
    <x v="0"/>
    <x v="0"/>
    <x v="0"/>
    <x v="0"/>
    <x v="0"/>
    <x v="0"/>
    <x v="0"/>
    <x v="0"/>
    <x v="0"/>
    <x v="0"/>
    <x v="1"/>
    <x v="1"/>
    <x v="1"/>
    <x v="0"/>
    <x v="0"/>
    <x v="0"/>
    <x v="3"/>
    <x v="1"/>
    <x v="0"/>
    <x v="3"/>
    <x v="3"/>
  </r>
  <r>
    <x v="0"/>
    <x v="0"/>
    <x v="0"/>
    <x v="1"/>
    <x v="1"/>
    <x v="4"/>
    <x v="0"/>
    <x v="0"/>
    <x v="0"/>
    <x v="0"/>
    <x v="0"/>
    <x v="0"/>
    <x v="0"/>
    <x v="0"/>
    <x v="0"/>
    <x v="0"/>
    <x v="0"/>
    <x v="1"/>
    <x v="1"/>
    <x v="1"/>
    <x v="0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7"/>
    <x v="7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8"/>
    <x v="8"/>
  </r>
  <r>
    <x v="1"/>
    <x v="0"/>
    <x v="0"/>
    <x v="2"/>
    <x v="2"/>
    <x v="9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9"/>
    <x v="9"/>
  </r>
  <r>
    <x v="2"/>
    <x v="0"/>
    <x v="0"/>
    <x v="2"/>
    <x v="2"/>
    <x v="10"/>
    <x v="0"/>
    <x v="0"/>
    <x v="0"/>
    <x v="2"/>
    <x v="2"/>
    <x v="0"/>
    <x v="0"/>
    <x v="0"/>
    <x v="2"/>
    <x v="0"/>
    <x v="0"/>
    <x v="2"/>
    <x v="2"/>
    <x v="2"/>
    <x v="0"/>
    <x v="0"/>
    <x v="0"/>
    <x v="10"/>
    <x v="1"/>
    <x v="0"/>
    <x v="10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  <x v="0"/>
    <x v="0"/>
    <x v="0"/>
    <x v="0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2"/>
    <x v="2"/>
    <x v="0"/>
    <x v="1"/>
    <x v="0"/>
    <x v="1"/>
    <x v="0"/>
    <x v="1"/>
  </r>
  <r>
    <x v="0"/>
    <x v="4"/>
    <x v="0"/>
    <x v="0"/>
    <x v="0"/>
    <x v="1"/>
    <x v="1"/>
    <x v="1"/>
    <x v="1"/>
    <x v="0"/>
    <x v="0"/>
    <x v="0"/>
    <x v="2"/>
    <x v="3"/>
    <x v="0"/>
    <x v="1"/>
    <x v="0"/>
    <x v="1"/>
    <x v="0"/>
    <x v="1"/>
  </r>
  <r>
    <x v="0"/>
    <x v="5"/>
    <x v="0"/>
    <x v="1"/>
    <x v="0"/>
    <x v="0"/>
    <x v="2"/>
    <x v="2"/>
    <x v="2"/>
    <x v="0"/>
    <x v="0"/>
    <x v="0"/>
    <x v="0"/>
    <x v="4"/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x="1"/>
        <item m="1" x="3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2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1" firstHeaderRow="1" firstDataRow="2" firstDataCol="2"/>
  <pivotFields count="25">
    <pivotField axis="axisRow" dataField="1" compact="0" outline="0" subtotalTop="0" showAll="0" includeNewItemsInFilter="1" defaultSubtotal="0">
      <items count="14">
        <item x="3"/>
        <item m="1" x="7"/>
        <item x="4"/>
        <item x="6"/>
        <item x="1"/>
        <item m="1" x="8"/>
        <item m="1" x="9"/>
        <item x="5"/>
        <item m="1" x="10"/>
        <item m="1" x="11"/>
        <item m="1" x="12"/>
        <item x="0"/>
        <item x="2"/>
        <item m="1" x="13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1">
    <i>
      <x/>
      <x v="11"/>
    </i>
    <i t="default">
      <x/>
    </i>
    <i>
      <x v="1"/>
      <x v="4"/>
    </i>
    <i r="1">
      <x v="12"/>
    </i>
    <i t="default">
      <x v="1"/>
    </i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22345508&amp;dt=Apr-04-01" TargetMode="External"/><Relationship Id="rId1" Type="http://schemas.openxmlformats.org/officeDocument/2006/relationships/hyperlink" Target="https://www.intcx.com/ReportServlet/any.class?operation=confirm&amp;dealID=144953240&amp;dt=Apr-04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16869864&amp;dt=Apr-04-01" TargetMode="External"/><Relationship Id="rId2" Type="http://schemas.openxmlformats.org/officeDocument/2006/relationships/hyperlink" Target="https://www.intcx.com/ReportServlet/any.class?operation=confirm&amp;dealID=184707665&amp;dt=Apr-04-01" TargetMode="External"/><Relationship Id="rId1" Type="http://schemas.openxmlformats.org/officeDocument/2006/relationships/hyperlink" Target="https://www.intcx.com/ReportServlet/any.class?operation=confirm&amp;dealID=837438764&amp;dt=Apr-04-01" TargetMode="External"/><Relationship Id="rId6" Type="http://schemas.openxmlformats.org/officeDocument/2006/relationships/hyperlink" Target="https://www.intcx.com/ReportServlet/any.class?operation=confirm&amp;dealID=164904766&amp;dt=Apr-04-01" TargetMode="External"/><Relationship Id="rId5" Type="http://schemas.openxmlformats.org/officeDocument/2006/relationships/hyperlink" Target="https://www.intcx.com/ReportServlet/any.class?operation=confirm&amp;dealID=199681409&amp;dt=Apr-04-01" TargetMode="External"/><Relationship Id="rId4" Type="http://schemas.openxmlformats.org/officeDocument/2006/relationships/hyperlink" Target="https://www.intcx.com/ReportServlet/any.class?operation=confirm&amp;dealID=101993080&amp;dt=Apr-0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B24" sqref="B24"/>
    </sheetView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18.6640625" bestFit="1" customWidth="1"/>
    <col min="7" max="7" width="5.44140625" bestFit="1" customWidth="1"/>
    <col min="8" max="8" width="10.88671875" bestFit="1" customWidth="1"/>
  </cols>
  <sheetData>
    <row r="1" spans="2:8" ht="13.8" thickBot="1" x14ac:dyDescent="0.3">
      <c r="B1" s="153">
        <v>36985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3" t="s">
        <v>330</v>
      </c>
      <c r="C3" s="164"/>
      <c r="E3" s="165" t="s">
        <v>324</v>
      </c>
      <c r="F3" s="166"/>
      <c r="G3" s="166"/>
      <c r="H3" s="167"/>
    </row>
    <row r="4" spans="2:8" ht="13.8" thickBot="1" x14ac:dyDescent="0.3">
      <c r="B4" s="149" t="s">
        <v>325</v>
      </c>
      <c r="C4" s="157" t="s">
        <v>8</v>
      </c>
      <c r="E4" s="149" t="s">
        <v>327</v>
      </c>
      <c r="F4" s="150" t="s">
        <v>325</v>
      </c>
      <c r="G4" s="151" t="s">
        <v>76</v>
      </c>
      <c r="H4" s="152" t="s">
        <v>8</v>
      </c>
    </row>
    <row r="5" spans="2:8" ht="13.8" thickBot="1" x14ac:dyDescent="0.3">
      <c r="B5" s="126" t="s">
        <v>303</v>
      </c>
      <c r="C5" s="127">
        <f>'ICE-Power'!H1</f>
        <v>3518400</v>
      </c>
      <c r="D5" s="121"/>
      <c r="E5" s="133" t="s">
        <v>116</v>
      </c>
      <c r="F5" s="134" t="s">
        <v>28</v>
      </c>
      <c r="G5" s="135">
        <f>'ICE-EPM'!B6</f>
        <v>6</v>
      </c>
      <c r="H5" s="136">
        <f>'ICE-EPM'!C6</f>
        <v>36800</v>
      </c>
    </row>
    <row r="6" spans="2:8" ht="13.8" thickBot="1" x14ac:dyDescent="0.3">
      <c r="B6" s="128" t="s">
        <v>304</v>
      </c>
      <c r="C6" s="129">
        <f>SUM(C7:C8)</f>
        <v>97610000</v>
      </c>
      <c r="E6" s="137" t="s">
        <v>115</v>
      </c>
      <c r="F6" s="138" t="s">
        <v>323</v>
      </c>
      <c r="G6" s="139">
        <f>'ICE-ENA'!B6</f>
        <v>2</v>
      </c>
      <c r="H6" s="140">
        <f>'ICE-ENA'!C6</f>
        <v>1297500</v>
      </c>
    </row>
    <row r="7" spans="2:8" ht="13.8" thickBot="1" x14ac:dyDescent="0.3">
      <c r="B7" s="130" t="s">
        <v>301</v>
      </c>
      <c r="C7" s="131">
        <f>'ICE-Physical Gas'!H1</f>
        <v>2435000</v>
      </c>
      <c r="E7" s="141" t="s">
        <v>115</v>
      </c>
      <c r="F7" s="142" t="s">
        <v>451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302</v>
      </c>
      <c r="C8" s="129">
        <f>'ICE-Financial Gas'!H1</f>
        <v>95175000</v>
      </c>
      <c r="E8" s="141" t="s">
        <v>326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5" t="s">
        <v>328</v>
      </c>
      <c r="F10" s="166"/>
      <c r="G10" s="166"/>
      <c r="H10" s="167"/>
    </row>
    <row r="11" spans="2:8" ht="13.8" thickBot="1" x14ac:dyDescent="0.3">
      <c r="E11" s="149" t="s">
        <v>327</v>
      </c>
      <c r="F11" s="150" t="s">
        <v>325</v>
      </c>
      <c r="G11" s="151" t="s">
        <v>76</v>
      </c>
      <c r="H11" s="152" t="s">
        <v>8</v>
      </c>
    </row>
    <row r="12" spans="2:8" x14ac:dyDescent="0.25">
      <c r="E12" s="133" t="s">
        <v>116</v>
      </c>
      <c r="F12" s="134" t="s">
        <v>28</v>
      </c>
      <c r="G12" s="135">
        <f>'DD-EPM'!B6</f>
        <v>11</v>
      </c>
      <c r="H12" s="136">
        <f>'DD-EPM'!C6</f>
        <v>108000</v>
      </c>
    </row>
    <row r="13" spans="2:8" ht="13.8" thickBot="1" x14ac:dyDescent="0.3">
      <c r="E13" s="133" t="s">
        <v>115</v>
      </c>
      <c r="F13" s="134" t="s">
        <v>28</v>
      </c>
      <c r="G13" s="135">
        <f>'DD-ENA'!B8</f>
        <v>2</v>
      </c>
      <c r="H13" s="136">
        <f>'DD-ENA'!C8</f>
        <v>50400</v>
      </c>
    </row>
    <row r="14" spans="2:8" ht="13.8" thickBot="1" x14ac:dyDescent="0.3">
      <c r="E14" s="145" t="s">
        <v>115</v>
      </c>
      <c r="F14" s="146" t="s">
        <v>449</v>
      </c>
      <c r="G14" s="147">
        <f>'DD-ENA'!B7</f>
        <v>9</v>
      </c>
      <c r="H14" s="148">
        <f>'DD-ENA'!C7</f>
        <v>3545000</v>
      </c>
    </row>
    <row r="15" spans="2:8" ht="13.8" thickBot="1" x14ac:dyDescent="0.3">
      <c r="E15" s="137" t="s">
        <v>115</v>
      </c>
      <c r="F15" s="138" t="s">
        <v>329</v>
      </c>
      <c r="G15" s="139">
        <f>'DD-ENA'!B6</f>
        <v>1</v>
      </c>
      <c r="H15" s="140">
        <f>'DD-ENA'!C6</f>
        <v>460</v>
      </c>
    </row>
    <row r="16" spans="2:8" ht="16.5" customHeight="1" thickBot="1" x14ac:dyDescent="0.3">
      <c r="E16" s="141" t="s">
        <v>117</v>
      </c>
      <c r="F16" s="142" t="s">
        <v>450</v>
      </c>
      <c r="G16" s="143">
        <f>'DD-EGL'!B6</f>
        <v>2</v>
      </c>
      <c r="H16" s="144">
        <f>'DD-EGL'!C6</f>
        <v>20000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264</v>
      </c>
    </row>
    <row r="2" spans="1:25" x14ac:dyDescent="0.25">
      <c r="A2" s="105" t="s">
        <v>67</v>
      </c>
    </row>
    <row r="3" spans="1:25" x14ac:dyDescent="0.25">
      <c r="A3" s="104">
        <f>'E-Mail'!$B$1</f>
        <v>36985</v>
      </c>
    </row>
    <row r="4" spans="1:25" x14ac:dyDescent="0.25">
      <c r="A4" s="105"/>
    </row>
    <row r="5" spans="1:25" ht="13.8" thickBot="1" x14ac:dyDescent="0.3">
      <c r="A5" s="20" t="s">
        <v>77</v>
      </c>
      <c r="B5" s="20" t="s">
        <v>76</v>
      </c>
      <c r="C5" s="20" t="s">
        <v>8</v>
      </c>
    </row>
    <row r="6" spans="1:25" x14ac:dyDescent="0.25">
      <c r="A6" s="17" t="s">
        <v>300</v>
      </c>
      <c r="B6" s="21">
        <f>COUNTIF($F$10:$F$5002,A6)</f>
        <v>1</v>
      </c>
      <c r="C6" s="21">
        <f>SUMIF($F$10:$F$5003,A6,$C$10:$C$5003)</f>
        <v>460</v>
      </c>
    </row>
    <row r="7" spans="1:25" x14ac:dyDescent="0.25">
      <c r="A7" s="17" t="s">
        <v>87</v>
      </c>
      <c r="B7" s="21">
        <f>COUNTIF($F$10:$F$5002,A7)</f>
        <v>9</v>
      </c>
      <c r="C7" s="21">
        <f>SUMIF($F$10:$F$5003,A7,$C$10:$C$5003)</f>
        <v>3545000</v>
      </c>
    </row>
    <row r="8" spans="1:25" x14ac:dyDescent="0.25">
      <c r="A8" s="17" t="s">
        <v>82</v>
      </c>
      <c r="B8" s="21">
        <f>COUNTIF($F$10:$F$5002,A8)</f>
        <v>2</v>
      </c>
      <c r="C8" s="21">
        <f>SUMIF($F$10:$F$5003,A8,$C$10:$C$5003)</f>
        <v>50400</v>
      </c>
    </row>
    <row r="9" spans="1:25" ht="13.8" thickBot="1" x14ac:dyDescent="0.3"/>
    <row r="10" spans="1:25" ht="27" thickBot="1" x14ac:dyDescent="0.3">
      <c r="A10" s="25" t="s">
        <v>263</v>
      </c>
      <c r="B10" s="24" t="s">
        <v>266</v>
      </c>
      <c r="C10" s="25" t="s">
        <v>79</v>
      </c>
      <c r="D10" s="78" t="s">
        <v>278</v>
      </c>
      <c r="E10" s="78" t="s">
        <v>279</v>
      </c>
      <c r="F10" s="78" t="s">
        <v>280</v>
      </c>
      <c r="G10" s="78" t="s">
        <v>281</v>
      </c>
      <c r="H10" s="78" t="s">
        <v>282</v>
      </c>
      <c r="I10" s="78" t="s">
        <v>283</v>
      </c>
      <c r="J10" s="78" t="s">
        <v>284</v>
      </c>
      <c r="K10" s="78" t="s">
        <v>285</v>
      </c>
      <c r="L10" s="78" t="s">
        <v>286</v>
      </c>
      <c r="M10" s="78" t="s">
        <v>287</v>
      </c>
      <c r="N10" s="78" t="s">
        <v>288</v>
      </c>
      <c r="O10" s="78" t="s">
        <v>289</v>
      </c>
      <c r="P10" s="78" t="s">
        <v>290</v>
      </c>
      <c r="Q10" s="78" t="s">
        <v>291</v>
      </c>
      <c r="R10" s="78" t="s">
        <v>292</v>
      </c>
      <c r="S10" s="78" t="s">
        <v>293</v>
      </c>
      <c r="T10" s="78" t="s">
        <v>294</v>
      </c>
      <c r="U10" s="78" t="s">
        <v>295</v>
      </c>
      <c r="V10" s="78" t="s">
        <v>296</v>
      </c>
      <c r="W10" s="78" t="s">
        <v>297</v>
      </c>
      <c r="X10" s="78" t="s">
        <v>298</v>
      </c>
      <c r="Y10" s="78" t="s">
        <v>299</v>
      </c>
    </row>
    <row r="11" spans="1:25" ht="26.4" x14ac:dyDescent="0.25">
      <c r="A11" s="31" t="str">
        <f t="shared" ref="A11:A42" si="0">VLOOKUP(G11,DDENA_USERS,2,FALSE)</f>
        <v>John Massey</v>
      </c>
      <c r="B11" s="30">
        <f>IF(ISNUMBER(FIND("Pow",F11))=TRUE,((VALUE(MID(R11,FIND("-",R11)+1,2)))-(VALUE(MID(R11,FIND("-",R11)-1,1)))+1)*(Q11-P11+1),(Q11-P11+1))</f>
        <v>92</v>
      </c>
      <c r="C11" s="31">
        <f>B11*W11</f>
        <v>460</v>
      </c>
      <c r="D11" s="79" t="s">
        <v>80</v>
      </c>
      <c r="E11" s="79" t="s">
        <v>81</v>
      </c>
      <c r="F11" s="79" t="s">
        <v>300</v>
      </c>
      <c r="G11" s="79" t="s">
        <v>192</v>
      </c>
      <c r="H11" s="79" t="s">
        <v>623</v>
      </c>
      <c r="I11" s="79" t="s">
        <v>624</v>
      </c>
      <c r="J11" s="79" t="s">
        <v>441</v>
      </c>
      <c r="K11" s="79" t="s">
        <v>91</v>
      </c>
      <c r="L11" s="79" t="s">
        <v>625</v>
      </c>
      <c r="M11" s="79" t="s">
        <v>92</v>
      </c>
      <c r="N11" s="79"/>
      <c r="O11" s="79" t="s">
        <v>626</v>
      </c>
      <c r="P11" s="83">
        <v>37073</v>
      </c>
      <c r="Q11" s="83">
        <v>37164</v>
      </c>
      <c r="R11" s="79"/>
      <c r="S11" s="79"/>
      <c r="T11" s="80">
        <v>36985</v>
      </c>
      <c r="U11" s="79" t="s">
        <v>627</v>
      </c>
      <c r="V11" s="79" t="s">
        <v>381</v>
      </c>
      <c r="W11" s="79">
        <v>5</v>
      </c>
      <c r="X11" s="79">
        <v>45.5</v>
      </c>
      <c r="Y11" s="79">
        <v>22120</v>
      </c>
    </row>
    <row r="12" spans="1:25" x14ac:dyDescent="0.25">
      <c r="A12" s="31" t="str">
        <f t="shared" si="0"/>
        <v>Narsimha Misra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80</v>
      </c>
      <c r="E12" s="81" t="s">
        <v>81</v>
      </c>
      <c r="F12" s="81" t="s">
        <v>82</v>
      </c>
      <c r="G12" s="81" t="s">
        <v>83</v>
      </c>
      <c r="H12" s="81" t="s">
        <v>628</v>
      </c>
      <c r="I12" s="81" t="s">
        <v>84</v>
      </c>
      <c r="J12" s="81" t="s">
        <v>375</v>
      </c>
      <c r="K12" s="81" t="s">
        <v>376</v>
      </c>
      <c r="L12" s="81" t="s">
        <v>377</v>
      </c>
      <c r="M12" s="81" t="s">
        <v>378</v>
      </c>
      <c r="N12" s="81" t="s">
        <v>379</v>
      </c>
      <c r="O12" s="81" t="s">
        <v>85</v>
      </c>
      <c r="P12" s="84">
        <v>36986</v>
      </c>
      <c r="Q12" s="84">
        <v>36986</v>
      </c>
      <c r="R12" s="81" t="s">
        <v>380</v>
      </c>
      <c r="S12" s="81"/>
      <c r="T12" s="82">
        <v>36985</v>
      </c>
      <c r="U12" s="81" t="s">
        <v>629</v>
      </c>
      <c r="V12" s="81" t="s">
        <v>381</v>
      </c>
      <c r="W12" s="81">
        <v>50</v>
      </c>
      <c r="X12" s="81">
        <v>55.25</v>
      </c>
      <c r="Y12" s="81">
        <v>21950</v>
      </c>
    </row>
    <row r="13" spans="1:25" ht="26.4" x14ac:dyDescent="0.25">
      <c r="A13" s="31" t="str">
        <f t="shared" si="0"/>
        <v>Robert Stalford</v>
      </c>
      <c r="B13" s="30">
        <f t="shared" ref="B13:B76" si="1">IF(ISNUMBER(FIND("Pow",F13))=TRUE,((VALUE(MID(R13,FIND("-",R13)+1,2)))-(VALUE(MID(R13,FIND("-",R13)-1,1)))+1)*(Q13-P13+1),(Q13-P13+1))</f>
        <v>992</v>
      </c>
      <c r="C13" s="31">
        <f t="shared" ref="C13:C76" si="2">B13*W13</f>
        <v>49600</v>
      </c>
      <c r="D13" s="79" t="s">
        <v>80</v>
      </c>
      <c r="E13" s="79" t="s">
        <v>81</v>
      </c>
      <c r="F13" s="79" t="s">
        <v>82</v>
      </c>
      <c r="G13" s="79" t="s">
        <v>222</v>
      </c>
      <c r="H13" s="79" t="s">
        <v>630</v>
      </c>
      <c r="I13" s="79" t="s">
        <v>84</v>
      </c>
      <c r="J13" s="79" t="s">
        <v>375</v>
      </c>
      <c r="K13" s="79" t="s">
        <v>376</v>
      </c>
      <c r="L13" s="79" t="s">
        <v>377</v>
      </c>
      <c r="M13" s="79" t="s">
        <v>378</v>
      </c>
      <c r="N13" s="79" t="s">
        <v>379</v>
      </c>
      <c r="O13" s="79" t="s">
        <v>631</v>
      </c>
      <c r="P13" s="83">
        <v>37073</v>
      </c>
      <c r="Q13" s="83">
        <v>37134</v>
      </c>
      <c r="R13" s="79" t="s">
        <v>380</v>
      </c>
      <c r="S13" s="79"/>
      <c r="T13" s="80">
        <v>36985</v>
      </c>
      <c r="U13" s="79" t="s">
        <v>632</v>
      </c>
      <c r="V13" s="79" t="s">
        <v>381</v>
      </c>
      <c r="W13" s="79">
        <v>50</v>
      </c>
      <c r="X13" s="79">
        <v>116.25</v>
      </c>
      <c r="Y13" s="79">
        <v>21916</v>
      </c>
    </row>
    <row r="14" spans="1:25" x14ac:dyDescent="0.25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80</v>
      </c>
      <c r="E14" s="81" t="s">
        <v>81</v>
      </c>
      <c r="F14" s="81" t="s">
        <v>87</v>
      </c>
      <c r="G14" s="81" t="s">
        <v>88</v>
      </c>
      <c r="H14" s="81" t="s">
        <v>633</v>
      </c>
      <c r="I14" s="81" t="s">
        <v>89</v>
      </c>
      <c r="J14" s="81" t="s">
        <v>90</v>
      </c>
      <c r="K14" s="81" t="s">
        <v>91</v>
      </c>
      <c r="L14" s="81" t="s">
        <v>634</v>
      </c>
      <c r="M14" s="81" t="s">
        <v>92</v>
      </c>
      <c r="N14" s="81"/>
      <c r="O14" s="81" t="s">
        <v>406</v>
      </c>
      <c r="P14" s="84">
        <v>36986</v>
      </c>
      <c r="Q14" s="84">
        <v>36986</v>
      </c>
      <c r="R14" s="81"/>
      <c r="S14" s="81"/>
      <c r="T14" s="82">
        <v>36985</v>
      </c>
      <c r="U14" s="81" t="s">
        <v>435</v>
      </c>
      <c r="V14" s="81" t="s">
        <v>381</v>
      </c>
      <c r="W14" s="81">
        <v>5000</v>
      </c>
      <c r="X14" s="81">
        <v>5.1349999999999998</v>
      </c>
      <c r="Y14" s="81">
        <v>22038</v>
      </c>
    </row>
    <row r="15" spans="1:25" x14ac:dyDescent="0.25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80</v>
      </c>
      <c r="E15" s="79" t="s">
        <v>81</v>
      </c>
      <c r="F15" s="79" t="s">
        <v>87</v>
      </c>
      <c r="G15" s="79" t="s">
        <v>88</v>
      </c>
      <c r="H15" s="79" t="s">
        <v>633</v>
      </c>
      <c r="I15" s="79" t="s">
        <v>89</v>
      </c>
      <c r="J15" s="79" t="s">
        <v>90</v>
      </c>
      <c r="K15" s="79" t="s">
        <v>91</v>
      </c>
      <c r="L15" s="79" t="s">
        <v>634</v>
      </c>
      <c r="M15" s="79" t="s">
        <v>92</v>
      </c>
      <c r="N15" s="79"/>
      <c r="O15" s="79" t="s">
        <v>406</v>
      </c>
      <c r="P15" s="83">
        <v>36986</v>
      </c>
      <c r="Q15" s="83">
        <v>36986</v>
      </c>
      <c r="R15" s="79"/>
      <c r="S15" s="79"/>
      <c r="T15" s="80">
        <v>36985</v>
      </c>
      <c r="U15" s="79" t="s">
        <v>635</v>
      </c>
      <c r="V15" s="79" t="s">
        <v>86</v>
      </c>
      <c r="W15" s="79">
        <v>5000</v>
      </c>
      <c r="X15" s="79">
        <v>5.125</v>
      </c>
      <c r="Y15" s="79">
        <v>22073</v>
      </c>
    </row>
    <row r="16" spans="1:25" x14ac:dyDescent="0.25">
      <c r="A16" s="31" t="str">
        <f t="shared" si="0"/>
        <v>John Arnold</v>
      </c>
      <c r="B16" s="30">
        <f t="shared" si="1"/>
        <v>151</v>
      </c>
      <c r="C16" s="31">
        <f t="shared" si="2"/>
        <v>755000</v>
      </c>
      <c r="D16" s="81" t="s">
        <v>80</v>
      </c>
      <c r="E16" s="81" t="s">
        <v>81</v>
      </c>
      <c r="F16" s="81" t="s">
        <v>87</v>
      </c>
      <c r="G16" s="81" t="s">
        <v>94</v>
      </c>
      <c r="H16" s="81" t="s">
        <v>636</v>
      </c>
      <c r="I16" s="81" t="s">
        <v>89</v>
      </c>
      <c r="J16" s="81" t="s">
        <v>430</v>
      </c>
      <c r="K16" s="81" t="s">
        <v>637</v>
      </c>
      <c r="L16" s="81" t="s">
        <v>638</v>
      </c>
      <c r="M16" s="81" t="s">
        <v>92</v>
      </c>
      <c r="N16" s="81" t="s">
        <v>432</v>
      </c>
      <c r="O16" s="81" t="s">
        <v>639</v>
      </c>
      <c r="P16" s="84">
        <v>37196</v>
      </c>
      <c r="Q16" s="84">
        <v>37346</v>
      </c>
      <c r="R16" s="81"/>
      <c r="S16" s="81"/>
      <c r="T16" s="82">
        <v>36985</v>
      </c>
      <c r="U16" s="81" t="s">
        <v>640</v>
      </c>
      <c r="V16" s="81" t="s">
        <v>86</v>
      </c>
      <c r="W16" s="81">
        <v>5000</v>
      </c>
      <c r="X16" s="81">
        <v>5.34</v>
      </c>
      <c r="Y16" s="81">
        <v>22034</v>
      </c>
    </row>
    <row r="17" spans="1:25" x14ac:dyDescent="0.25">
      <c r="A17" s="31" t="str">
        <f t="shared" si="0"/>
        <v>John Arnold</v>
      </c>
      <c r="B17" s="30">
        <f t="shared" si="1"/>
        <v>184</v>
      </c>
      <c r="C17" s="31">
        <f t="shared" si="2"/>
        <v>920000</v>
      </c>
      <c r="D17" s="79" t="s">
        <v>80</v>
      </c>
      <c r="E17" s="79" t="s">
        <v>81</v>
      </c>
      <c r="F17" s="79" t="s">
        <v>87</v>
      </c>
      <c r="G17" s="79" t="s">
        <v>94</v>
      </c>
      <c r="H17" s="79" t="s">
        <v>429</v>
      </c>
      <c r="I17" s="79" t="s">
        <v>89</v>
      </c>
      <c r="J17" s="79" t="s">
        <v>430</v>
      </c>
      <c r="K17" s="79" t="s">
        <v>431</v>
      </c>
      <c r="L17" s="79" t="s">
        <v>641</v>
      </c>
      <c r="M17" s="79" t="s">
        <v>432</v>
      </c>
      <c r="N17" s="79" t="s">
        <v>642</v>
      </c>
      <c r="O17" s="79" t="s">
        <v>433</v>
      </c>
      <c r="P17" s="83">
        <v>37012</v>
      </c>
      <c r="Q17" s="83">
        <v>37195</v>
      </c>
      <c r="R17" s="79"/>
      <c r="S17" s="79"/>
      <c r="T17" s="80">
        <v>36985</v>
      </c>
      <c r="U17" s="79" t="s">
        <v>643</v>
      </c>
      <c r="V17" s="79" t="s">
        <v>86</v>
      </c>
      <c r="W17" s="79">
        <v>5000</v>
      </c>
      <c r="X17" s="79">
        <v>0.33</v>
      </c>
      <c r="Y17" s="79">
        <v>21970</v>
      </c>
    </row>
    <row r="18" spans="1:25" x14ac:dyDescent="0.25">
      <c r="A18" s="31" t="str">
        <f t="shared" si="0"/>
        <v>John Arnold</v>
      </c>
      <c r="B18" s="30">
        <f t="shared" si="1"/>
        <v>184</v>
      </c>
      <c r="C18" s="31">
        <f t="shared" si="2"/>
        <v>920000</v>
      </c>
      <c r="D18" s="81" t="s">
        <v>80</v>
      </c>
      <c r="E18" s="81" t="s">
        <v>81</v>
      </c>
      <c r="F18" s="81" t="s">
        <v>87</v>
      </c>
      <c r="G18" s="81" t="s">
        <v>94</v>
      </c>
      <c r="H18" s="81" t="s">
        <v>429</v>
      </c>
      <c r="I18" s="81" t="s">
        <v>89</v>
      </c>
      <c r="J18" s="81" t="s">
        <v>430</v>
      </c>
      <c r="K18" s="81" t="s">
        <v>431</v>
      </c>
      <c r="L18" s="81" t="s">
        <v>644</v>
      </c>
      <c r="M18" s="81" t="s">
        <v>432</v>
      </c>
      <c r="N18" s="81" t="s">
        <v>645</v>
      </c>
      <c r="O18" s="81" t="s">
        <v>433</v>
      </c>
      <c r="P18" s="84">
        <v>37012</v>
      </c>
      <c r="Q18" s="84">
        <v>37195</v>
      </c>
      <c r="R18" s="81"/>
      <c r="S18" s="81"/>
      <c r="T18" s="82">
        <v>36985</v>
      </c>
      <c r="U18" s="81" t="s">
        <v>646</v>
      </c>
      <c r="V18" s="81" t="s">
        <v>86</v>
      </c>
      <c r="W18" s="81">
        <v>5000</v>
      </c>
      <c r="X18" s="81">
        <v>0.23749999999999999</v>
      </c>
      <c r="Y18" s="81">
        <v>22045</v>
      </c>
    </row>
    <row r="19" spans="1:25" x14ac:dyDescent="0.25">
      <c r="A19" s="31" t="str">
        <f t="shared" si="0"/>
        <v>John Arnold</v>
      </c>
      <c r="B19" s="30">
        <f t="shared" si="1"/>
        <v>184</v>
      </c>
      <c r="C19" s="31">
        <f t="shared" si="2"/>
        <v>920000</v>
      </c>
      <c r="D19" s="79" t="s">
        <v>80</v>
      </c>
      <c r="E19" s="79" t="s">
        <v>81</v>
      </c>
      <c r="F19" s="79" t="s">
        <v>87</v>
      </c>
      <c r="G19" s="79" t="s">
        <v>94</v>
      </c>
      <c r="H19" s="79" t="s">
        <v>429</v>
      </c>
      <c r="I19" s="79" t="s">
        <v>89</v>
      </c>
      <c r="J19" s="79" t="s">
        <v>430</v>
      </c>
      <c r="K19" s="79" t="s">
        <v>431</v>
      </c>
      <c r="L19" s="79" t="s">
        <v>644</v>
      </c>
      <c r="M19" s="79" t="s">
        <v>432</v>
      </c>
      <c r="N19" s="79" t="s">
        <v>645</v>
      </c>
      <c r="O19" s="79" t="s">
        <v>433</v>
      </c>
      <c r="P19" s="83">
        <v>37012</v>
      </c>
      <c r="Q19" s="83">
        <v>37195</v>
      </c>
      <c r="R19" s="79"/>
      <c r="S19" s="79"/>
      <c r="T19" s="80">
        <v>36985</v>
      </c>
      <c r="U19" s="79" t="s">
        <v>647</v>
      </c>
      <c r="V19" s="79" t="s">
        <v>86</v>
      </c>
      <c r="W19" s="79">
        <v>5000</v>
      </c>
      <c r="X19" s="79">
        <v>0.23499999999999999</v>
      </c>
      <c r="Y19" s="79">
        <v>22060</v>
      </c>
    </row>
    <row r="20" spans="1:25" x14ac:dyDescent="0.25">
      <c r="A20" s="31" t="str">
        <f t="shared" si="0"/>
        <v>Susan Pereira</v>
      </c>
      <c r="B20" s="30">
        <f t="shared" si="1"/>
        <v>1</v>
      </c>
      <c r="C20" s="31">
        <f t="shared" si="2"/>
        <v>5000</v>
      </c>
      <c r="D20" s="81" t="s">
        <v>80</v>
      </c>
      <c r="E20" s="81" t="s">
        <v>81</v>
      </c>
      <c r="F20" s="81" t="s">
        <v>87</v>
      </c>
      <c r="G20" s="81" t="s">
        <v>96</v>
      </c>
      <c r="H20" s="81" t="s">
        <v>648</v>
      </c>
      <c r="I20" s="81" t="s">
        <v>89</v>
      </c>
      <c r="J20" s="81" t="s">
        <v>90</v>
      </c>
      <c r="K20" s="81" t="s">
        <v>91</v>
      </c>
      <c r="L20" s="81" t="s">
        <v>649</v>
      </c>
      <c r="M20" s="81" t="s">
        <v>92</v>
      </c>
      <c r="N20" s="81"/>
      <c r="O20" s="81" t="s">
        <v>406</v>
      </c>
      <c r="P20" s="84">
        <v>36986</v>
      </c>
      <c r="Q20" s="84">
        <v>36986</v>
      </c>
      <c r="R20" s="81"/>
      <c r="S20" s="81"/>
      <c r="T20" s="82">
        <v>36985</v>
      </c>
      <c r="U20" s="81" t="s">
        <v>650</v>
      </c>
      <c r="V20" s="81" t="s">
        <v>86</v>
      </c>
      <c r="W20" s="81">
        <v>5000</v>
      </c>
      <c r="X20" s="81">
        <v>5.2</v>
      </c>
      <c r="Y20" s="81">
        <v>22043</v>
      </c>
    </row>
    <row r="21" spans="1:25" x14ac:dyDescent="0.25">
      <c r="A21" s="31" t="str">
        <f t="shared" si="0"/>
        <v>Susan Pereira</v>
      </c>
      <c r="B21" s="30">
        <f t="shared" si="1"/>
        <v>1</v>
      </c>
      <c r="C21" s="31">
        <f t="shared" si="2"/>
        <v>10000</v>
      </c>
      <c r="D21" s="79" t="s">
        <v>80</v>
      </c>
      <c r="E21" s="79" t="s">
        <v>81</v>
      </c>
      <c r="F21" s="79" t="s">
        <v>87</v>
      </c>
      <c r="G21" s="79" t="s">
        <v>96</v>
      </c>
      <c r="H21" s="79" t="s">
        <v>651</v>
      </c>
      <c r="I21" s="79" t="s">
        <v>89</v>
      </c>
      <c r="J21" s="79" t="s">
        <v>90</v>
      </c>
      <c r="K21" s="79" t="s">
        <v>91</v>
      </c>
      <c r="L21" s="79" t="s">
        <v>652</v>
      </c>
      <c r="M21" s="79" t="s">
        <v>92</v>
      </c>
      <c r="N21" s="79"/>
      <c r="O21" s="79" t="s">
        <v>406</v>
      </c>
      <c r="P21" s="83">
        <v>36986</v>
      </c>
      <c r="Q21" s="83">
        <v>36986</v>
      </c>
      <c r="R21" s="79"/>
      <c r="S21" s="79"/>
      <c r="T21" s="80">
        <v>36985</v>
      </c>
      <c r="U21" s="79" t="s">
        <v>653</v>
      </c>
      <c r="V21" s="79" t="s">
        <v>381</v>
      </c>
      <c r="W21" s="79">
        <v>10000</v>
      </c>
      <c r="X21" s="79">
        <v>5.24</v>
      </c>
      <c r="Y21" s="79">
        <v>21889</v>
      </c>
    </row>
    <row r="22" spans="1:25" x14ac:dyDescent="0.25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80</v>
      </c>
      <c r="E22" s="81" t="s">
        <v>81</v>
      </c>
      <c r="F22" s="81" t="s">
        <v>87</v>
      </c>
      <c r="G22" s="81" t="s">
        <v>99</v>
      </c>
      <c r="H22" s="81" t="s">
        <v>407</v>
      </c>
      <c r="I22" s="81" t="s">
        <v>89</v>
      </c>
      <c r="J22" s="81" t="s">
        <v>90</v>
      </c>
      <c r="K22" s="81" t="s">
        <v>91</v>
      </c>
      <c r="L22" s="81" t="s">
        <v>434</v>
      </c>
      <c r="M22" s="81" t="s">
        <v>92</v>
      </c>
      <c r="N22" s="81"/>
      <c r="O22" s="81" t="s">
        <v>406</v>
      </c>
      <c r="P22" s="84">
        <v>36986</v>
      </c>
      <c r="Q22" s="84">
        <v>36986</v>
      </c>
      <c r="R22" s="81"/>
      <c r="S22" s="81"/>
      <c r="T22" s="82">
        <v>36985</v>
      </c>
      <c r="U22" s="81" t="s">
        <v>435</v>
      </c>
      <c r="V22" s="81" t="s">
        <v>381</v>
      </c>
      <c r="W22" s="81">
        <v>5000</v>
      </c>
      <c r="X22" s="81">
        <v>5.0999999999999996</v>
      </c>
      <c r="Y22" s="81">
        <v>22039</v>
      </c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workbookViewId="0"/>
  </sheetViews>
  <sheetFormatPr defaultRowHeight="13.2" x14ac:dyDescent="0.25"/>
  <cols>
    <col min="1" max="1" width="23.5546875" bestFit="1" customWidth="1"/>
    <col min="2" max="2" width="13.5546875" bestFit="1" customWidth="1"/>
    <col min="3" max="3" width="12.44140625" bestFit="1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264</v>
      </c>
    </row>
    <row r="2" spans="1:28" x14ac:dyDescent="0.25">
      <c r="A2" s="105" t="s">
        <v>73</v>
      </c>
    </row>
    <row r="3" spans="1:28" x14ac:dyDescent="0.25">
      <c r="A3" s="104">
        <f>'E-Mail'!$B$1</f>
        <v>36985</v>
      </c>
    </row>
    <row r="4" spans="1:28" x14ac:dyDescent="0.25">
      <c r="A4" s="105"/>
    </row>
    <row r="5" spans="1:28" ht="13.8" thickBot="1" x14ac:dyDescent="0.3">
      <c r="A5" s="20" t="s">
        <v>77</v>
      </c>
      <c r="B5" s="20" t="s">
        <v>76</v>
      </c>
      <c r="C5" s="20" t="s">
        <v>8</v>
      </c>
    </row>
    <row r="6" spans="1:28" x14ac:dyDescent="0.25">
      <c r="A6" s="17" t="s">
        <v>82</v>
      </c>
      <c r="B6" s="21">
        <f>COUNTIF($I$9:$I$5001,A6)</f>
        <v>11</v>
      </c>
      <c r="C6" s="21">
        <f>SUMIF($I$9:$I$5002,A6,$E$9:$E$5002)</f>
        <v>108000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263</v>
      </c>
      <c r="B9" s="7" t="s">
        <v>100</v>
      </c>
      <c r="C9" s="35" t="s">
        <v>101</v>
      </c>
      <c r="D9" s="35" t="s">
        <v>266</v>
      </c>
      <c r="E9" s="35" t="s">
        <v>79</v>
      </c>
      <c r="F9" s="36" t="s">
        <v>102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  <c r="Z9" s="78" t="s">
        <v>297</v>
      </c>
      <c r="AA9" s="78" t="s">
        <v>298</v>
      </c>
      <c r="AB9" s="78" t="s">
        <v>299</v>
      </c>
    </row>
    <row r="10" spans="1:28" x14ac:dyDescent="0.25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</v>
      </c>
      <c r="E10" s="40">
        <f t="shared" ref="E10:E41" si="2">Z10*(C10-B10+1)*D10</f>
        <v>4000</v>
      </c>
      <c r="F10" s="41">
        <f t="shared" ref="F10:F41" si="3">E10*AA10</f>
        <v>206000</v>
      </c>
      <c r="G10" s="79" t="s">
        <v>80</v>
      </c>
      <c r="H10" s="79" t="s">
        <v>103</v>
      </c>
      <c r="I10" s="79" t="s">
        <v>82</v>
      </c>
      <c r="J10" s="79" t="s">
        <v>104</v>
      </c>
      <c r="K10" s="79" t="s">
        <v>654</v>
      </c>
      <c r="L10" s="79" t="s">
        <v>84</v>
      </c>
      <c r="M10" s="79" t="s">
        <v>90</v>
      </c>
      <c r="N10" s="79" t="s">
        <v>91</v>
      </c>
      <c r="O10" s="79" t="s">
        <v>655</v>
      </c>
      <c r="P10" s="79" t="s">
        <v>92</v>
      </c>
      <c r="Q10" s="79"/>
      <c r="R10" s="79" t="s">
        <v>656</v>
      </c>
      <c r="S10" s="83">
        <v>36990</v>
      </c>
      <c r="T10" s="83">
        <v>36994</v>
      </c>
      <c r="U10" s="79" t="s">
        <v>105</v>
      </c>
      <c r="V10" s="79"/>
      <c r="W10" s="80">
        <v>36985</v>
      </c>
      <c r="X10" s="79" t="s">
        <v>657</v>
      </c>
      <c r="Y10" s="79" t="s">
        <v>381</v>
      </c>
      <c r="Z10" s="79">
        <v>50</v>
      </c>
      <c r="AA10" s="79">
        <v>51.5</v>
      </c>
      <c r="AB10" s="79">
        <v>22074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1475600</v>
      </c>
      <c r="G11" s="81" t="s">
        <v>80</v>
      </c>
      <c r="H11" s="81" t="s">
        <v>103</v>
      </c>
      <c r="I11" s="81" t="s">
        <v>82</v>
      </c>
      <c r="J11" s="81" t="s">
        <v>104</v>
      </c>
      <c r="K11" s="81" t="s">
        <v>654</v>
      </c>
      <c r="L11" s="81" t="s">
        <v>84</v>
      </c>
      <c r="M11" s="81" t="s">
        <v>90</v>
      </c>
      <c r="N11" s="81" t="s">
        <v>91</v>
      </c>
      <c r="O11" s="81" t="s">
        <v>655</v>
      </c>
      <c r="P11" s="81" t="s">
        <v>92</v>
      </c>
      <c r="Q11" s="81"/>
      <c r="R11" s="81" t="s">
        <v>658</v>
      </c>
      <c r="S11" s="84">
        <v>37012</v>
      </c>
      <c r="T11" s="84">
        <v>37042</v>
      </c>
      <c r="U11" s="81" t="s">
        <v>105</v>
      </c>
      <c r="V11" s="81"/>
      <c r="W11" s="82">
        <v>36985</v>
      </c>
      <c r="X11" s="81" t="s">
        <v>659</v>
      </c>
      <c r="Y11" s="81" t="s">
        <v>86</v>
      </c>
      <c r="Z11" s="81">
        <v>50</v>
      </c>
      <c r="AA11" s="81">
        <v>59.5</v>
      </c>
      <c r="AB11" s="81">
        <v>21911</v>
      </c>
    </row>
    <row r="12" spans="1:28" x14ac:dyDescent="0.25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1469400</v>
      </c>
      <c r="G12" s="79" t="s">
        <v>80</v>
      </c>
      <c r="H12" s="79" t="s">
        <v>103</v>
      </c>
      <c r="I12" s="79" t="s">
        <v>82</v>
      </c>
      <c r="J12" s="79" t="s">
        <v>104</v>
      </c>
      <c r="K12" s="79" t="s">
        <v>654</v>
      </c>
      <c r="L12" s="79" t="s">
        <v>84</v>
      </c>
      <c r="M12" s="79" t="s">
        <v>90</v>
      </c>
      <c r="N12" s="79" t="s">
        <v>91</v>
      </c>
      <c r="O12" s="79" t="s">
        <v>655</v>
      </c>
      <c r="P12" s="79" t="s">
        <v>92</v>
      </c>
      <c r="Q12" s="79"/>
      <c r="R12" s="79" t="s">
        <v>658</v>
      </c>
      <c r="S12" s="83">
        <v>37012</v>
      </c>
      <c r="T12" s="83">
        <v>37042</v>
      </c>
      <c r="U12" s="79" t="s">
        <v>105</v>
      </c>
      <c r="V12" s="79"/>
      <c r="W12" s="80">
        <v>36985</v>
      </c>
      <c r="X12" s="79" t="s">
        <v>660</v>
      </c>
      <c r="Y12" s="79" t="s">
        <v>86</v>
      </c>
      <c r="Z12" s="79">
        <v>50</v>
      </c>
      <c r="AA12" s="79">
        <v>59.25</v>
      </c>
      <c r="AB12" s="79">
        <v>21912</v>
      </c>
    </row>
    <row r="13" spans="1:28" x14ac:dyDescent="0.25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1444600</v>
      </c>
      <c r="G13" s="81" t="s">
        <v>80</v>
      </c>
      <c r="H13" s="81" t="s">
        <v>103</v>
      </c>
      <c r="I13" s="81" t="s">
        <v>82</v>
      </c>
      <c r="J13" s="81" t="s">
        <v>104</v>
      </c>
      <c r="K13" s="81" t="s">
        <v>654</v>
      </c>
      <c r="L13" s="81" t="s">
        <v>84</v>
      </c>
      <c r="M13" s="81" t="s">
        <v>90</v>
      </c>
      <c r="N13" s="81" t="s">
        <v>91</v>
      </c>
      <c r="O13" s="81" t="s">
        <v>655</v>
      </c>
      <c r="P13" s="81" t="s">
        <v>92</v>
      </c>
      <c r="Q13" s="81"/>
      <c r="R13" s="81" t="s">
        <v>658</v>
      </c>
      <c r="S13" s="84">
        <v>37012</v>
      </c>
      <c r="T13" s="84">
        <v>37042</v>
      </c>
      <c r="U13" s="81" t="s">
        <v>105</v>
      </c>
      <c r="V13" s="81"/>
      <c r="W13" s="82">
        <v>36985</v>
      </c>
      <c r="X13" s="81" t="s">
        <v>661</v>
      </c>
      <c r="Y13" s="81" t="s">
        <v>86</v>
      </c>
      <c r="Z13" s="81">
        <v>50</v>
      </c>
      <c r="AA13" s="81">
        <v>58.25</v>
      </c>
      <c r="AB13" s="81">
        <v>21983</v>
      </c>
    </row>
    <row r="14" spans="1:28" x14ac:dyDescent="0.25">
      <c r="A14" s="41" t="str">
        <f t="shared" si="0"/>
        <v>Clint Dean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1438400</v>
      </c>
      <c r="G14" s="79" t="s">
        <v>80</v>
      </c>
      <c r="H14" s="79" t="s">
        <v>103</v>
      </c>
      <c r="I14" s="79" t="s">
        <v>82</v>
      </c>
      <c r="J14" s="79" t="s">
        <v>104</v>
      </c>
      <c r="K14" s="79" t="s">
        <v>654</v>
      </c>
      <c r="L14" s="79" t="s">
        <v>84</v>
      </c>
      <c r="M14" s="79" t="s">
        <v>90</v>
      </c>
      <c r="N14" s="79" t="s">
        <v>91</v>
      </c>
      <c r="O14" s="79" t="s">
        <v>655</v>
      </c>
      <c r="P14" s="79" t="s">
        <v>92</v>
      </c>
      <c r="Q14" s="79"/>
      <c r="R14" s="79" t="s">
        <v>658</v>
      </c>
      <c r="S14" s="83">
        <v>37012</v>
      </c>
      <c r="T14" s="83">
        <v>37042</v>
      </c>
      <c r="U14" s="79" t="s">
        <v>105</v>
      </c>
      <c r="V14" s="79"/>
      <c r="W14" s="80">
        <v>36985</v>
      </c>
      <c r="X14" s="79" t="s">
        <v>662</v>
      </c>
      <c r="Y14" s="79" t="s">
        <v>86</v>
      </c>
      <c r="Z14" s="79">
        <v>50</v>
      </c>
      <c r="AA14" s="79">
        <v>58</v>
      </c>
      <c r="AB14" s="79">
        <v>22090</v>
      </c>
    </row>
    <row r="15" spans="1:28" x14ac:dyDescent="0.25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36400</v>
      </c>
      <c r="G15" s="81" t="s">
        <v>80</v>
      </c>
      <c r="H15" s="81" t="s">
        <v>103</v>
      </c>
      <c r="I15" s="81" t="s">
        <v>82</v>
      </c>
      <c r="J15" s="81" t="s">
        <v>106</v>
      </c>
      <c r="K15" s="81" t="s">
        <v>436</v>
      </c>
      <c r="L15" s="81" t="s">
        <v>84</v>
      </c>
      <c r="M15" s="81" t="s">
        <v>90</v>
      </c>
      <c r="N15" s="81" t="s">
        <v>91</v>
      </c>
      <c r="O15" s="81" t="s">
        <v>437</v>
      </c>
      <c r="P15" s="81" t="s">
        <v>92</v>
      </c>
      <c r="Q15" s="81"/>
      <c r="R15" s="81" t="s">
        <v>85</v>
      </c>
      <c r="S15" s="84">
        <v>36986</v>
      </c>
      <c r="T15" s="84">
        <v>36986</v>
      </c>
      <c r="U15" s="81" t="s">
        <v>105</v>
      </c>
      <c r="V15" s="81"/>
      <c r="W15" s="82">
        <v>36985</v>
      </c>
      <c r="X15" s="81" t="s">
        <v>663</v>
      </c>
      <c r="Y15" s="81" t="s">
        <v>381</v>
      </c>
      <c r="Z15" s="81">
        <v>50</v>
      </c>
      <c r="AA15" s="81">
        <v>45.5</v>
      </c>
      <c r="AB15" s="81">
        <v>21867</v>
      </c>
    </row>
    <row r="16" spans="1:28" x14ac:dyDescent="0.25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36800</v>
      </c>
      <c r="G16" s="79" t="s">
        <v>80</v>
      </c>
      <c r="H16" s="79" t="s">
        <v>103</v>
      </c>
      <c r="I16" s="79" t="s">
        <v>82</v>
      </c>
      <c r="J16" s="79" t="s">
        <v>106</v>
      </c>
      <c r="K16" s="79" t="s">
        <v>436</v>
      </c>
      <c r="L16" s="79" t="s">
        <v>84</v>
      </c>
      <c r="M16" s="79" t="s">
        <v>90</v>
      </c>
      <c r="N16" s="79" t="s">
        <v>91</v>
      </c>
      <c r="O16" s="79" t="s">
        <v>437</v>
      </c>
      <c r="P16" s="79" t="s">
        <v>92</v>
      </c>
      <c r="Q16" s="79"/>
      <c r="R16" s="79" t="s">
        <v>85</v>
      </c>
      <c r="S16" s="83">
        <v>36986</v>
      </c>
      <c r="T16" s="83">
        <v>36986</v>
      </c>
      <c r="U16" s="79" t="s">
        <v>105</v>
      </c>
      <c r="V16" s="79"/>
      <c r="W16" s="80">
        <v>36985</v>
      </c>
      <c r="X16" s="79" t="s">
        <v>664</v>
      </c>
      <c r="Y16" s="79" t="s">
        <v>381</v>
      </c>
      <c r="Z16" s="79">
        <v>50</v>
      </c>
      <c r="AA16" s="79">
        <v>46</v>
      </c>
      <c r="AB16" s="79">
        <v>21868</v>
      </c>
    </row>
    <row r="17" spans="1:28" x14ac:dyDescent="0.25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37400</v>
      </c>
      <c r="G17" s="32" t="s">
        <v>80</v>
      </c>
      <c r="H17" s="33" t="s">
        <v>103</v>
      </c>
      <c r="I17" s="33" t="s">
        <v>82</v>
      </c>
      <c r="J17" s="33" t="s">
        <v>106</v>
      </c>
      <c r="K17" s="33" t="s">
        <v>436</v>
      </c>
      <c r="L17" s="33" t="s">
        <v>84</v>
      </c>
      <c r="M17" s="33" t="s">
        <v>90</v>
      </c>
      <c r="N17" s="33" t="s">
        <v>91</v>
      </c>
      <c r="O17" s="33" t="s">
        <v>437</v>
      </c>
      <c r="P17" s="33" t="s">
        <v>92</v>
      </c>
      <c r="Q17" s="33"/>
      <c r="R17" s="33" t="s">
        <v>85</v>
      </c>
      <c r="S17" s="42">
        <v>36986</v>
      </c>
      <c r="T17" s="42">
        <v>36986</v>
      </c>
      <c r="U17" s="33" t="s">
        <v>105</v>
      </c>
      <c r="V17" s="33"/>
      <c r="W17" s="34">
        <v>36985</v>
      </c>
      <c r="X17" s="33" t="s">
        <v>665</v>
      </c>
      <c r="Y17" s="33" t="s">
        <v>381</v>
      </c>
      <c r="Z17" s="33">
        <v>50</v>
      </c>
      <c r="AA17" s="33">
        <v>46.75</v>
      </c>
      <c r="AB17" s="33">
        <v>21872</v>
      </c>
    </row>
    <row r="18" spans="1:28" x14ac:dyDescent="0.25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26" t="s">
        <v>80</v>
      </c>
      <c r="H18" s="27" t="s">
        <v>103</v>
      </c>
      <c r="I18" s="27" t="s">
        <v>82</v>
      </c>
      <c r="J18" s="27" t="s">
        <v>106</v>
      </c>
      <c r="K18" s="27" t="s">
        <v>436</v>
      </c>
      <c r="L18" s="27" t="s">
        <v>84</v>
      </c>
      <c r="M18" s="27" t="s">
        <v>90</v>
      </c>
      <c r="N18" s="27" t="s">
        <v>91</v>
      </c>
      <c r="O18" s="27" t="s">
        <v>437</v>
      </c>
      <c r="P18" s="27" t="s">
        <v>92</v>
      </c>
      <c r="Q18" s="27"/>
      <c r="R18" s="27" t="s">
        <v>85</v>
      </c>
      <c r="S18" s="37">
        <v>36986</v>
      </c>
      <c r="T18" s="37">
        <v>36986</v>
      </c>
      <c r="U18" s="27" t="s">
        <v>105</v>
      </c>
      <c r="V18" s="27"/>
      <c r="W18" s="29">
        <v>36985</v>
      </c>
      <c r="X18" s="27" t="s">
        <v>666</v>
      </c>
      <c r="Y18" s="27" t="s">
        <v>381</v>
      </c>
      <c r="Z18" s="27">
        <v>50</v>
      </c>
      <c r="AA18" s="27">
        <v>47</v>
      </c>
      <c r="AB18" s="27">
        <v>21877</v>
      </c>
    </row>
    <row r="19" spans="1:28" x14ac:dyDescent="0.25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39400</v>
      </c>
      <c r="G19" s="32" t="s">
        <v>80</v>
      </c>
      <c r="H19" s="33" t="s">
        <v>103</v>
      </c>
      <c r="I19" s="33" t="s">
        <v>82</v>
      </c>
      <c r="J19" s="33" t="s">
        <v>106</v>
      </c>
      <c r="K19" s="33" t="s">
        <v>436</v>
      </c>
      <c r="L19" s="33" t="s">
        <v>84</v>
      </c>
      <c r="M19" s="33" t="s">
        <v>90</v>
      </c>
      <c r="N19" s="33" t="s">
        <v>91</v>
      </c>
      <c r="O19" s="33" t="s">
        <v>437</v>
      </c>
      <c r="P19" s="33" t="s">
        <v>92</v>
      </c>
      <c r="Q19" s="33"/>
      <c r="R19" s="33" t="s">
        <v>85</v>
      </c>
      <c r="S19" s="42">
        <v>36986</v>
      </c>
      <c r="T19" s="42">
        <v>36986</v>
      </c>
      <c r="U19" s="33" t="s">
        <v>105</v>
      </c>
      <c r="V19" s="33"/>
      <c r="W19" s="34">
        <v>36985</v>
      </c>
      <c r="X19" s="33" t="s">
        <v>667</v>
      </c>
      <c r="Y19" s="33" t="s">
        <v>381</v>
      </c>
      <c r="Z19" s="33">
        <v>50</v>
      </c>
      <c r="AA19" s="33">
        <v>49.25</v>
      </c>
      <c r="AB19" s="33">
        <v>21904</v>
      </c>
    </row>
    <row r="20" spans="1:28" x14ac:dyDescent="0.25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39200</v>
      </c>
      <c r="G20" s="26" t="s">
        <v>80</v>
      </c>
      <c r="H20" s="27" t="s">
        <v>103</v>
      </c>
      <c r="I20" s="27" t="s">
        <v>82</v>
      </c>
      <c r="J20" s="27" t="s">
        <v>107</v>
      </c>
      <c r="K20" s="27" t="s">
        <v>337</v>
      </c>
      <c r="L20" s="27" t="s">
        <v>84</v>
      </c>
      <c r="M20" s="27" t="s">
        <v>90</v>
      </c>
      <c r="N20" s="27" t="s">
        <v>91</v>
      </c>
      <c r="O20" s="27" t="s">
        <v>338</v>
      </c>
      <c r="P20" s="27" t="s">
        <v>92</v>
      </c>
      <c r="Q20" s="27"/>
      <c r="R20" s="27" t="s">
        <v>85</v>
      </c>
      <c r="S20" s="37">
        <v>36986</v>
      </c>
      <c r="T20" s="37">
        <v>36986</v>
      </c>
      <c r="U20" s="27" t="s">
        <v>105</v>
      </c>
      <c r="V20" s="27"/>
      <c r="W20" s="29">
        <v>36985</v>
      </c>
      <c r="X20" s="27" t="s">
        <v>668</v>
      </c>
      <c r="Y20" s="27" t="s">
        <v>86</v>
      </c>
      <c r="Z20" s="27">
        <v>50</v>
      </c>
      <c r="AA20" s="27">
        <v>49</v>
      </c>
      <c r="AB20" s="27">
        <v>21885</v>
      </c>
    </row>
    <row r="21" spans="1:28" x14ac:dyDescent="0.25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5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5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5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5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5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5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5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5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5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5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5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5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5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5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5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5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5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5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5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5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5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5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5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5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5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5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5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5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5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5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5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5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5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5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5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5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5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5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5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5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5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5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5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5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5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5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5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5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5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5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5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5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5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5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5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5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5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5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5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5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5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5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5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5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5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5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5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5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5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5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5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5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5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5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5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5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5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5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5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5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5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5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5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5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5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5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5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5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5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5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5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5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5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5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5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5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5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5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5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5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5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5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5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5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5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5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5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5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5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5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5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5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5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5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5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5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5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5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5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5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5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5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5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5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5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5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5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5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5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5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5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5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5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5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5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5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5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5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5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5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5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5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5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5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5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5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5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5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5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5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5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5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5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5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5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5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5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5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5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5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5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5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5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5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5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5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5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5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5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5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5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5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5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5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5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5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5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5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5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5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5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5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5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5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5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5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5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5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5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5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5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5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5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5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5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5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5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5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5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5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5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5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5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5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5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5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5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5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5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5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5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5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5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5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5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5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5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5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5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5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5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5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5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5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5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5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5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5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5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5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5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5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5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5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5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5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5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5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5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5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5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5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5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5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5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5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5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5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5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5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5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5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5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5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5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5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5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5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5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5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5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5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5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5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5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5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5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5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5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5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5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5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5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5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5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5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5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5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5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5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5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5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5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5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5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5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5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5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5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5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5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5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5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5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5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5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5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5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5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5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5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5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5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5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5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5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5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5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5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5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5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5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5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5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5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5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5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5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5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5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5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5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5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5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5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5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5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5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5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5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5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5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5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5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5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5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5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5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5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5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5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5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5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5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5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5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5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5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5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5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5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5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5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5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5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5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5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5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5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5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5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5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5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5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5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5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5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5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5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5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5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5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5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5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5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5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5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5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5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5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5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5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5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5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5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5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5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264</v>
      </c>
      <c r="B1" s="52"/>
      <c r="C1" s="52"/>
    </row>
    <row r="2" spans="1:25" x14ac:dyDescent="0.25">
      <c r="A2" s="105" t="s">
        <v>265</v>
      </c>
      <c r="B2" s="52"/>
      <c r="C2" s="52"/>
    </row>
    <row r="3" spans="1:25" x14ac:dyDescent="0.25">
      <c r="A3" s="104">
        <f>'E-Mail'!$B$1</f>
        <v>36985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77</v>
      </c>
      <c r="B5" s="20" t="s">
        <v>76</v>
      </c>
      <c r="C5" s="20" t="s">
        <v>8</v>
      </c>
    </row>
    <row r="6" spans="1:25" x14ac:dyDescent="0.25">
      <c r="A6" s="17" t="s">
        <v>108</v>
      </c>
      <c r="B6" s="21">
        <f>COUNTIF($F$9:$F$5001,A6)</f>
        <v>2</v>
      </c>
      <c r="C6" s="21">
        <f>SUMIF($F$9:$F$5002,A6,$C$9:$C$5002)</f>
        <v>20000</v>
      </c>
    </row>
    <row r="7" spans="1:25" x14ac:dyDescent="0.25">
      <c r="A7" s="17"/>
      <c r="B7" s="21"/>
      <c r="C7" s="21"/>
    </row>
    <row r="8" spans="1:25" ht="13.8" thickBot="1" x14ac:dyDescent="0.3">
      <c r="B8" s="52"/>
      <c r="C8" s="52"/>
      <c r="D8" s="19"/>
    </row>
    <row r="9" spans="1:25" ht="13.8" thickBot="1" x14ac:dyDescent="0.3">
      <c r="A9" s="44" t="s">
        <v>263</v>
      </c>
      <c r="B9" s="43" t="s">
        <v>267</v>
      </c>
      <c r="C9" s="44" t="s">
        <v>79</v>
      </c>
      <c r="D9" s="78" t="s">
        <v>278</v>
      </c>
      <c r="E9" s="78" t="s">
        <v>279</v>
      </c>
      <c r="F9" s="78" t="s">
        <v>280</v>
      </c>
      <c r="G9" s="78" t="s">
        <v>281</v>
      </c>
      <c r="H9" s="78" t="s">
        <v>282</v>
      </c>
      <c r="I9" s="78" t="s">
        <v>283</v>
      </c>
      <c r="J9" s="78" t="s">
        <v>284</v>
      </c>
      <c r="K9" s="78" t="s">
        <v>285</v>
      </c>
      <c r="L9" s="78" t="s">
        <v>286</v>
      </c>
      <c r="M9" s="78" t="s">
        <v>287</v>
      </c>
      <c r="N9" s="78" t="s">
        <v>288</v>
      </c>
      <c r="O9" s="78" t="s">
        <v>289</v>
      </c>
      <c r="P9" s="78" t="s">
        <v>290</v>
      </c>
      <c r="Q9" s="78" t="s">
        <v>291</v>
      </c>
      <c r="R9" s="78" t="s">
        <v>292</v>
      </c>
      <c r="S9" s="78" t="s">
        <v>293</v>
      </c>
      <c r="T9" s="78" t="s">
        <v>294</v>
      </c>
      <c r="U9" s="78" t="s">
        <v>295</v>
      </c>
      <c r="V9" s="78" t="s">
        <v>296</v>
      </c>
      <c r="W9" s="78" t="s">
        <v>297</v>
      </c>
      <c r="X9" s="78" t="s">
        <v>298</v>
      </c>
      <c r="Y9" s="78" t="s">
        <v>299</v>
      </c>
    </row>
    <row r="10" spans="1:25" x14ac:dyDescent="0.25">
      <c r="A10" s="45" t="str">
        <f t="shared" ref="A10:A73" si="0">VLOOKUP(G10,DDEGL_USERS,2,FALSE)</f>
        <v>Wade Hicks</v>
      </c>
      <c r="B10" s="45">
        <f t="shared" ref="B10:B19" si="1">(YEAR(Q10)-YEAR(P10))*12+MONTH(Q10)-MONTH(P10)+1</f>
        <v>1</v>
      </c>
      <c r="C10" s="45">
        <f t="shared" ref="C10:C73" si="2">B10*W10</f>
        <v>10000</v>
      </c>
      <c r="D10" s="79" t="s">
        <v>80</v>
      </c>
      <c r="E10" s="79" t="s">
        <v>438</v>
      </c>
      <c r="F10" s="79" t="s">
        <v>108</v>
      </c>
      <c r="G10" s="79" t="s">
        <v>111</v>
      </c>
      <c r="H10" s="79" t="s">
        <v>439</v>
      </c>
      <c r="I10" s="79" t="s">
        <v>440</v>
      </c>
      <c r="J10" s="79" t="s">
        <v>441</v>
      </c>
      <c r="K10" s="79" t="s">
        <v>442</v>
      </c>
      <c r="L10" s="79" t="s">
        <v>443</v>
      </c>
      <c r="M10" s="79" t="s">
        <v>444</v>
      </c>
      <c r="N10" s="79"/>
      <c r="O10" s="79" t="s">
        <v>445</v>
      </c>
      <c r="P10" s="83">
        <v>36982</v>
      </c>
      <c r="Q10" s="83">
        <v>37011</v>
      </c>
      <c r="R10" s="79"/>
      <c r="S10" s="79" t="s">
        <v>446</v>
      </c>
      <c r="T10" s="80">
        <v>36985</v>
      </c>
      <c r="U10" s="79" t="s">
        <v>669</v>
      </c>
      <c r="V10" s="79" t="s">
        <v>381</v>
      </c>
      <c r="W10" s="79">
        <v>10000</v>
      </c>
      <c r="X10" s="79">
        <v>0.66500000000000004</v>
      </c>
      <c r="Y10" s="79">
        <v>22142</v>
      </c>
    </row>
    <row r="11" spans="1:25" x14ac:dyDescent="0.25">
      <c r="A11" s="45" t="str">
        <f t="shared" si="0"/>
        <v>Wade Hicks</v>
      </c>
      <c r="B11" s="45">
        <f t="shared" si="1"/>
        <v>1</v>
      </c>
      <c r="C11" s="45">
        <f t="shared" si="2"/>
        <v>10000</v>
      </c>
      <c r="D11" s="81" t="s">
        <v>80</v>
      </c>
      <c r="E11" s="81" t="s">
        <v>438</v>
      </c>
      <c r="F11" s="81" t="s">
        <v>108</v>
      </c>
      <c r="G11" s="81" t="s">
        <v>111</v>
      </c>
      <c r="H11" s="81" t="s">
        <v>439</v>
      </c>
      <c r="I11" s="81" t="s">
        <v>440</v>
      </c>
      <c r="J11" s="81" t="s">
        <v>441</v>
      </c>
      <c r="K11" s="81" t="s">
        <v>442</v>
      </c>
      <c r="L11" s="81" t="s">
        <v>443</v>
      </c>
      <c r="M11" s="81" t="s">
        <v>444</v>
      </c>
      <c r="N11" s="81"/>
      <c r="O11" s="81" t="s">
        <v>445</v>
      </c>
      <c r="P11" s="84">
        <v>36982</v>
      </c>
      <c r="Q11" s="84">
        <v>37011</v>
      </c>
      <c r="R11" s="81"/>
      <c r="S11" s="81" t="s">
        <v>446</v>
      </c>
      <c r="T11" s="82">
        <v>36985</v>
      </c>
      <c r="U11" s="81" t="s">
        <v>670</v>
      </c>
      <c r="V11" s="81" t="s">
        <v>381</v>
      </c>
      <c r="W11" s="81">
        <v>10000</v>
      </c>
      <c r="X11" s="81">
        <v>0.66</v>
      </c>
      <c r="Y11" s="81">
        <v>22047</v>
      </c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5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5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5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5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5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5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5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5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5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5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5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5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5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5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5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5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5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5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261</v>
      </c>
    </row>
    <row r="2" spans="1:8" ht="15.6" x14ac:dyDescent="0.3">
      <c r="A2" s="50" t="s">
        <v>262</v>
      </c>
    </row>
    <row r="4" spans="1:8" ht="15.6" x14ac:dyDescent="0.3">
      <c r="A4" s="18" t="s">
        <v>115</v>
      </c>
      <c r="D4" s="18" t="s">
        <v>116</v>
      </c>
      <c r="G4" s="18" t="s">
        <v>117</v>
      </c>
    </row>
    <row r="5" spans="1:8" x14ac:dyDescent="0.25">
      <c r="A5" s="23" t="s">
        <v>78</v>
      </c>
      <c r="B5" s="22" t="s">
        <v>118</v>
      </c>
      <c r="D5" s="23" t="s">
        <v>78</v>
      </c>
      <c r="E5" s="22" t="s">
        <v>118</v>
      </c>
      <c r="G5" s="23" t="s">
        <v>78</v>
      </c>
      <c r="H5" s="22" t="s">
        <v>118</v>
      </c>
    </row>
    <row r="6" spans="1:8" x14ac:dyDescent="0.25">
      <c r="A6" s="27" t="s">
        <v>119</v>
      </c>
      <c r="B6" s="26" t="s">
        <v>120</v>
      </c>
      <c r="D6" s="27" t="s">
        <v>104</v>
      </c>
      <c r="E6" s="26" t="s">
        <v>132</v>
      </c>
      <c r="G6" s="27" t="s">
        <v>109</v>
      </c>
      <c r="H6" s="26" t="s">
        <v>124</v>
      </c>
    </row>
    <row r="7" spans="1:8" x14ac:dyDescent="0.25">
      <c r="A7" s="33" t="s">
        <v>121</v>
      </c>
      <c r="B7" s="32" t="s">
        <v>122</v>
      </c>
      <c r="D7" s="33" t="s">
        <v>242</v>
      </c>
      <c r="E7" s="32" t="s">
        <v>136</v>
      </c>
      <c r="G7" s="33" t="s">
        <v>260</v>
      </c>
      <c r="H7" s="32" t="s">
        <v>172</v>
      </c>
    </row>
    <row r="8" spans="1:8" x14ac:dyDescent="0.25">
      <c r="A8" s="27" t="s">
        <v>123</v>
      </c>
      <c r="B8" s="26" t="s">
        <v>124</v>
      </c>
      <c r="D8" s="27" t="s">
        <v>243</v>
      </c>
      <c r="E8" s="26" t="s">
        <v>143</v>
      </c>
      <c r="G8" s="27" t="s">
        <v>110</v>
      </c>
      <c r="H8" s="26" t="s">
        <v>205</v>
      </c>
    </row>
    <row r="9" spans="1:8" x14ac:dyDescent="0.25">
      <c r="A9" s="33" t="s">
        <v>125</v>
      </c>
      <c r="B9" s="32" t="s">
        <v>126</v>
      </c>
      <c r="D9" s="33" t="s">
        <v>244</v>
      </c>
      <c r="E9" s="32" t="s">
        <v>245</v>
      </c>
      <c r="G9" s="33" t="s">
        <v>111</v>
      </c>
      <c r="H9" s="32" t="s">
        <v>241</v>
      </c>
    </row>
    <row r="10" spans="1:8" x14ac:dyDescent="0.25">
      <c r="A10" s="27" t="s">
        <v>127</v>
      </c>
      <c r="B10" s="26" t="s">
        <v>128</v>
      </c>
      <c r="D10" s="27" t="s">
        <v>246</v>
      </c>
      <c r="E10" s="26" t="s">
        <v>247</v>
      </c>
      <c r="G10" s="11"/>
      <c r="H10" s="48"/>
    </row>
    <row r="11" spans="1:8" x14ac:dyDescent="0.25">
      <c r="A11" s="33" t="s">
        <v>129</v>
      </c>
      <c r="B11" s="32" t="s">
        <v>130</v>
      </c>
      <c r="D11" s="33" t="s">
        <v>248</v>
      </c>
      <c r="E11" s="32" t="s">
        <v>166</v>
      </c>
    </row>
    <row r="12" spans="1:8" x14ac:dyDescent="0.25">
      <c r="A12" s="27" t="s">
        <v>131</v>
      </c>
      <c r="B12" s="26" t="s">
        <v>132</v>
      </c>
      <c r="D12" s="27" t="s">
        <v>249</v>
      </c>
      <c r="E12" s="26" t="s">
        <v>158</v>
      </c>
    </row>
    <row r="13" spans="1:8" x14ac:dyDescent="0.25">
      <c r="A13" s="33" t="s">
        <v>133</v>
      </c>
      <c r="B13" s="32" t="s">
        <v>134</v>
      </c>
      <c r="D13" s="33" t="s">
        <v>250</v>
      </c>
      <c r="E13" s="32" t="s">
        <v>172</v>
      </c>
    </row>
    <row r="14" spans="1:8" x14ac:dyDescent="0.25">
      <c r="A14" s="27" t="s">
        <v>135</v>
      </c>
      <c r="B14" s="26" t="s">
        <v>136</v>
      </c>
      <c r="D14" s="27" t="s">
        <v>251</v>
      </c>
      <c r="E14" s="26" t="s">
        <v>177</v>
      </c>
    </row>
    <row r="15" spans="1:8" x14ac:dyDescent="0.25">
      <c r="A15" s="33" t="s">
        <v>137</v>
      </c>
      <c r="B15" s="32" t="s">
        <v>136</v>
      </c>
      <c r="D15" s="33" t="s">
        <v>252</v>
      </c>
      <c r="E15" s="32" t="s">
        <v>179</v>
      </c>
    </row>
    <row r="16" spans="1:8" x14ac:dyDescent="0.25">
      <c r="A16" s="27" t="s">
        <v>138</v>
      </c>
      <c r="B16" s="26" t="s">
        <v>139</v>
      </c>
      <c r="D16" s="27" t="s">
        <v>106</v>
      </c>
      <c r="E16" s="26" t="s">
        <v>188</v>
      </c>
    </row>
    <row r="17" spans="1:5" x14ac:dyDescent="0.25">
      <c r="A17" s="33" t="s">
        <v>140</v>
      </c>
      <c r="B17" s="32" t="s">
        <v>141</v>
      </c>
      <c r="D17" s="33" t="s">
        <v>253</v>
      </c>
      <c r="E17" s="32" t="s">
        <v>195</v>
      </c>
    </row>
    <row r="18" spans="1:5" x14ac:dyDescent="0.25">
      <c r="A18" s="27" t="s">
        <v>142</v>
      </c>
      <c r="B18" s="26" t="s">
        <v>143</v>
      </c>
      <c r="D18" s="27" t="s">
        <v>254</v>
      </c>
      <c r="E18" s="26" t="s">
        <v>201</v>
      </c>
    </row>
    <row r="19" spans="1:5" x14ac:dyDescent="0.25">
      <c r="A19" s="33" t="s">
        <v>88</v>
      </c>
      <c r="B19" s="32" t="s">
        <v>144</v>
      </c>
      <c r="D19" s="33" t="s">
        <v>107</v>
      </c>
      <c r="E19" s="32" t="s">
        <v>211</v>
      </c>
    </row>
    <row r="20" spans="1:5" x14ac:dyDescent="0.25">
      <c r="A20" s="27" t="s">
        <v>145</v>
      </c>
      <c r="B20" s="26" t="s">
        <v>146</v>
      </c>
      <c r="D20" s="27" t="s">
        <v>255</v>
      </c>
      <c r="E20" s="26" t="s">
        <v>214</v>
      </c>
    </row>
    <row r="21" spans="1:5" x14ac:dyDescent="0.25">
      <c r="A21" s="33" t="s">
        <v>147</v>
      </c>
      <c r="B21" s="32" t="s">
        <v>148</v>
      </c>
      <c r="D21" s="33" t="s">
        <v>256</v>
      </c>
      <c r="E21" s="32" t="s">
        <v>216</v>
      </c>
    </row>
    <row r="22" spans="1:5" x14ac:dyDescent="0.25">
      <c r="A22" s="27" t="s">
        <v>149</v>
      </c>
      <c r="B22" s="26" t="s">
        <v>150</v>
      </c>
      <c r="D22" s="27" t="s">
        <v>257</v>
      </c>
      <c r="E22" s="26" t="s">
        <v>223</v>
      </c>
    </row>
    <row r="23" spans="1:5" x14ac:dyDescent="0.25">
      <c r="A23" s="33" t="s">
        <v>93</v>
      </c>
      <c r="B23" s="32" t="s">
        <v>151</v>
      </c>
      <c r="D23" s="33" t="s">
        <v>258</v>
      </c>
      <c r="E23" s="32" t="s">
        <v>227</v>
      </c>
    </row>
    <row r="24" spans="1:5" x14ac:dyDescent="0.25">
      <c r="A24" s="27" t="s">
        <v>94</v>
      </c>
      <c r="B24" s="26" t="s">
        <v>152</v>
      </c>
      <c r="D24" s="27" t="s">
        <v>259</v>
      </c>
      <c r="E24" s="26" t="s">
        <v>237</v>
      </c>
    </row>
    <row r="25" spans="1:5" x14ac:dyDescent="0.25">
      <c r="A25" s="33" t="s">
        <v>153</v>
      </c>
      <c r="B25" s="32" t="s">
        <v>154</v>
      </c>
    </row>
    <row r="26" spans="1:5" x14ac:dyDescent="0.25">
      <c r="A26" s="27" t="s">
        <v>155</v>
      </c>
      <c r="B26" s="26" t="s">
        <v>156</v>
      </c>
    </row>
    <row r="27" spans="1:5" x14ac:dyDescent="0.25">
      <c r="A27" s="33" t="s">
        <v>157</v>
      </c>
      <c r="B27" s="32" t="s">
        <v>158</v>
      </c>
    </row>
    <row r="28" spans="1:5" x14ac:dyDescent="0.25">
      <c r="A28" s="27" t="s">
        <v>159</v>
      </c>
      <c r="B28" s="26" t="s">
        <v>160</v>
      </c>
    </row>
    <row r="29" spans="1:5" x14ac:dyDescent="0.25">
      <c r="A29" s="33" t="s">
        <v>95</v>
      </c>
      <c r="B29" s="32" t="s">
        <v>161</v>
      </c>
    </row>
    <row r="30" spans="1:5" x14ac:dyDescent="0.25">
      <c r="A30" s="27" t="s">
        <v>162</v>
      </c>
      <c r="B30" s="26" t="s">
        <v>163</v>
      </c>
    </row>
    <row r="31" spans="1:5" x14ac:dyDescent="0.25">
      <c r="A31" s="33" t="s">
        <v>96</v>
      </c>
      <c r="B31" s="32" t="s">
        <v>164</v>
      </c>
    </row>
    <row r="32" spans="1:5" x14ac:dyDescent="0.25">
      <c r="A32" s="27" t="s">
        <v>165</v>
      </c>
      <c r="B32" s="26" t="s">
        <v>166</v>
      </c>
    </row>
    <row r="33" spans="1:2" x14ac:dyDescent="0.25">
      <c r="A33" s="33" t="s">
        <v>167</v>
      </c>
      <c r="B33" s="32" t="s">
        <v>168</v>
      </c>
    </row>
    <row r="34" spans="1:2" x14ac:dyDescent="0.25">
      <c r="A34" s="27" t="s">
        <v>169</v>
      </c>
      <c r="B34" s="26" t="s">
        <v>170</v>
      </c>
    </row>
    <row r="35" spans="1:2" x14ac:dyDescent="0.25">
      <c r="A35" s="33" t="s">
        <v>171</v>
      </c>
      <c r="B35" s="32" t="s">
        <v>172</v>
      </c>
    </row>
    <row r="36" spans="1:2" x14ac:dyDescent="0.25">
      <c r="A36" s="27" t="s">
        <v>97</v>
      </c>
      <c r="B36" s="26" t="s">
        <v>173</v>
      </c>
    </row>
    <row r="37" spans="1:2" x14ac:dyDescent="0.25">
      <c r="A37" s="33" t="s">
        <v>98</v>
      </c>
      <c r="B37" s="32" t="s">
        <v>174</v>
      </c>
    </row>
    <row r="38" spans="1:2" x14ac:dyDescent="0.25">
      <c r="A38" s="27" t="s">
        <v>99</v>
      </c>
      <c r="B38" s="26" t="s">
        <v>175</v>
      </c>
    </row>
    <row r="39" spans="1:2" x14ac:dyDescent="0.25">
      <c r="A39" s="33" t="s">
        <v>176</v>
      </c>
      <c r="B39" s="32" t="s">
        <v>177</v>
      </c>
    </row>
    <row r="40" spans="1:2" x14ac:dyDescent="0.25">
      <c r="A40" s="27" t="s">
        <v>178</v>
      </c>
      <c r="B40" s="26" t="s">
        <v>179</v>
      </c>
    </row>
    <row r="41" spans="1:2" x14ac:dyDescent="0.25">
      <c r="A41" s="33" t="s">
        <v>180</v>
      </c>
      <c r="B41" s="32" t="s">
        <v>181</v>
      </c>
    </row>
    <row r="42" spans="1:2" x14ac:dyDescent="0.25">
      <c r="A42" s="27" t="s">
        <v>182</v>
      </c>
      <c r="B42" s="26" t="s">
        <v>152</v>
      </c>
    </row>
    <row r="43" spans="1:2" x14ac:dyDescent="0.25">
      <c r="A43" s="33" t="s">
        <v>183</v>
      </c>
      <c r="B43" s="32" t="s">
        <v>184</v>
      </c>
    </row>
    <row r="44" spans="1:2" x14ac:dyDescent="0.25">
      <c r="A44" s="27" t="s">
        <v>185</v>
      </c>
      <c r="B44" s="26" t="s">
        <v>186</v>
      </c>
    </row>
    <row r="45" spans="1:2" x14ac:dyDescent="0.25">
      <c r="A45" s="33" t="s">
        <v>187</v>
      </c>
      <c r="B45" s="32" t="s">
        <v>188</v>
      </c>
    </row>
    <row r="46" spans="1:2" x14ac:dyDescent="0.25">
      <c r="A46" s="27" t="s">
        <v>189</v>
      </c>
      <c r="B46" s="26" t="s">
        <v>156</v>
      </c>
    </row>
    <row r="47" spans="1:2" x14ac:dyDescent="0.25">
      <c r="A47" s="33" t="s">
        <v>190</v>
      </c>
      <c r="B47" s="32" t="s">
        <v>191</v>
      </c>
    </row>
    <row r="48" spans="1:2" x14ac:dyDescent="0.25">
      <c r="A48" s="27" t="s">
        <v>192</v>
      </c>
      <c r="B48" s="26" t="s">
        <v>191</v>
      </c>
    </row>
    <row r="49" spans="1:2" x14ac:dyDescent="0.25">
      <c r="A49" s="33" t="s">
        <v>193</v>
      </c>
      <c r="B49" s="32" t="s">
        <v>158</v>
      </c>
    </row>
    <row r="50" spans="1:2" x14ac:dyDescent="0.25">
      <c r="A50" s="27" t="s">
        <v>194</v>
      </c>
      <c r="B50" s="26" t="s">
        <v>195</v>
      </c>
    </row>
    <row r="51" spans="1:2" x14ac:dyDescent="0.25">
      <c r="A51" s="33" t="s">
        <v>196</v>
      </c>
      <c r="B51" s="32" t="s">
        <v>197</v>
      </c>
    </row>
    <row r="52" spans="1:2" x14ac:dyDescent="0.25">
      <c r="A52" s="27" t="s">
        <v>198</v>
      </c>
      <c r="B52" s="26" t="s">
        <v>199</v>
      </c>
    </row>
    <row r="53" spans="1:2" x14ac:dyDescent="0.25">
      <c r="A53" s="33" t="s">
        <v>200</v>
      </c>
      <c r="B53" s="32" t="s">
        <v>201</v>
      </c>
    </row>
    <row r="54" spans="1:2" x14ac:dyDescent="0.25">
      <c r="A54" s="27" t="s">
        <v>202</v>
      </c>
      <c r="B54" s="26" t="s">
        <v>203</v>
      </c>
    </row>
    <row r="55" spans="1:2" x14ac:dyDescent="0.25">
      <c r="A55" s="33" t="s">
        <v>204</v>
      </c>
      <c r="B55" s="32" t="s">
        <v>205</v>
      </c>
    </row>
    <row r="56" spans="1:2" x14ac:dyDescent="0.25">
      <c r="A56" s="27" t="s">
        <v>206</v>
      </c>
      <c r="B56" s="26" t="s">
        <v>207</v>
      </c>
    </row>
    <row r="57" spans="1:2" x14ac:dyDescent="0.25">
      <c r="A57" s="33" t="s">
        <v>208</v>
      </c>
      <c r="B57" s="32" t="s">
        <v>209</v>
      </c>
    </row>
    <row r="58" spans="1:2" x14ac:dyDescent="0.25">
      <c r="A58" s="27" t="s">
        <v>210</v>
      </c>
      <c r="B58" s="26" t="s">
        <v>211</v>
      </c>
    </row>
    <row r="59" spans="1:2" x14ac:dyDescent="0.25">
      <c r="A59" s="33" t="s">
        <v>212</v>
      </c>
      <c r="B59" s="32" t="s">
        <v>213</v>
      </c>
    </row>
    <row r="60" spans="1:2" x14ac:dyDescent="0.25">
      <c r="A60" s="27" t="s">
        <v>83</v>
      </c>
      <c r="B60" s="26" t="s">
        <v>214</v>
      </c>
    </row>
    <row r="61" spans="1:2" x14ac:dyDescent="0.25">
      <c r="A61" s="33" t="s">
        <v>215</v>
      </c>
      <c r="B61" s="32" t="s">
        <v>216</v>
      </c>
    </row>
    <row r="62" spans="1:2" x14ac:dyDescent="0.25">
      <c r="A62" s="27" t="s">
        <v>217</v>
      </c>
      <c r="B62" s="26" t="s">
        <v>218</v>
      </c>
    </row>
    <row r="63" spans="1:2" x14ac:dyDescent="0.25">
      <c r="A63" s="33" t="s">
        <v>219</v>
      </c>
      <c r="B63" s="32" t="s">
        <v>166</v>
      </c>
    </row>
    <row r="64" spans="1:2" x14ac:dyDescent="0.25">
      <c r="A64" s="27" t="s">
        <v>220</v>
      </c>
      <c r="B64" s="26" t="s">
        <v>221</v>
      </c>
    </row>
    <row r="65" spans="1:2" x14ac:dyDescent="0.25">
      <c r="A65" s="33" t="s">
        <v>222</v>
      </c>
      <c r="B65" s="32" t="s">
        <v>223</v>
      </c>
    </row>
    <row r="66" spans="1:2" x14ac:dyDescent="0.25">
      <c r="A66" s="27" t="s">
        <v>224</v>
      </c>
      <c r="B66" s="26" t="s">
        <v>225</v>
      </c>
    </row>
    <row r="67" spans="1:2" x14ac:dyDescent="0.25">
      <c r="A67" s="33" t="s">
        <v>226</v>
      </c>
      <c r="B67" s="32" t="s">
        <v>227</v>
      </c>
    </row>
    <row r="68" spans="1:2" x14ac:dyDescent="0.25">
      <c r="A68" s="27" t="s">
        <v>228</v>
      </c>
      <c r="B68" s="26" t="s">
        <v>229</v>
      </c>
    </row>
    <row r="69" spans="1:2" x14ac:dyDescent="0.25">
      <c r="A69" s="33" t="s">
        <v>230</v>
      </c>
      <c r="B69" s="32" t="s">
        <v>231</v>
      </c>
    </row>
    <row r="70" spans="1:2" x14ac:dyDescent="0.25">
      <c r="A70" s="27" t="s">
        <v>232</v>
      </c>
      <c r="B70" s="26" t="s">
        <v>233</v>
      </c>
    </row>
    <row r="71" spans="1:2" x14ac:dyDescent="0.25">
      <c r="A71" s="33" t="s">
        <v>234</v>
      </c>
      <c r="B71" s="32" t="s">
        <v>235</v>
      </c>
    </row>
    <row r="72" spans="1:2" x14ac:dyDescent="0.25">
      <c r="A72" s="27" t="s">
        <v>236</v>
      </c>
      <c r="B72" s="26" t="s">
        <v>237</v>
      </c>
    </row>
    <row r="73" spans="1:2" x14ac:dyDescent="0.25">
      <c r="A73" s="33" t="s">
        <v>238</v>
      </c>
      <c r="B73" s="32" t="s">
        <v>239</v>
      </c>
    </row>
    <row r="74" spans="1:2" x14ac:dyDescent="0.25">
      <c r="A74" s="27" t="s">
        <v>240</v>
      </c>
      <c r="B74" s="26" t="s">
        <v>241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RowHeight="13.2" x14ac:dyDescent="0.25"/>
  <cols>
    <col min="1" max="1" width="20" customWidth="1"/>
    <col min="2" max="2" width="17.33203125" customWidth="1"/>
    <col min="3" max="3" width="11.332031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1.332031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273</v>
      </c>
    </row>
    <row r="2" spans="1:19" x14ac:dyDescent="0.25">
      <c r="A2" s="17" t="s">
        <v>306</v>
      </c>
    </row>
    <row r="3" spans="1:19" x14ac:dyDescent="0.25">
      <c r="A3" s="17" t="s">
        <v>307</v>
      </c>
    </row>
    <row r="4" spans="1:19" x14ac:dyDescent="0.25">
      <c r="A4" s="104">
        <f>'E-Mail'!B1</f>
        <v>36985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112</v>
      </c>
      <c r="B6" s="101"/>
      <c r="C6" s="101"/>
      <c r="D6" s="101"/>
      <c r="E6" s="102"/>
      <c r="G6" s="100" t="s">
        <v>113</v>
      </c>
      <c r="H6" s="101"/>
      <c r="I6" s="101"/>
      <c r="J6" s="101"/>
      <c r="K6" s="102"/>
      <c r="M6" s="100" t="s">
        <v>114</v>
      </c>
      <c r="N6" s="101"/>
      <c r="O6" s="101"/>
      <c r="P6" s="101"/>
      <c r="Q6" s="102"/>
      <c r="S6" s="18"/>
    </row>
    <row r="7" spans="1:19" ht="13.8" thickBot="1" x14ac:dyDescent="0.3">
      <c r="A7" s="107" t="s">
        <v>308</v>
      </c>
      <c r="B7" s="108">
        <f>'E-Mail'!C6</f>
        <v>97610000</v>
      </c>
      <c r="C7" s="35"/>
      <c r="D7" s="6" t="s">
        <v>448</v>
      </c>
      <c r="E7" s="109">
        <f>VLOOKUP("Grand Total",$A$9:$E$23,5,FALSE)/B7</f>
        <v>1.3292695420551172E-2</v>
      </c>
      <c r="G7" s="107" t="s">
        <v>309</v>
      </c>
      <c r="H7" s="108">
        <f>'E-Mail'!C5</f>
        <v>3518400</v>
      </c>
      <c r="I7" s="35"/>
      <c r="J7" s="6" t="s">
        <v>448</v>
      </c>
      <c r="K7" s="109">
        <f>VLOOKUP("Grand Total",$G$9:$K$23,5,FALSE)/H7</f>
        <v>1.0459299681673489E-2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65</v>
      </c>
      <c r="E8" s="110"/>
      <c r="G8" s="10"/>
      <c r="H8" s="114"/>
      <c r="I8" s="114"/>
      <c r="J8" s="85" t="s">
        <v>65</v>
      </c>
      <c r="K8" s="110"/>
      <c r="M8" s="19" t="s">
        <v>75</v>
      </c>
    </row>
    <row r="9" spans="1:19" x14ac:dyDescent="0.25">
      <c r="A9" s="85" t="s">
        <v>61</v>
      </c>
      <c r="B9" s="85" t="s">
        <v>49</v>
      </c>
      <c r="C9" s="85" t="s">
        <v>60</v>
      </c>
      <c r="D9" s="13" t="s">
        <v>322</v>
      </c>
      <c r="E9" s="15" t="s">
        <v>321</v>
      </c>
      <c r="G9" s="85" t="s">
        <v>61</v>
      </c>
      <c r="H9" s="85" t="s">
        <v>49</v>
      </c>
      <c r="I9" s="85" t="s">
        <v>60</v>
      </c>
      <c r="J9" s="13" t="s">
        <v>66</v>
      </c>
      <c r="K9" s="15" t="s">
        <v>8</v>
      </c>
    </row>
    <row r="10" spans="1:19" x14ac:dyDescent="0.25">
      <c r="A10" s="10" t="s">
        <v>318</v>
      </c>
      <c r="B10" s="10" t="s">
        <v>27</v>
      </c>
      <c r="C10" s="10" t="s">
        <v>19</v>
      </c>
      <c r="D10" s="13">
        <v>2</v>
      </c>
      <c r="E10" s="15">
        <v>1297500</v>
      </c>
      <c r="G10" s="10" t="s">
        <v>71</v>
      </c>
      <c r="H10" s="10" t="s">
        <v>10</v>
      </c>
      <c r="I10" s="10" t="s">
        <v>13</v>
      </c>
      <c r="J10" s="13">
        <v>4</v>
      </c>
      <c r="K10" s="15">
        <v>16000</v>
      </c>
    </row>
    <row r="11" spans="1:19" x14ac:dyDescent="0.25">
      <c r="A11" s="11" t="s">
        <v>64</v>
      </c>
      <c r="B11" s="12"/>
      <c r="C11" s="12"/>
      <c r="D11" s="14">
        <v>2</v>
      </c>
      <c r="E11" s="16">
        <v>1297500</v>
      </c>
      <c r="G11" s="10" t="s">
        <v>621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5">
      <c r="G12" s="11" t="s">
        <v>64</v>
      </c>
      <c r="H12" s="12"/>
      <c r="I12" s="12"/>
      <c r="J12" s="14">
        <v>6</v>
      </c>
      <c r="K12" s="16">
        <v>36800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6.1093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1" t="s">
        <v>274</v>
      </c>
    </row>
    <row r="2" spans="1:14" x14ac:dyDescent="0.25">
      <c r="A2" s="17" t="s">
        <v>306</v>
      </c>
    </row>
    <row r="3" spans="1:14" x14ac:dyDescent="0.25">
      <c r="A3" s="17" t="s">
        <v>307</v>
      </c>
    </row>
    <row r="4" spans="1:14" x14ac:dyDescent="0.25">
      <c r="A4" s="104">
        <f>'E-Mail'!B1</f>
        <v>36985</v>
      </c>
    </row>
    <row r="5" spans="1:14" x14ac:dyDescent="0.25">
      <c r="A5" s="17"/>
    </row>
    <row r="6" spans="1:14" ht="13.8" x14ac:dyDescent="0.25">
      <c r="A6" s="106" t="s">
        <v>310</v>
      </c>
    </row>
    <row r="7" spans="1:14" ht="13.8" thickBot="1" x14ac:dyDescent="0.3">
      <c r="A7" s="17"/>
    </row>
    <row r="8" spans="1:14" ht="16.2" thickBot="1" x14ac:dyDescent="0.35">
      <c r="A8" s="103" t="s">
        <v>271</v>
      </c>
      <c r="B8" s="101"/>
      <c r="C8" s="101"/>
      <c r="D8" s="102"/>
      <c r="F8" s="103" t="s">
        <v>272</v>
      </c>
      <c r="G8" s="101"/>
      <c r="H8" s="101"/>
      <c r="I8" s="102"/>
      <c r="K8" s="103" t="s">
        <v>305</v>
      </c>
      <c r="L8" s="101"/>
      <c r="M8" s="101"/>
      <c r="N8" s="102"/>
    </row>
    <row r="9" spans="1:14" x14ac:dyDescent="0.25">
      <c r="A9" s="10"/>
      <c r="B9" s="114"/>
      <c r="C9" s="85" t="s">
        <v>65</v>
      </c>
      <c r="D9" s="110"/>
      <c r="F9" s="10"/>
      <c r="G9" s="114"/>
      <c r="H9" s="85" t="s">
        <v>65</v>
      </c>
      <c r="I9" s="110"/>
      <c r="J9" s="97"/>
      <c r="K9" s="10"/>
      <c r="L9" s="114"/>
      <c r="M9" s="85" t="s">
        <v>65</v>
      </c>
      <c r="N9" s="110"/>
    </row>
    <row r="10" spans="1:14" x14ac:dyDescent="0.25">
      <c r="A10" s="85" t="s">
        <v>280</v>
      </c>
      <c r="B10" s="111" t="s">
        <v>263</v>
      </c>
      <c r="C10" s="112" t="s">
        <v>66</v>
      </c>
      <c r="D10" s="113" t="s">
        <v>270</v>
      </c>
      <c r="F10" s="111" t="s">
        <v>280</v>
      </c>
      <c r="G10" s="111" t="s">
        <v>263</v>
      </c>
      <c r="H10" s="117" t="s">
        <v>66</v>
      </c>
      <c r="I10" s="113" t="s">
        <v>270</v>
      </c>
      <c r="J10" s="98"/>
      <c r="K10" s="111" t="s">
        <v>280</v>
      </c>
      <c r="L10" s="111" t="s">
        <v>263</v>
      </c>
      <c r="M10" s="117" t="s">
        <v>66</v>
      </c>
      <c r="N10" s="120" t="s">
        <v>270</v>
      </c>
    </row>
    <row r="11" spans="1:14" x14ac:dyDescent="0.25">
      <c r="A11" s="10" t="s">
        <v>300</v>
      </c>
      <c r="B11" s="10" t="s">
        <v>191</v>
      </c>
      <c r="C11" s="13">
        <v>1</v>
      </c>
      <c r="D11" s="15">
        <v>460</v>
      </c>
      <c r="F11" s="118" t="s">
        <v>82</v>
      </c>
      <c r="G11" s="10" t="s">
        <v>132</v>
      </c>
      <c r="H11" s="53">
        <v>5</v>
      </c>
      <c r="I11" s="15">
        <v>103200</v>
      </c>
      <c r="J11" s="98"/>
      <c r="K11" s="118" t="s">
        <v>108</v>
      </c>
      <c r="L11" s="10" t="s">
        <v>241</v>
      </c>
      <c r="M11" s="13">
        <v>2</v>
      </c>
      <c r="N11" s="15">
        <v>20000</v>
      </c>
    </row>
    <row r="12" spans="1:14" x14ac:dyDescent="0.25">
      <c r="A12" s="86" t="s">
        <v>671</v>
      </c>
      <c r="B12" s="87"/>
      <c r="C12" s="88">
        <v>1</v>
      </c>
      <c r="D12" s="89">
        <v>460</v>
      </c>
      <c r="F12" s="119"/>
      <c r="G12" s="47" t="s">
        <v>188</v>
      </c>
      <c r="H12" s="54">
        <v>5</v>
      </c>
      <c r="I12" s="55">
        <v>4000</v>
      </c>
      <c r="J12" s="98"/>
      <c r="K12" s="86" t="s">
        <v>447</v>
      </c>
      <c r="L12" s="87"/>
      <c r="M12" s="88">
        <v>2</v>
      </c>
      <c r="N12" s="89">
        <v>20000</v>
      </c>
    </row>
    <row r="13" spans="1:14" x14ac:dyDescent="0.25">
      <c r="A13" s="10" t="s">
        <v>82</v>
      </c>
      <c r="B13" s="10" t="s">
        <v>214</v>
      </c>
      <c r="C13" s="13">
        <v>1</v>
      </c>
      <c r="D13" s="15">
        <v>800</v>
      </c>
      <c r="F13" s="119"/>
      <c r="G13" s="47" t="s">
        <v>211</v>
      </c>
      <c r="H13" s="54">
        <v>1</v>
      </c>
      <c r="I13" s="55">
        <v>800</v>
      </c>
      <c r="J13" s="98"/>
      <c r="K13" s="91" t="s">
        <v>64</v>
      </c>
      <c r="L13" s="92"/>
      <c r="M13" s="99">
        <v>2</v>
      </c>
      <c r="N13" s="94">
        <v>20000</v>
      </c>
    </row>
    <row r="14" spans="1:14" x14ac:dyDescent="0.25">
      <c r="A14" s="158"/>
      <c r="B14" s="47" t="s">
        <v>223</v>
      </c>
      <c r="C14" s="159">
        <v>1</v>
      </c>
      <c r="D14" s="55">
        <v>49600</v>
      </c>
      <c r="F14" s="86" t="s">
        <v>268</v>
      </c>
      <c r="G14" s="87"/>
      <c r="H14" s="90">
        <v>11</v>
      </c>
      <c r="I14" s="89">
        <v>108000</v>
      </c>
      <c r="J14" s="96"/>
    </row>
    <row r="15" spans="1:14" x14ac:dyDescent="0.25">
      <c r="A15" s="86" t="s">
        <v>268</v>
      </c>
      <c r="B15" s="87"/>
      <c r="C15" s="88">
        <v>2</v>
      </c>
      <c r="D15" s="89">
        <v>50400</v>
      </c>
      <c r="F15" s="91" t="s">
        <v>64</v>
      </c>
      <c r="G15" s="92"/>
      <c r="H15" s="93">
        <v>11</v>
      </c>
      <c r="I15" s="94">
        <v>108000</v>
      </c>
    </row>
    <row r="16" spans="1:14" x14ac:dyDescent="0.25">
      <c r="A16" s="10" t="s">
        <v>87</v>
      </c>
      <c r="B16" s="10" t="s">
        <v>144</v>
      </c>
      <c r="C16" s="13">
        <v>2</v>
      </c>
      <c r="D16" s="15">
        <v>10000</v>
      </c>
    </row>
    <row r="17" spans="1:4" x14ac:dyDescent="0.25">
      <c r="A17" s="158"/>
      <c r="B17" s="47" t="s">
        <v>152</v>
      </c>
      <c r="C17" s="159">
        <v>4</v>
      </c>
      <c r="D17" s="55">
        <v>3515000</v>
      </c>
    </row>
    <row r="18" spans="1:4" x14ac:dyDescent="0.25">
      <c r="A18" s="158"/>
      <c r="B18" s="47" t="s">
        <v>175</v>
      </c>
      <c r="C18" s="159">
        <v>1</v>
      </c>
      <c r="D18" s="55">
        <v>5000</v>
      </c>
    </row>
    <row r="19" spans="1:4" x14ac:dyDescent="0.25">
      <c r="A19" s="158"/>
      <c r="B19" s="47" t="s">
        <v>164</v>
      </c>
      <c r="C19" s="159">
        <v>2</v>
      </c>
      <c r="D19" s="55">
        <v>15000</v>
      </c>
    </row>
    <row r="20" spans="1:4" x14ac:dyDescent="0.25">
      <c r="A20" s="86" t="s">
        <v>269</v>
      </c>
      <c r="B20" s="87"/>
      <c r="C20" s="88">
        <v>9</v>
      </c>
      <c r="D20" s="89">
        <v>3545000</v>
      </c>
    </row>
    <row r="21" spans="1:4" x14ac:dyDescent="0.25">
      <c r="A21" s="11" t="s">
        <v>64</v>
      </c>
      <c r="B21" s="12"/>
      <c r="C21" s="14">
        <v>12</v>
      </c>
      <c r="D21" s="16">
        <v>3595860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277</v>
      </c>
      <c r="B1" s="3"/>
      <c r="F1" s="4"/>
      <c r="G1" s="5" t="s">
        <v>26</v>
      </c>
      <c r="H1" s="1">
        <f>SUM(H11:H1000)</f>
        <v>3518400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36985</v>
      </c>
      <c r="B3" s="3"/>
      <c r="F3" s="4"/>
      <c r="G3" s="64"/>
      <c r="H3" s="66"/>
    </row>
    <row r="5" spans="1:9" s="56" customFormat="1" ht="9.75" customHeight="1" x14ac:dyDescent="0.25">
      <c r="A5" s="57" t="s">
        <v>331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275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452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</row>
    <row r="10" spans="1:9" s="56" customFormat="1" ht="25.5" customHeight="1" thickBot="1" x14ac:dyDescent="0.3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</row>
    <row r="11" spans="1:9" s="56" customFormat="1" ht="10.5" customHeight="1" thickTop="1" thickBot="1" x14ac:dyDescent="0.3">
      <c r="A11" s="172" t="s">
        <v>408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1.6" thickTop="1" thickBot="1" x14ac:dyDescent="0.3">
      <c r="A12" s="60" t="s">
        <v>453</v>
      </c>
      <c r="B12" s="60" t="s">
        <v>14</v>
      </c>
      <c r="C12" s="62">
        <v>131</v>
      </c>
      <c r="D12" s="62">
        <v>131</v>
      </c>
      <c r="E12" s="62">
        <v>131</v>
      </c>
      <c r="F12" s="62">
        <v>131</v>
      </c>
      <c r="G12" s="62" t="s">
        <v>454</v>
      </c>
      <c r="H12" s="63">
        <v>35200</v>
      </c>
      <c r="I12" s="60" t="s">
        <v>13</v>
      </c>
    </row>
    <row r="13" spans="1:9" s="56" customFormat="1" ht="14.4" thickTop="1" thickBot="1" x14ac:dyDescent="0.3">
      <c r="A13" s="60" t="s">
        <v>455</v>
      </c>
      <c r="B13" s="60" t="s">
        <v>12</v>
      </c>
      <c r="C13" s="62">
        <v>43.75</v>
      </c>
      <c r="D13" s="62">
        <v>45</v>
      </c>
      <c r="E13" s="62">
        <v>44.058999999999997</v>
      </c>
      <c r="F13" s="62">
        <v>45</v>
      </c>
      <c r="G13" s="62" t="s">
        <v>456</v>
      </c>
      <c r="H13" s="63">
        <v>13600</v>
      </c>
      <c r="I13" s="60" t="s">
        <v>13</v>
      </c>
    </row>
    <row r="14" spans="1:9" s="56" customFormat="1" ht="14.4" thickTop="1" thickBot="1" x14ac:dyDescent="0.3">
      <c r="A14" s="60" t="s">
        <v>457</v>
      </c>
      <c r="B14" s="61">
        <v>37043</v>
      </c>
      <c r="C14" s="62">
        <v>57</v>
      </c>
      <c r="D14" s="62">
        <v>57</v>
      </c>
      <c r="E14" s="62">
        <v>57</v>
      </c>
      <c r="F14" s="62">
        <v>57</v>
      </c>
      <c r="G14" s="62" t="s">
        <v>458</v>
      </c>
      <c r="H14" s="63">
        <v>33600</v>
      </c>
      <c r="I14" s="60" t="s">
        <v>13</v>
      </c>
    </row>
    <row r="15" spans="1:9" s="56" customFormat="1" ht="21.6" thickTop="1" thickBot="1" x14ac:dyDescent="0.3">
      <c r="A15" s="60" t="s">
        <v>459</v>
      </c>
      <c r="B15" s="60" t="s">
        <v>14</v>
      </c>
      <c r="C15" s="62">
        <v>116.5</v>
      </c>
      <c r="D15" s="62">
        <v>117.5</v>
      </c>
      <c r="E15" s="62">
        <v>117</v>
      </c>
      <c r="F15" s="62">
        <v>117.5</v>
      </c>
      <c r="G15" s="62" t="s">
        <v>460</v>
      </c>
      <c r="H15" s="63">
        <v>70400</v>
      </c>
      <c r="I15" s="60" t="s">
        <v>13</v>
      </c>
    </row>
    <row r="16" spans="1:9" s="56" customFormat="1" ht="14.4" thickTop="1" thickBot="1" x14ac:dyDescent="0.3">
      <c r="A16" s="172" t="s">
        <v>409</v>
      </c>
      <c r="B16" s="173"/>
      <c r="C16" s="173"/>
      <c r="D16" s="173"/>
      <c r="E16" s="173"/>
      <c r="F16" s="173"/>
      <c r="G16" s="173"/>
      <c r="H16" s="173"/>
      <c r="I16" s="174"/>
    </row>
    <row r="17" spans="1:9" s="56" customFormat="1" ht="21.6" thickTop="1" thickBot="1" x14ac:dyDescent="0.3">
      <c r="A17" s="60" t="s">
        <v>410</v>
      </c>
      <c r="B17" s="60" t="s">
        <v>402</v>
      </c>
      <c r="C17" s="62">
        <v>26.25</v>
      </c>
      <c r="D17" s="62">
        <v>26.25</v>
      </c>
      <c r="E17" s="62">
        <v>26.25</v>
      </c>
      <c r="F17" s="62">
        <v>26.25</v>
      </c>
      <c r="G17" s="62" t="s">
        <v>461</v>
      </c>
      <c r="H17" s="63">
        <v>234000</v>
      </c>
      <c r="I17" s="60" t="s">
        <v>13</v>
      </c>
    </row>
    <row r="18" spans="1:9" s="56" customFormat="1" ht="14.4" thickTop="1" thickBot="1" x14ac:dyDescent="0.3">
      <c r="A18" s="172" t="s">
        <v>10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14.4" thickTop="1" thickBot="1" x14ac:dyDescent="0.3">
      <c r="A19" s="60" t="s">
        <v>340</v>
      </c>
      <c r="B19" s="60" t="s">
        <v>339</v>
      </c>
      <c r="C19" s="62">
        <v>44.5</v>
      </c>
      <c r="D19" s="62">
        <v>46.5</v>
      </c>
      <c r="E19" s="62">
        <v>45.636000000000003</v>
      </c>
      <c r="F19" s="62">
        <v>45.5</v>
      </c>
      <c r="G19" s="62" t="s">
        <v>462</v>
      </c>
      <c r="H19" s="63">
        <v>149600</v>
      </c>
      <c r="I19" s="60" t="s">
        <v>13</v>
      </c>
    </row>
    <row r="20" spans="1:9" s="56" customFormat="1" ht="14.4" thickTop="1" thickBot="1" x14ac:dyDescent="0.3">
      <c r="A20" s="60" t="s">
        <v>341</v>
      </c>
      <c r="B20" s="60" t="s">
        <v>342</v>
      </c>
      <c r="C20" s="62">
        <v>47</v>
      </c>
      <c r="D20" s="62">
        <v>47</v>
      </c>
      <c r="E20" s="62">
        <v>47</v>
      </c>
      <c r="F20" s="62">
        <v>47</v>
      </c>
      <c r="G20" s="62" t="s">
        <v>463</v>
      </c>
      <c r="H20" s="63">
        <v>1600</v>
      </c>
      <c r="I20" s="60" t="s">
        <v>13</v>
      </c>
    </row>
    <row r="21" spans="1:9" s="56" customFormat="1" ht="14.4" thickTop="1" thickBot="1" x14ac:dyDescent="0.3">
      <c r="A21" s="60" t="s">
        <v>11</v>
      </c>
      <c r="B21" s="60" t="s">
        <v>12</v>
      </c>
      <c r="C21" s="62">
        <v>46</v>
      </c>
      <c r="D21" s="62">
        <v>52</v>
      </c>
      <c r="E21" s="62">
        <v>49.511000000000003</v>
      </c>
      <c r="F21" s="62">
        <v>48</v>
      </c>
      <c r="G21" s="62" t="s">
        <v>464</v>
      </c>
      <c r="H21" s="63">
        <v>56800</v>
      </c>
      <c r="I21" s="60" t="s">
        <v>13</v>
      </c>
    </row>
    <row r="22" spans="1:9" s="56" customFormat="1" ht="21.6" thickTop="1" thickBot="1" x14ac:dyDescent="0.3">
      <c r="A22" s="60" t="s">
        <v>465</v>
      </c>
      <c r="B22" s="60" t="s">
        <v>382</v>
      </c>
      <c r="C22" s="62">
        <v>46</v>
      </c>
      <c r="D22" s="62">
        <v>47</v>
      </c>
      <c r="E22" s="62">
        <v>46.570999999999998</v>
      </c>
      <c r="F22" s="62">
        <v>47</v>
      </c>
      <c r="G22" s="62" t="s">
        <v>466</v>
      </c>
      <c r="H22" s="63">
        <v>28000</v>
      </c>
      <c r="I22" s="60" t="s">
        <v>13</v>
      </c>
    </row>
    <row r="23" spans="1:9" s="56" customFormat="1" ht="14.4" thickTop="1" thickBot="1" x14ac:dyDescent="0.3">
      <c r="A23" s="60" t="s">
        <v>24</v>
      </c>
      <c r="B23" s="61">
        <v>37012</v>
      </c>
      <c r="C23" s="62">
        <v>48.5</v>
      </c>
      <c r="D23" s="62">
        <v>49.7</v>
      </c>
      <c r="E23" s="62">
        <v>49.212000000000003</v>
      </c>
      <c r="F23" s="62">
        <v>49.25</v>
      </c>
      <c r="G23" s="62" t="s">
        <v>467</v>
      </c>
      <c r="H23" s="63">
        <v>862400</v>
      </c>
      <c r="I23" s="60" t="s">
        <v>13</v>
      </c>
    </row>
    <row r="24" spans="1:9" s="56" customFormat="1" ht="14.4" thickTop="1" thickBot="1" x14ac:dyDescent="0.3">
      <c r="A24" s="60" t="s">
        <v>40</v>
      </c>
      <c r="B24" s="61">
        <v>37043</v>
      </c>
      <c r="C24" s="62">
        <v>76</v>
      </c>
      <c r="D24" s="62">
        <v>76.75</v>
      </c>
      <c r="E24" s="62">
        <v>76.292000000000002</v>
      </c>
      <c r="F24" s="62">
        <v>76.75</v>
      </c>
      <c r="G24" s="62" t="s">
        <v>468</v>
      </c>
      <c r="H24" s="63">
        <v>100800</v>
      </c>
      <c r="I24" s="60" t="s">
        <v>13</v>
      </c>
    </row>
    <row r="25" spans="1:9" s="56" customFormat="1" ht="21.6" thickTop="1" thickBot="1" x14ac:dyDescent="0.3">
      <c r="A25" s="60" t="s">
        <v>332</v>
      </c>
      <c r="B25" s="60" t="s">
        <v>14</v>
      </c>
      <c r="C25" s="62">
        <v>122</v>
      </c>
      <c r="D25" s="62">
        <v>123.75</v>
      </c>
      <c r="E25" s="62">
        <v>123</v>
      </c>
      <c r="F25" s="62">
        <v>123.5</v>
      </c>
      <c r="G25" s="62" t="s">
        <v>469</v>
      </c>
      <c r="H25" s="63">
        <v>176000</v>
      </c>
      <c r="I25" s="60" t="s">
        <v>13</v>
      </c>
    </row>
    <row r="26" spans="1:9" s="56" customFormat="1" ht="14.4" thickTop="1" thickBot="1" x14ac:dyDescent="0.3">
      <c r="A26" s="60" t="s">
        <v>36</v>
      </c>
      <c r="B26" s="60" t="s">
        <v>31</v>
      </c>
      <c r="C26" s="62">
        <v>42.1</v>
      </c>
      <c r="D26" s="62">
        <v>42.5</v>
      </c>
      <c r="E26" s="62">
        <v>42.274999999999999</v>
      </c>
      <c r="F26" s="62">
        <v>42.5</v>
      </c>
      <c r="G26" s="62" t="s">
        <v>470</v>
      </c>
      <c r="H26" s="63">
        <v>204800</v>
      </c>
      <c r="I26" s="60" t="s">
        <v>13</v>
      </c>
    </row>
    <row r="27" spans="1:9" s="56" customFormat="1" ht="21.6" thickTop="1" thickBot="1" x14ac:dyDescent="0.3">
      <c r="A27" s="60" t="s">
        <v>471</v>
      </c>
      <c r="B27" s="60" t="s">
        <v>472</v>
      </c>
      <c r="C27" s="62">
        <v>47.5</v>
      </c>
      <c r="D27" s="62">
        <v>47.5</v>
      </c>
      <c r="E27" s="62">
        <v>47.5</v>
      </c>
      <c r="F27" s="62">
        <v>47.5</v>
      </c>
      <c r="G27" s="62" t="s">
        <v>473</v>
      </c>
      <c r="H27" s="63">
        <v>67200</v>
      </c>
      <c r="I27" s="60" t="s">
        <v>13</v>
      </c>
    </row>
    <row r="28" spans="1:9" s="56" customFormat="1" ht="14.4" thickTop="1" thickBot="1" x14ac:dyDescent="0.3">
      <c r="A28" s="60" t="s">
        <v>343</v>
      </c>
      <c r="B28" s="60" t="s">
        <v>12</v>
      </c>
      <c r="C28" s="62">
        <v>48</v>
      </c>
      <c r="D28" s="62">
        <v>48</v>
      </c>
      <c r="E28" s="62">
        <v>48</v>
      </c>
      <c r="F28" s="62">
        <v>48</v>
      </c>
      <c r="G28" s="62" t="s">
        <v>474</v>
      </c>
      <c r="H28" s="63">
        <v>1600</v>
      </c>
      <c r="I28" s="60" t="s">
        <v>13</v>
      </c>
    </row>
    <row r="29" spans="1:9" s="56" customFormat="1" ht="21.6" thickTop="1" thickBot="1" x14ac:dyDescent="0.3">
      <c r="A29" s="60" t="s">
        <v>475</v>
      </c>
      <c r="B29" s="60" t="s">
        <v>382</v>
      </c>
      <c r="C29" s="62">
        <v>45</v>
      </c>
      <c r="D29" s="62">
        <v>45</v>
      </c>
      <c r="E29" s="62">
        <v>45</v>
      </c>
      <c r="F29" s="62">
        <v>45</v>
      </c>
      <c r="G29" s="62" t="s">
        <v>476</v>
      </c>
      <c r="H29" s="63">
        <v>4000</v>
      </c>
      <c r="I29" s="60" t="s">
        <v>13</v>
      </c>
    </row>
    <row r="30" spans="1:9" s="56" customFormat="1" ht="14.4" thickTop="1" thickBot="1" x14ac:dyDescent="0.3">
      <c r="A30" s="60" t="s">
        <v>383</v>
      </c>
      <c r="B30" s="61">
        <v>37012</v>
      </c>
      <c r="C30" s="62">
        <v>44.75</v>
      </c>
      <c r="D30" s="62">
        <v>45.5</v>
      </c>
      <c r="E30" s="62">
        <v>45.14</v>
      </c>
      <c r="F30" s="62">
        <v>45.25</v>
      </c>
      <c r="G30" s="62" t="s">
        <v>477</v>
      </c>
      <c r="H30" s="63">
        <v>88000</v>
      </c>
      <c r="I30" s="60" t="s">
        <v>13</v>
      </c>
    </row>
    <row r="31" spans="1:9" s="56" customFormat="1" ht="14.4" thickTop="1" thickBot="1" x14ac:dyDescent="0.3">
      <c r="A31" s="60" t="s">
        <v>411</v>
      </c>
      <c r="B31" s="61">
        <v>37043</v>
      </c>
      <c r="C31" s="62">
        <v>73</v>
      </c>
      <c r="D31" s="62">
        <v>73</v>
      </c>
      <c r="E31" s="62">
        <v>73</v>
      </c>
      <c r="F31" s="62">
        <v>73</v>
      </c>
      <c r="G31" s="62" t="s">
        <v>478</v>
      </c>
      <c r="H31" s="63">
        <v>33600</v>
      </c>
      <c r="I31" s="60" t="s">
        <v>13</v>
      </c>
    </row>
    <row r="32" spans="1:9" s="56" customFormat="1" ht="14.4" thickTop="1" thickBot="1" x14ac:dyDescent="0.3">
      <c r="A32" s="60" t="s">
        <v>479</v>
      </c>
      <c r="B32" s="61">
        <v>37135</v>
      </c>
      <c r="C32" s="62">
        <v>42.5</v>
      </c>
      <c r="D32" s="62">
        <v>42.5</v>
      </c>
      <c r="E32" s="62">
        <v>42.5</v>
      </c>
      <c r="F32" s="62">
        <v>42.5</v>
      </c>
      <c r="G32" s="62" t="s">
        <v>480</v>
      </c>
      <c r="H32" s="63">
        <v>15200</v>
      </c>
      <c r="I32" s="60" t="s">
        <v>13</v>
      </c>
    </row>
    <row r="33" spans="1:9" s="56" customFormat="1" ht="14.4" thickTop="1" thickBot="1" x14ac:dyDescent="0.3">
      <c r="A33" s="60" t="s">
        <v>412</v>
      </c>
      <c r="B33" s="61">
        <v>37165</v>
      </c>
      <c r="C33" s="62">
        <v>41.75</v>
      </c>
      <c r="D33" s="62">
        <v>41.75</v>
      </c>
      <c r="E33" s="62">
        <v>41.75</v>
      </c>
      <c r="F33" s="62">
        <v>41.75</v>
      </c>
      <c r="G33" s="62" t="s">
        <v>481</v>
      </c>
      <c r="H33" s="63">
        <v>18400</v>
      </c>
      <c r="I33" s="60" t="s">
        <v>13</v>
      </c>
    </row>
    <row r="34" spans="1:9" s="56" customFormat="1" ht="14.4" thickTop="1" thickBot="1" x14ac:dyDescent="0.3">
      <c r="A34" s="60" t="s">
        <v>15</v>
      </c>
      <c r="B34" s="60" t="s">
        <v>12</v>
      </c>
      <c r="C34" s="62">
        <v>51</v>
      </c>
      <c r="D34" s="62">
        <v>52</v>
      </c>
      <c r="E34" s="62">
        <v>51.527999999999999</v>
      </c>
      <c r="F34" s="62">
        <v>51.75</v>
      </c>
      <c r="G34" s="62" t="s">
        <v>482</v>
      </c>
      <c r="H34" s="63">
        <v>7200</v>
      </c>
      <c r="I34" s="60" t="s">
        <v>13</v>
      </c>
    </row>
    <row r="35" spans="1:9" s="56" customFormat="1" ht="14.4" thickTop="1" thickBot="1" x14ac:dyDescent="0.3">
      <c r="A35" s="60" t="s">
        <v>413</v>
      </c>
      <c r="B35" s="61">
        <v>37012</v>
      </c>
      <c r="C35" s="62">
        <v>58</v>
      </c>
      <c r="D35" s="62">
        <v>58.5</v>
      </c>
      <c r="E35" s="62">
        <v>58.25</v>
      </c>
      <c r="F35" s="62">
        <v>58.5</v>
      </c>
      <c r="G35" s="62" t="s">
        <v>483</v>
      </c>
      <c r="H35" s="63">
        <v>35200</v>
      </c>
      <c r="I35" s="60" t="s">
        <v>13</v>
      </c>
    </row>
    <row r="36" spans="1:9" s="56" customFormat="1" ht="14.4" thickTop="1" thickBot="1" x14ac:dyDescent="0.3">
      <c r="A36" s="60" t="s">
        <v>41</v>
      </c>
      <c r="B36" s="61">
        <v>37043</v>
      </c>
      <c r="C36" s="62">
        <v>86</v>
      </c>
      <c r="D36" s="62">
        <v>86</v>
      </c>
      <c r="E36" s="62">
        <v>86</v>
      </c>
      <c r="F36" s="62">
        <v>86</v>
      </c>
      <c r="G36" s="62" t="s">
        <v>484</v>
      </c>
      <c r="H36" s="63">
        <v>16800</v>
      </c>
      <c r="I36" s="60" t="s">
        <v>13</v>
      </c>
    </row>
    <row r="37" spans="1:9" s="56" customFormat="1" ht="21.6" thickTop="1" thickBot="1" x14ac:dyDescent="0.3">
      <c r="A37" s="60" t="s">
        <v>414</v>
      </c>
      <c r="B37" s="60" t="s">
        <v>14</v>
      </c>
      <c r="C37" s="62">
        <v>131</v>
      </c>
      <c r="D37" s="62">
        <v>131</v>
      </c>
      <c r="E37" s="62">
        <v>131</v>
      </c>
      <c r="F37" s="62">
        <v>131</v>
      </c>
      <c r="G37" s="62" t="s">
        <v>485</v>
      </c>
      <c r="H37" s="63">
        <v>70400</v>
      </c>
      <c r="I37" s="60" t="s">
        <v>13</v>
      </c>
    </row>
    <row r="38" spans="1:9" s="56" customFormat="1" ht="14.4" thickTop="1" thickBot="1" x14ac:dyDescent="0.3">
      <c r="A38" s="60" t="s">
        <v>486</v>
      </c>
      <c r="B38" s="61">
        <v>37135</v>
      </c>
      <c r="C38" s="62">
        <v>51</v>
      </c>
      <c r="D38" s="62">
        <v>51.5</v>
      </c>
      <c r="E38" s="62">
        <v>51.25</v>
      </c>
      <c r="F38" s="62">
        <v>51</v>
      </c>
      <c r="G38" s="62" t="s">
        <v>487</v>
      </c>
      <c r="H38" s="63">
        <v>30400</v>
      </c>
      <c r="I38" s="60" t="s">
        <v>13</v>
      </c>
    </row>
    <row r="39" spans="1:9" s="56" customFormat="1" ht="21.6" thickTop="1" thickBot="1" x14ac:dyDescent="0.3">
      <c r="A39" s="60" t="s">
        <v>488</v>
      </c>
      <c r="B39" s="60" t="s">
        <v>472</v>
      </c>
      <c r="C39" s="62">
        <v>50</v>
      </c>
      <c r="D39" s="62">
        <v>50</v>
      </c>
      <c r="E39" s="62">
        <v>50</v>
      </c>
      <c r="F39" s="62">
        <v>50</v>
      </c>
      <c r="G39" s="62" t="s">
        <v>489</v>
      </c>
      <c r="H39" s="63">
        <v>67200</v>
      </c>
      <c r="I39" s="60" t="s">
        <v>13</v>
      </c>
    </row>
    <row r="40" spans="1:9" s="56" customFormat="1" ht="14.4" thickTop="1" thickBot="1" x14ac:dyDescent="0.3">
      <c r="A40" s="60" t="s">
        <v>490</v>
      </c>
      <c r="B40" s="61">
        <v>37013</v>
      </c>
      <c r="C40" s="62">
        <v>45</v>
      </c>
      <c r="D40" s="62">
        <v>45</v>
      </c>
      <c r="E40" s="62">
        <v>45</v>
      </c>
      <c r="F40" s="62">
        <v>45</v>
      </c>
      <c r="G40" s="62" t="s">
        <v>491</v>
      </c>
      <c r="H40" s="63">
        <v>17600</v>
      </c>
      <c r="I40" s="60" t="s">
        <v>13</v>
      </c>
    </row>
    <row r="41" spans="1:9" s="56" customFormat="1" ht="14.4" thickTop="1" thickBot="1" x14ac:dyDescent="0.3">
      <c r="A41" s="60" t="s">
        <v>416</v>
      </c>
      <c r="B41" s="60" t="s">
        <v>12</v>
      </c>
      <c r="C41" s="62">
        <v>350</v>
      </c>
      <c r="D41" s="62">
        <v>350</v>
      </c>
      <c r="E41" s="62">
        <v>350</v>
      </c>
      <c r="F41" s="62">
        <v>350</v>
      </c>
      <c r="G41" s="62" t="s">
        <v>492</v>
      </c>
      <c r="H41" s="62">
        <v>400</v>
      </c>
      <c r="I41" s="60" t="s">
        <v>13</v>
      </c>
    </row>
    <row r="42" spans="1:9" s="56" customFormat="1" ht="14.4" thickTop="1" thickBot="1" x14ac:dyDescent="0.3">
      <c r="A42" s="60" t="s">
        <v>417</v>
      </c>
      <c r="B42" s="61">
        <v>37012</v>
      </c>
      <c r="C42" s="62">
        <v>333</v>
      </c>
      <c r="D42" s="62">
        <v>333</v>
      </c>
      <c r="E42" s="62">
        <v>333</v>
      </c>
      <c r="F42" s="62">
        <v>333</v>
      </c>
      <c r="G42" s="62" t="s">
        <v>454</v>
      </c>
      <c r="H42" s="63">
        <v>10400</v>
      </c>
      <c r="I42" s="60" t="s">
        <v>13</v>
      </c>
    </row>
    <row r="43" spans="1:9" s="56" customFormat="1" ht="14.4" thickTop="1" thickBot="1" x14ac:dyDescent="0.3">
      <c r="A43" s="60" t="s">
        <v>493</v>
      </c>
      <c r="B43" s="60" t="s">
        <v>342</v>
      </c>
      <c r="C43" s="62">
        <v>51.25</v>
      </c>
      <c r="D43" s="62">
        <v>51.25</v>
      </c>
      <c r="E43" s="62">
        <v>51.25</v>
      </c>
      <c r="F43" s="62">
        <v>51.25</v>
      </c>
      <c r="G43" s="62" t="s">
        <v>494</v>
      </c>
      <c r="H43" s="63">
        <v>1600</v>
      </c>
      <c r="I43" s="60" t="s">
        <v>13</v>
      </c>
    </row>
    <row r="44" spans="1:9" s="56" customFormat="1" ht="14.4" thickTop="1" thickBot="1" x14ac:dyDescent="0.3">
      <c r="A44" s="60" t="s">
        <v>418</v>
      </c>
      <c r="B44" s="60" t="s">
        <v>12</v>
      </c>
      <c r="C44" s="62">
        <v>50.25</v>
      </c>
      <c r="D44" s="62">
        <v>51.5</v>
      </c>
      <c r="E44" s="62">
        <v>50.813000000000002</v>
      </c>
      <c r="F44" s="62">
        <v>51.5</v>
      </c>
      <c r="G44" s="62" t="s">
        <v>495</v>
      </c>
      <c r="H44" s="63">
        <v>3200</v>
      </c>
      <c r="I44" s="60" t="s">
        <v>13</v>
      </c>
    </row>
    <row r="45" spans="1:9" s="56" customFormat="1" ht="21.6" thickTop="1" thickBot="1" x14ac:dyDescent="0.3">
      <c r="A45" s="60" t="s">
        <v>496</v>
      </c>
      <c r="B45" s="60" t="s">
        <v>382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497</v>
      </c>
      <c r="H45" s="63">
        <v>8000</v>
      </c>
      <c r="I45" s="60" t="s">
        <v>13</v>
      </c>
    </row>
    <row r="46" spans="1:9" s="56" customFormat="1" ht="14.4" thickTop="1" thickBot="1" x14ac:dyDescent="0.3">
      <c r="A46" s="60" t="s">
        <v>498</v>
      </c>
      <c r="B46" s="61">
        <v>37012</v>
      </c>
      <c r="C46" s="62">
        <v>58.75</v>
      </c>
      <c r="D46" s="62">
        <v>59</v>
      </c>
      <c r="E46" s="62">
        <v>58.8</v>
      </c>
      <c r="F46" s="62">
        <v>58.75</v>
      </c>
      <c r="G46" s="62" t="s">
        <v>499</v>
      </c>
      <c r="H46" s="63">
        <v>123200</v>
      </c>
      <c r="I46" s="60" t="s">
        <v>13</v>
      </c>
    </row>
    <row r="47" spans="1:9" s="56" customFormat="1" ht="14.4" thickTop="1" thickBot="1" x14ac:dyDescent="0.3">
      <c r="A47" s="60" t="s">
        <v>419</v>
      </c>
      <c r="B47" s="61">
        <v>37043</v>
      </c>
      <c r="C47" s="62">
        <v>76.150000000000006</v>
      </c>
      <c r="D47" s="62">
        <v>76.150000000000006</v>
      </c>
      <c r="E47" s="62">
        <v>76.150000000000006</v>
      </c>
      <c r="F47" s="62">
        <v>76.150000000000006</v>
      </c>
      <c r="G47" s="62" t="s">
        <v>500</v>
      </c>
      <c r="H47" s="63">
        <v>16800</v>
      </c>
      <c r="I47" s="60" t="s">
        <v>13</v>
      </c>
    </row>
    <row r="48" spans="1:9" s="56" customFormat="1" ht="14.4" thickTop="1" thickBot="1" x14ac:dyDescent="0.3">
      <c r="A48" s="60" t="s">
        <v>501</v>
      </c>
      <c r="B48" s="60" t="s">
        <v>31</v>
      </c>
      <c r="C48" s="62">
        <v>55.75</v>
      </c>
      <c r="D48" s="62">
        <v>55.75</v>
      </c>
      <c r="E48" s="62">
        <v>55.75</v>
      </c>
      <c r="F48" s="62">
        <v>55.75</v>
      </c>
      <c r="G48" s="62" t="s">
        <v>502</v>
      </c>
      <c r="H48" s="63">
        <v>51200</v>
      </c>
      <c r="I48" s="60" t="s">
        <v>13</v>
      </c>
    </row>
    <row r="49" spans="1:9" s="56" customFormat="1" ht="14.4" thickTop="1" thickBot="1" x14ac:dyDescent="0.3">
      <c r="A49" s="60" t="s">
        <v>344</v>
      </c>
      <c r="B49" s="60" t="s">
        <v>339</v>
      </c>
      <c r="C49" s="62">
        <v>47.75</v>
      </c>
      <c r="D49" s="62">
        <v>48.5</v>
      </c>
      <c r="E49" s="62">
        <v>47.994</v>
      </c>
      <c r="F49" s="62">
        <v>48.5</v>
      </c>
      <c r="G49" s="62" t="s">
        <v>503</v>
      </c>
      <c r="H49" s="63">
        <v>71200</v>
      </c>
      <c r="I49" s="60" t="s">
        <v>13</v>
      </c>
    </row>
    <row r="50" spans="1:9" s="56" customFormat="1" ht="14.4" thickTop="1" thickBot="1" x14ac:dyDescent="0.3">
      <c r="A50" s="60" t="s">
        <v>504</v>
      </c>
      <c r="B50" s="60" t="s">
        <v>505</v>
      </c>
      <c r="C50" s="62">
        <v>48</v>
      </c>
      <c r="D50" s="62">
        <v>48</v>
      </c>
      <c r="E50" s="62">
        <v>48</v>
      </c>
      <c r="F50" s="62">
        <v>48</v>
      </c>
      <c r="G50" s="62" t="s">
        <v>506</v>
      </c>
      <c r="H50" s="63">
        <v>25600</v>
      </c>
      <c r="I50" s="60" t="s">
        <v>13</v>
      </c>
    </row>
    <row r="51" spans="1:9" s="56" customFormat="1" ht="14.4" thickTop="1" thickBot="1" x14ac:dyDescent="0.3">
      <c r="A51" s="60" t="s">
        <v>16</v>
      </c>
      <c r="B51" s="60" t="s">
        <v>12</v>
      </c>
      <c r="C51" s="62">
        <v>48.5</v>
      </c>
      <c r="D51" s="62">
        <v>50</v>
      </c>
      <c r="E51" s="62">
        <v>49.084000000000003</v>
      </c>
      <c r="F51" s="62">
        <v>48.5</v>
      </c>
      <c r="G51" s="62" t="s">
        <v>499</v>
      </c>
      <c r="H51" s="63">
        <v>12800</v>
      </c>
      <c r="I51" s="60" t="s">
        <v>13</v>
      </c>
    </row>
    <row r="52" spans="1:9" s="56" customFormat="1" ht="21.6" thickTop="1" thickBot="1" x14ac:dyDescent="0.3">
      <c r="A52" s="60" t="s">
        <v>384</v>
      </c>
      <c r="B52" s="60" t="s">
        <v>382</v>
      </c>
      <c r="C52" s="62">
        <v>47.5</v>
      </c>
      <c r="D52" s="62">
        <v>48</v>
      </c>
      <c r="E52" s="62">
        <v>47.832999999999998</v>
      </c>
      <c r="F52" s="62">
        <v>48</v>
      </c>
      <c r="G52" s="62" t="s">
        <v>507</v>
      </c>
      <c r="H52" s="63">
        <v>36000</v>
      </c>
      <c r="I52" s="60" t="s">
        <v>13</v>
      </c>
    </row>
    <row r="53" spans="1:9" s="56" customFormat="1" ht="14.4" thickTop="1" thickBot="1" x14ac:dyDescent="0.3">
      <c r="A53" s="60" t="s">
        <v>385</v>
      </c>
      <c r="B53" s="61">
        <v>37012</v>
      </c>
      <c r="C53" s="62">
        <v>50</v>
      </c>
      <c r="D53" s="62">
        <v>51</v>
      </c>
      <c r="E53" s="62">
        <v>50.482999999999997</v>
      </c>
      <c r="F53" s="62">
        <v>50.25</v>
      </c>
      <c r="G53" s="62" t="s">
        <v>508</v>
      </c>
      <c r="H53" s="63">
        <v>352000</v>
      </c>
      <c r="I53" s="60" t="s">
        <v>13</v>
      </c>
    </row>
    <row r="54" spans="1:9" s="56" customFormat="1" ht="14.4" thickTop="1" thickBot="1" x14ac:dyDescent="0.3">
      <c r="A54" s="60" t="s">
        <v>509</v>
      </c>
      <c r="B54" s="61">
        <v>37043</v>
      </c>
      <c r="C54" s="62">
        <v>74.5</v>
      </c>
      <c r="D54" s="62">
        <v>75.5</v>
      </c>
      <c r="E54" s="62">
        <v>75.063000000000002</v>
      </c>
      <c r="F54" s="62">
        <v>75.25</v>
      </c>
      <c r="G54" s="62" t="s">
        <v>510</v>
      </c>
      <c r="H54" s="63">
        <v>67200</v>
      </c>
      <c r="I54" s="60" t="s">
        <v>13</v>
      </c>
    </row>
    <row r="55" spans="1:9" s="56" customFormat="1" ht="21.6" thickTop="1" thickBot="1" x14ac:dyDescent="0.3">
      <c r="A55" s="60" t="s">
        <v>511</v>
      </c>
      <c r="B55" s="60" t="s">
        <v>14</v>
      </c>
      <c r="C55" s="62">
        <v>118</v>
      </c>
      <c r="D55" s="62">
        <v>118</v>
      </c>
      <c r="E55" s="62">
        <v>118</v>
      </c>
      <c r="F55" s="62">
        <v>118</v>
      </c>
      <c r="G55" s="62" t="s">
        <v>481</v>
      </c>
      <c r="H55" s="63">
        <v>35200</v>
      </c>
      <c r="I55" s="60" t="s">
        <v>13</v>
      </c>
    </row>
    <row r="56" spans="1:9" s="56" customFormat="1" ht="14.4" thickTop="1" thickBot="1" x14ac:dyDescent="0.3">
      <c r="A56" s="60" t="s">
        <v>512</v>
      </c>
      <c r="B56" s="60" t="s">
        <v>31</v>
      </c>
      <c r="C56" s="62">
        <v>42.5</v>
      </c>
      <c r="D56" s="62">
        <v>42.75</v>
      </c>
      <c r="E56" s="62">
        <v>42.667000000000002</v>
      </c>
      <c r="F56" s="62">
        <v>42.75</v>
      </c>
      <c r="G56" s="62" t="s">
        <v>513</v>
      </c>
      <c r="H56" s="63">
        <v>153600</v>
      </c>
      <c r="I56" s="60" t="s">
        <v>13</v>
      </c>
    </row>
    <row r="57" spans="1:9" s="56" customFormat="1" ht="21.6" thickTop="1" thickBot="1" x14ac:dyDescent="0.3">
      <c r="A57" s="60" t="s">
        <v>514</v>
      </c>
      <c r="B57" s="60" t="s">
        <v>415</v>
      </c>
      <c r="C57" s="62">
        <v>39</v>
      </c>
      <c r="D57" s="62">
        <v>39</v>
      </c>
      <c r="E57" s="62">
        <v>39</v>
      </c>
      <c r="F57" s="62">
        <v>39</v>
      </c>
      <c r="G57" s="62" t="s">
        <v>515</v>
      </c>
      <c r="H57" s="63">
        <v>34400</v>
      </c>
      <c r="I57" s="60" t="s">
        <v>13</v>
      </c>
    </row>
    <row r="58" spans="1:9" s="56" customFormat="1" ht="14.4" thickTop="1" thickBot="1" x14ac:dyDescent="0.3">
      <c r="A58" s="60" t="s">
        <v>516</v>
      </c>
      <c r="B58" s="61">
        <v>37012</v>
      </c>
      <c r="C58" s="62">
        <v>303</v>
      </c>
      <c r="D58" s="62">
        <v>305</v>
      </c>
      <c r="E58" s="62">
        <v>304</v>
      </c>
      <c r="F58" s="62">
        <v>305</v>
      </c>
      <c r="G58" s="62" t="s">
        <v>517</v>
      </c>
      <c r="H58" s="63">
        <v>20800</v>
      </c>
      <c r="I58" s="60" t="s">
        <v>13</v>
      </c>
    </row>
    <row r="59" spans="1:9" s="56" customFormat="1" ht="14.4" thickTop="1" thickBot="1" x14ac:dyDescent="0.3">
      <c r="A59" s="60" t="s">
        <v>420</v>
      </c>
      <c r="B59" s="60" t="s">
        <v>12</v>
      </c>
      <c r="C59" s="62">
        <v>225</v>
      </c>
      <c r="D59" s="62">
        <v>230</v>
      </c>
      <c r="E59" s="62">
        <v>227.5</v>
      </c>
      <c r="F59" s="62">
        <v>230</v>
      </c>
      <c r="G59" s="62" t="s">
        <v>518</v>
      </c>
      <c r="H59" s="62">
        <v>800</v>
      </c>
      <c r="I59" s="60" t="s">
        <v>13</v>
      </c>
    </row>
    <row r="60" spans="1:9" ht="14.4" thickTop="1" thickBot="1" x14ac:dyDescent="0.3">
      <c r="A60" s="60" t="s">
        <v>38</v>
      </c>
      <c r="B60" s="60" t="s">
        <v>12</v>
      </c>
      <c r="C60" s="62">
        <v>49</v>
      </c>
      <c r="D60" s="62">
        <v>50</v>
      </c>
      <c r="E60" s="62">
        <v>49.75</v>
      </c>
      <c r="F60" s="62">
        <v>50</v>
      </c>
      <c r="G60" s="62" t="s">
        <v>519</v>
      </c>
      <c r="H60" s="63">
        <v>3200</v>
      </c>
      <c r="I60" s="60" t="s">
        <v>13</v>
      </c>
    </row>
    <row r="61" spans="1:9" ht="14.4" thickTop="1" thickBot="1" x14ac:dyDescent="0.3">
      <c r="A61" s="60" t="s">
        <v>520</v>
      </c>
      <c r="B61" s="60" t="s">
        <v>31</v>
      </c>
      <c r="C61" s="62">
        <v>43.5</v>
      </c>
      <c r="D61" s="62">
        <v>43.5</v>
      </c>
      <c r="E61" s="62">
        <v>43.5</v>
      </c>
      <c r="F61" s="62">
        <v>43.5</v>
      </c>
      <c r="G61" s="62" t="s">
        <v>470</v>
      </c>
      <c r="H61" s="63">
        <v>51200</v>
      </c>
      <c r="I61" s="60" t="s">
        <v>13</v>
      </c>
    </row>
    <row r="62" spans="1:9" ht="13.8" thickTop="1" x14ac:dyDescent="0.25"/>
  </sheetData>
  <mergeCells count="11">
    <mergeCell ref="H9:H10"/>
    <mergeCell ref="I9:I10"/>
    <mergeCell ref="F9:F10"/>
    <mergeCell ref="A18:I18"/>
    <mergeCell ref="A9:A10"/>
    <mergeCell ref="B9:B10"/>
    <mergeCell ref="A16:I16"/>
    <mergeCell ref="C9:C10"/>
    <mergeCell ref="D9:D10"/>
    <mergeCell ref="A11:I11"/>
    <mergeCell ref="G9:G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277</v>
      </c>
      <c r="F1" s="5"/>
      <c r="G1" s="6" t="s">
        <v>33</v>
      </c>
      <c r="H1" s="1">
        <f>SUM(H11:H1002)</f>
        <v>2435000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36985</v>
      </c>
      <c r="F3" s="64"/>
      <c r="G3" s="68"/>
      <c r="H3" s="66"/>
    </row>
    <row r="5" spans="1:12" ht="9.75" customHeight="1" x14ac:dyDescent="0.25">
      <c r="A5" s="57" t="s">
        <v>333</v>
      </c>
      <c r="J5" s="56"/>
      <c r="K5" s="56"/>
      <c r="L5" s="56"/>
    </row>
    <row r="6" spans="1:12" ht="9.75" customHeight="1" x14ac:dyDescent="0.25">
      <c r="A6" s="57" t="s">
        <v>275</v>
      </c>
      <c r="J6" s="56"/>
      <c r="K6" s="56"/>
      <c r="L6" s="56"/>
    </row>
    <row r="7" spans="1:12" ht="9.75" customHeight="1" x14ac:dyDescent="0.25">
      <c r="A7" s="57" t="s">
        <v>452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  <c r="L9" s="56"/>
    </row>
    <row r="10" spans="1:12" ht="25.5" customHeight="1" thickBot="1" x14ac:dyDescent="0.3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  <c r="L10" s="56"/>
    </row>
    <row r="11" spans="1:12" ht="10.5" customHeight="1" thickTop="1" thickBot="1" x14ac:dyDescent="0.3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3">
      <c r="A12" s="60" t="s">
        <v>345</v>
      </c>
      <c r="B12" s="60" t="s">
        <v>18</v>
      </c>
      <c r="C12" s="62">
        <v>5.0999999999999996</v>
      </c>
      <c r="D12" s="62">
        <v>5.0999999999999996</v>
      </c>
      <c r="E12" s="62">
        <v>5.0999999999999996</v>
      </c>
      <c r="F12" s="62">
        <v>5.0999999999999996</v>
      </c>
      <c r="G12" s="62" t="s">
        <v>521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346</v>
      </c>
      <c r="B13" s="60" t="s">
        <v>18</v>
      </c>
      <c r="C13" s="62">
        <v>5.15</v>
      </c>
      <c r="D13" s="62">
        <v>5.2050000000000001</v>
      </c>
      <c r="E13" s="62">
        <v>5.1710000000000003</v>
      </c>
      <c r="F13" s="62">
        <v>5.15</v>
      </c>
      <c r="G13" s="62" t="s">
        <v>522</v>
      </c>
      <c r="H13" s="63">
        <v>75000</v>
      </c>
      <c r="I13" s="60" t="s">
        <v>19</v>
      </c>
      <c r="J13" s="56"/>
      <c r="K13" s="56"/>
      <c r="L13" s="56"/>
    </row>
    <row r="14" spans="1:12" ht="14.25" customHeight="1" thickTop="1" thickBot="1" x14ac:dyDescent="0.3">
      <c r="A14" s="60" t="s">
        <v>347</v>
      </c>
      <c r="B14" s="60" t="s">
        <v>18</v>
      </c>
      <c r="C14" s="62">
        <v>5.47</v>
      </c>
      <c r="D14" s="62">
        <v>5.5750000000000002</v>
      </c>
      <c r="E14" s="62">
        <v>5.5460000000000003</v>
      </c>
      <c r="F14" s="62">
        <v>5.48</v>
      </c>
      <c r="G14" s="62" t="s">
        <v>523</v>
      </c>
      <c r="H14" s="63">
        <v>105000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524</v>
      </c>
      <c r="B15" s="60" t="s">
        <v>18</v>
      </c>
      <c r="C15" s="62">
        <v>5.25</v>
      </c>
      <c r="D15" s="62">
        <v>5.3</v>
      </c>
      <c r="E15" s="62">
        <v>5.2679999999999998</v>
      </c>
      <c r="F15" s="62">
        <v>5.27</v>
      </c>
      <c r="G15" s="62" t="s">
        <v>525</v>
      </c>
      <c r="H15" s="63">
        <v>12500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348</v>
      </c>
      <c r="B16" s="60" t="s">
        <v>18</v>
      </c>
      <c r="C16" s="62">
        <v>5.17</v>
      </c>
      <c r="D16" s="62">
        <v>5.25</v>
      </c>
      <c r="E16" s="62">
        <v>5.1980000000000004</v>
      </c>
      <c r="F16" s="62">
        <v>5.17</v>
      </c>
      <c r="G16" s="62" t="s">
        <v>526</v>
      </c>
      <c r="H16" s="63">
        <v>87500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20</v>
      </c>
      <c r="B17" s="60" t="s">
        <v>18</v>
      </c>
      <c r="C17" s="62">
        <v>5.47</v>
      </c>
      <c r="D17" s="62">
        <v>5.57</v>
      </c>
      <c r="E17" s="62">
        <v>5.5369999999999999</v>
      </c>
      <c r="F17" s="62">
        <v>5.47</v>
      </c>
      <c r="G17" s="62" t="s">
        <v>526</v>
      </c>
      <c r="H17" s="63">
        <v>47500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349</v>
      </c>
      <c r="B18" s="60" t="s">
        <v>18</v>
      </c>
      <c r="C18" s="62">
        <v>5.44</v>
      </c>
      <c r="D18" s="62">
        <v>5.5279999999999996</v>
      </c>
      <c r="E18" s="62">
        <v>5.4969999999999999</v>
      </c>
      <c r="F18" s="62">
        <v>5.44</v>
      </c>
      <c r="G18" s="62" t="s">
        <v>527</v>
      </c>
      <c r="H18" s="63">
        <v>70000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350</v>
      </c>
      <c r="B19" s="60" t="s">
        <v>18</v>
      </c>
      <c r="C19" s="62">
        <v>5.21</v>
      </c>
      <c r="D19" s="62">
        <v>5.3150000000000004</v>
      </c>
      <c r="E19" s="62">
        <v>5.2539999999999996</v>
      </c>
      <c r="F19" s="62">
        <v>5.21</v>
      </c>
      <c r="G19" s="62" t="s">
        <v>528</v>
      </c>
      <c r="H19" s="63">
        <v>277500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386</v>
      </c>
      <c r="B20" s="60" t="s">
        <v>18</v>
      </c>
      <c r="C20" s="62">
        <v>4.53</v>
      </c>
      <c r="D20" s="62">
        <v>4.95</v>
      </c>
      <c r="E20" s="62">
        <v>4.74</v>
      </c>
      <c r="F20" s="62">
        <v>4.53</v>
      </c>
      <c r="G20" s="62" t="s">
        <v>529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530</v>
      </c>
      <c r="B21" s="60" t="s">
        <v>18</v>
      </c>
      <c r="C21" s="62">
        <v>5.21</v>
      </c>
      <c r="D21" s="62">
        <v>5.23</v>
      </c>
      <c r="E21" s="62">
        <v>5.22</v>
      </c>
      <c r="F21" s="62">
        <v>5.21</v>
      </c>
      <c r="G21" s="62" t="s">
        <v>522</v>
      </c>
      <c r="H21" s="63">
        <v>20000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21</v>
      </c>
      <c r="B22" s="60" t="s">
        <v>18</v>
      </c>
      <c r="C22" s="62">
        <v>5.18</v>
      </c>
      <c r="D22" s="62">
        <v>5.25</v>
      </c>
      <c r="E22" s="62">
        <v>5.22</v>
      </c>
      <c r="F22" s="62">
        <v>5.2149999999999999</v>
      </c>
      <c r="G22" s="62" t="s">
        <v>531</v>
      </c>
      <c r="H22" s="63">
        <v>72500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351</v>
      </c>
      <c r="B23" s="60" t="s">
        <v>18</v>
      </c>
      <c r="C23" s="62">
        <v>5.4</v>
      </c>
      <c r="D23" s="62">
        <v>5.5380000000000003</v>
      </c>
      <c r="E23" s="62">
        <v>5.4980000000000002</v>
      </c>
      <c r="F23" s="62">
        <v>5.4</v>
      </c>
      <c r="G23" s="62" t="s">
        <v>532</v>
      </c>
      <c r="H23" s="63">
        <v>95000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352</v>
      </c>
      <c r="B24" s="60" t="s">
        <v>18</v>
      </c>
      <c r="C24" s="62">
        <v>5.13</v>
      </c>
      <c r="D24" s="62">
        <v>5.1950000000000003</v>
      </c>
      <c r="E24" s="62">
        <v>5.17</v>
      </c>
      <c r="F24" s="62">
        <v>5.14</v>
      </c>
      <c r="G24" s="62" t="s">
        <v>533</v>
      </c>
      <c r="H24" s="63">
        <v>110000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387</v>
      </c>
      <c r="B25" s="60" t="s">
        <v>18</v>
      </c>
      <c r="C25" s="62">
        <v>5.085</v>
      </c>
      <c r="D25" s="62">
        <v>5.1100000000000003</v>
      </c>
      <c r="E25" s="62">
        <v>5.101</v>
      </c>
      <c r="F25" s="62">
        <v>5.085</v>
      </c>
      <c r="G25" s="62" t="s">
        <v>534</v>
      </c>
      <c r="H25" s="63">
        <v>22500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353</v>
      </c>
      <c r="B26" s="60" t="s">
        <v>18</v>
      </c>
      <c r="C26" s="62">
        <v>5.33</v>
      </c>
      <c r="D26" s="62">
        <v>5.3730000000000002</v>
      </c>
      <c r="E26" s="62">
        <v>5.3550000000000004</v>
      </c>
      <c r="F26" s="62">
        <v>5.33</v>
      </c>
      <c r="G26" s="62" t="s">
        <v>535</v>
      </c>
      <c r="H26" s="63">
        <v>165000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354</v>
      </c>
      <c r="B27" s="60" t="s">
        <v>18</v>
      </c>
      <c r="C27" s="62">
        <v>5.3449999999999998</v>
      </c>
      <c r="D27" s="62">
        <v>5.3780000000000001</v>
      </c>
      <c r="E27" s="62">
        <v>5.3639999999999999</v>
      </c>
      <c r="F27" s="62">
        <v>5.3449999999999998</v>
      </c>
      <c r="G27" s="62" t="s">
        <v>536</v>
      </c>
      <c r="H27" s="63">
        <v>25000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537</v>
      </c>
      <c r="B28" s="60" t="s">
        <v>18</v>
      </c>
      <c r="C28" s="62">
        <v>5.0999999999999996</v>
      </c>
      <c r="D28" s="62">
        <v>5.1100000000000003</v>
      </c>
      <c r="E28" s="62">
        <v>5.1050000000000004</v>
      </c>
      <c r="F28" s="62">
        <v>5.0999999999999996</v>
      </c>
      <c r="G28" s="62" t="s">
        <v>538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388</v>
      </c>
      <c r="B29" s="60" t="s">
        <v>18</v>
      </c>
      <c r="C29" s="62">
        <v>5.12</v>
      </c>
      <c r="D29" s="62">
        <v>5.14</v>
      </c>
      <c r="E29" s="62">
        <v>5.1340000000000003</v>
      </c>
      <c r="F29" s="62">
        <v>5.12</v>
      </c>
      <c r="G29" s="62" t="s">
        <v>539</v>
      </c>
      <c r="H29" s="63">
        <v>17500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355</v>
      </c>
      <c r="B30" s="60" t="s">
        <v>18</v>
      </c>
      <c r="C30" s="62">
        <v>5.19</v>
      </c>
      <c r="D30" s="62">
        <v>5.21</v>
      </c>
      <c r="E30" s="62">
        <v>5.202</v>
      </c>
      <c r="F30" s="62">
        <v>5.19</v>
      </c>
      <c r="G30" s="62" t="s">
        <v>540</v>
      </c>
      <c r="H30" s="63">
        <v>42500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541</v>
      </c>
      <c r="B31" s="60" t="s">
        <v>399</v>
      </c>
      <c r="C31" s="62">
        <v>5.18</v>
      </c>
      <c r="D31" s="62">
        <v>5.18</v>
      </c>
      <c r="E31" s="62">
        <v>5.18</v>
      </c>
      <c r="F31" s="62">
        <v>5.18</v>
      </c>
      <c r="G31" s="62" t="s">
        <v>542</v>
      </c>
      <c r="H31" s="63">
        <v>260000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356</v>
      </c>
      <c r="B32" s="60" t="s">
        <v>18</v>
      </c>
      <c r="C32" s="62">
        <v>12</v>
      </c>
      <c r="D32" s="62">
        <v>13.25</v>
      </c>
      <c r="E32" s="62">
        <v>12.803000000000001</v>
      </c>
      <c r="F32" s="62">
        <v>13.25</v>
      </c>
      <c r="G32" s="62" t="s">
        <v>543</v>
      </c>
      <c r="H32" s="63">
        <v>37500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421</v>
      </c>
      <c r="B33" s="60" t="s">
        <v>18</v>
      </c>
      <c r="C33" s="62">
        <v>9.5</v>
      </c>
      <c r="D33" s="62">
        <v>12</v>
      </c>
      <c r="E33" s="62">
        <v>11.25</v>
      </c>
      <c r="F33" s="62">
        <v>9.5</v>
      </c>
      <c r="G33" s="62" t="s">
        <v>544</v>
      </c>
      <c r="H33" s="63">
        <v>40000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422</v>
      </c>
      <c r="B34" s="60" t="s">
        <v>18</v>
      </c>
      <c r="C34" s="62">
        <v>5.33</v>
      </c>
      <c r="D34" s="62">
        <v>5.3650000000000002</v>
      </c>
      <c r="E34" s="62">
        <v>5.351</v>
      </c>
      <c r="F34" s="62">
        <v>5.33</v>
      </c>
      <c r="G34" s="62" t="s">
        <v>521</v>
      </c>
      <c r="H34" s="63">
        <v>30000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357</v>
      </c>
      <c r="B35" s="60" t="s">
        <v>18</v>
      </c>
      <c r="C35" s="62">
        <v>5.1100000000000003</v>
      </c>
      <c r="D35" s="62">
        <v>5.1150000000000002</v>
      </c>
      <c r="E35" s="62">
        <v>5.1130000000000004</v>
      </c>
      <c r="F35" s="62">
        <v>5.1100000000000003</v>
      </c>
      <c r="G35" s="62" t="s">
        <v>545</v>
      </c>
      <c r="H35" s="63">
        <v>10000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358</v>
      </c>
      <c r="B36" s="60" t="s">
        <v>18</v>
      </c>
      <c r="C36" s="62">
        <v>5.0999999999999996</v>
      </c>
      <c r="D36" s="62">
        <v>5.22</v>
      </c>
      <c r="E36" s="62">
        <v>5.19</v>
      </c>
      <c r="F36" s="62">
        <v>5.0999999999999996</v>
      </c>
      <c r="G36" s="62" t="s">
        <v>539</v>
      </c>
      <c r="H36" s="63">
        <v>115000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359</v>
      </c>
      <c r="B37" s="60" t="s">
        <v>18</v>
      </c>
      <c r="C37" s="62">
        <v>5.08</v>
      </c>
      <c r="D37" s="62">
        <v>5.16</v>
      </c>
      <c r="E37" s="62">
        <v>5.12</v>
      </c>
      <c r="F37" s="62">
        <v>5.08</v>
      </c>
      <c r="G37" s="62" t="s">
        <v>546</v>
      </c>
      <c r="H37" s="63">
        <v>20000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360</v>
      </c>
      <c r="B38" s="60" t="s">
        <v>18</v>
      </c>
      <c r="C38" s="62">
        <v>5.1100000000000003</v>
      </c>
      <c r="D38" s="62">
        <v>5.18</v>
      </c>
      <c r="E38" s="62">
        <v>5.1509999999999998</v>
      </c>
      <c r="F38" s="62">
        <v>5.12</v>
      </c>
      <c r="G38" s="62" t="s">
        <v>547</v>
      </c>
      <c r="H38" s="63">
        <v>45000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361</v>
      </c>
      <c r="B39" s="60" t="s">
        <v>18</v>
      </c>
      <c r="C39" s="62">
        <v>5.6449999999999996</v>
      </c>
      <c r="D39" s="62">
        <v>5.6449999999999996</v>
      </c>
      <c r="E39" s="62">
        <v>5.6449999999999996</v>
      </c>
      <c r="F39" s="62">
        <v>5.6449999999999996</v>
      </c>
      <c r="G39" s="62" t="s">
        <v>548</v>
      </c>
      <c r="H39" s="63">
        <v>10000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549</v>
      </c>
      <c r="B40" s="60" t="s">
        <v>18</v>
      </c>
      <c r="C40" s="62">
        <v>5.07</v>
      </c>
      <c r="D40" s="62">
        <v>5.1100000000000003</v>
      </c>
      <c r="E40" s="62">
        <v>5.09</v>
      </c>
      <c r="F40" s="62">
        <v>5.07</v>
      </c>
      <c r="G40" s="62" t="s">
        <v>550</v>
      </c>
      <c r="H40" s="63">
        <v>10000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423</v>
      </c>
      <c r="B41" s="60" t="s">
        <v>18</v>
      </c>
      <c r="C41" s="62">
        <v>5.0999999999999996</v>
      </c>
      <c r="D41" s="62">
        <v>5.1100000000000003</v>
      </c>
      <c r="E41" s="62">
        <v>5.1050000000000004</v>
      </c>
      <c r="F41" s="62">
        <v>5.1100000000000003</v>
      </c>
      <c r="G41" s="62" t="s">
        <v>551</v>
      </c>
      <c r="H41" s="63">
        <v>10000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362</v>
      </c>
      <c r="B42" s="60" t="s">
        <v>18</v>
      </c>
      <c r="C42" s="62">
        <v>5.17</v>
      </c>
      <c r="D42" s="62">
        <v>5.26</v>
      </c>
      <c r="E42" s="62">
        <v>5.2249999999999996</v>
      </c>
      <c r="F42" s="62">
        <v>5.21</v>
      </c>
      <c r="G42" s="62" t="s">
        <v>538</v>
      </c>
      <c r="H42" s="63">
        <v>85000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22</v>
      </c>
      <c r="B43" s="60" t="s">
        <v>18</v>
      </c>
      <c r="C43" s="62">
        <v>5.2</v>
      </c>
      <c r="D43" s="62">
        <v>5.27</v>
      </c>
      <c r="E43" s="62">
        <v>5.2309999999999999</v>
      </c>
      <c r="F43" s="62">
        <v>5.2</v>
      </c>
      <c r="G43" s="62" t="s">
        <v>552</v>
      </c>
      <c r="H43" s="63">
        <v>60000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363</v>
      </c>
      <c r="B44" s="60" t="s">
        <v>18</v>
      </c>
      <c r="C44" s="62">
        <v>5.69</v>
      </c>
      <c r="D44" s="62">
        <v>5.69</v>
      </c>
      <c r="E44" s="62">
        <v>5.69</v>
      </c>
      <c r="F44" s="62">
        <v>5.69</v>
      </c>
      <c r="G44" s="62" t="s">
        <v>521</v>
      </c>
      <c r="H44" s="63">
        <v>5000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364</v>
      </c>
      <c r="B45" s="60" t="s">
        <v>18</v>
      </c>
      <c r="C45" s="62">
        <v>5.1050000000000004</v>
      </c>
      <c r="D45" s="62">
        <v>5.17</v>
      </c>
      <c r="E45" s="62">
        <v>5.1360000000000001</v>
      </c>
      <c r="F45" s="62">
        <v>5.1050000000000004</v>
      </c>
      <c r="G45" s="62" t="s">
        <v>527</v>
      </c>
      <c r="H45" s="63">
        <v>40000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553</v>
      </c>
      <c r="B46" s="60" t="s">
        <v>18</v>
      </c>
      <c r="C46" s="62">
        <v>5.2149999999999999</v>
      </c>
      <c r="D46" s="62">
        <v>5.28</v>
      </c>
      <c r="E46" s="62">
        <v>5.2519999999999998</v>
      </c>
      <c r="F46" s="62">
        <v>5.2149999999999999</v>
      </c>
      <c r="G46" s="62" t="s">
        <v>554</v>
      </c>
      <c r="H46" s="63">
        <v>35000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3">
      <c r="A48" s="60" t="s">
        <v>365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555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3">
      <c r="A49" s="60" t="s">
        <v>366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556</v>
      </c>
      <c r="H49" s="63">
        <v>115000</v>
      </c>
      <c r="I49" s="60" t="s">
        <v>19</v>
      </c>
      <c r="J49" s="56"/>
      <c r="K49" s="56"/>
      <c r="L49" s="56"/>
    </row>
    <row r="50" spans="1:12" ht="14.25" customHeight="1" thickTop="1" thickBot="1" x14ac:dyDescent="0.3">
      <c r="A50" s="60" t="s">
        <v>557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487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367</v>
      </c>
      <c r="B51" s="60" t="s">
        <v>18</v>
      </c>
      <c r="C51" s="62">
        <v>5.0000000000000001E-3</v>
      </c>
      <c r="D51" s="62">
        <v>5.0000000000000001E-3</v>
      </c>
      <c r="E51" s="62">
        <v>5.0000000000000001E-3</v>
      </c>
      <c r="F51" s="62">
        <v>5.0000000000000001E-3</v>
      </c>
      <c r="G51" s="62" t="s">
        <v>545</v>
      </c>
      <c r="H51" s="63">
        <v>10000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39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558</v>
      </c>
      <c r="H52" s="63">
        <v>25000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559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527</v>
      </c>
      <c r="H53" s="63">
        <v>5000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389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560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368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560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424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561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390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562</v>
      </c>
      <c r="H57" s="63">
        <v>15000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32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473</v>
      </c>
      <c r="H58" s="63">
        <v>10000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60" t="s">
        <v>425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563</v>
      </c>
      <c r="H59" s="63">
        <v>15000</v>
      </c>
      <c r="I59" s="60" t="s">
        <v>19</v>
      </c>
      <c r="J59" s="56"/>
      <c r="K59" s="56"/>
      <c r="L59" s="56"/>
    </row>
    <row r="60" spans="1:12" ht="14.25" customHeight="1" thickTop="1" thickBot="1" x14ac:dyDescent="0.3">
      <c r="A60" s="60" t="s">
        <v>426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478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3">
      <c r="A61" s="60" t="s">
        <v>564</v>
      </c>
      <c r="B61" s="60" t="s">
        <v>18</v>
      </c>
      <c r="C61" s="62">
        <v>0</v>
      </c>
      <c r="D61" s="62">
        <v>0.01</v>
      </c>
      <c r="E61" s="62">
        <v>2E-3</v>
      </c>
      <c r="F61" s="62">
        <v>0.01</v>
      </c>
      <c r="G61" s="62" t="s">
        <v>535</v>
      </c>
      <c r="H61" s="63">
        <v>12500</v>
      </c>
      <c r="I61" s="60" t="s">
        <v>19</v>
      </c>
      <c r="J61" s="56"/>
      <c r="K61" s="56"/>
      <c r="L61" s="56"/>
    </row>
    <row r="62" spans="1:12" ht="14.4" thickTop="1" thickBot="1" x14ac:dyDescent="0.3">
      <c r="A62" s="60" t="s">
        <v>565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566</v>
      </c>
      <c r="H62" s="63">
        <v>5000</v>
      </c>
      <c r="I62" s="60" t="s">
        <v>19</v>
      </c>
      <c r="J62" s="56"/>
      <c r="K62" s="56"/>
      <c r="L62" s="56"/>
    </row>
    <row r="63" spans="1:12" ht="9.75" customHeight="1" thickTop="1" thickBot="1" x14ac:dyDescent="0.3">
      <c r="A63" s="60" t="s">
        <v>391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567</v>
      </c>
      <c r="H63" s="63">
        <v>10000</v>
      </c>
      <c r="I63" s="60" t="s">
        <v>19</v>
      </c>
      <c r="J63" s="56"/>
      <c r="K63" s="56"/>
      <c r="L63" s="56"/>
    </row>
    <row r="64" spans="1:12" ht="14.4" thickTop="1" thickBot="1" x14ac:dyDescent="0.3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3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4" thickTop="1" thickBot="1" x14ac:dyDescent="0.3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3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4" thickTop="1" thickBot="1" x14ac:dyDescent="0.3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4" thickTop="1" thickBot="1" x14ac:dyDescent="0.3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4" thickTop="1" thickBot="1" x14ac:dyDescent="0.3">
      <c r="A70" s="172"/>
      <c r="B70" s="173"/>
      <c r="C70" s="173"/>
      <c r="D70" s="173"/>
      <c r="E70" s="173"/>
      <c r="F70" s="173"/>
      <c r="G70" s="173"/>
      <c r="H70" s="173"/>
      <c r="I70" s="174"/>
      <c r="J70" s="56"/>
      <c r="K70" s="56"/>
      <c r="L70" s="56"/>
    </row>
    <row r="71" spans="1:12" ht="14.4" thickTop="1" thickBot="1" x14ac:dyDescent="0.3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8" thickTop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1">
    <mergeCell ref="C9:C10"/>
    <mergeCell ref="D9:D10"/>
    <mergeCell ref="F9:F10"/>
    <mergeCell ref="A47:I47"/>
    <mergeCell ref="G9:G10"/>
    <mergeCell ref="A70:I7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277</v>
      </c>
      <c r="F1" s="7"/>
      <c r="G1" s="6" t="s">
        <v>34</v>
      </c>
      <c r="H1" s="1">
        <f>SUM(H11:H1002)</f>
        <v>95175000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36985</v>
      </c>
      <c r="F3" s="67"/>
      <c r="G3" s="68"/>
      <c r="H3" s="66"/>
    </row>
    <row r="5" spans="1:11" ht="9.75" customHeight="1" x14ac:dyDescent="0.25">
      <c r="A5" s="57" t="s">
        <v>276</v>
      </c>
      <c r="J5" s="56"/>
      <c r="K5" s="56"/>
    </row>
    <row r="6" spans="1:11" ht="9.75" customHeight="1" x14ac:dyDescent="0.25">
      <c r="A6" s="57" t="s">
        <v>275</v>
      </c>
      <c r="J6" s="56"/>
      <c r="K6" s="56"/>
    </row>
    <row r="7" spans="1:11" ht="9.75" customHeight="1" x14ac:dyDescent="0.25">
      <c r="A7" s="57" t="s">
        <v>452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</row>
    <row r="10" spans="1:11" ht="21" thickBot="1" x14ac:dyDescent="0.3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</row>
    <row r="11" spans="1:11" ht="10.5" customHeight="1" thickTop="1" thickBot="1" x14ac:dyDescent="0.3">
      <c r="A11" s="172" t="s">
        <v>568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3">
      <c r="A12" s="60" t="s">
        <v>569</v>
      </c>
      <c r="B12" s="60" t="s">
        <v>312</v>
      </c>
      <c r="C12" s="62">
        <v>0.24</v>
      </c>
      <c r="D12" s="62">
        <v>0.26</v>
      </c>
      <c r="E12" s="62">
        <v>0.248</v>
      </c>
      <c r="F12" s="62">
        <v>0.24299999999999999</v>
      </c>
      <c r="G12" s="62" t="s">
        <v>570</v>
      </c>
      <c r="H12" s="63">
        <v>7360000</v>
      </c>
      <c r="I12" s="60" t="s">
        <v>19</v>
      </c>
      <c r="J12" s="56"/>
      <c r="K12" s="56"/>
    </row>
    <row r="13" spans="1:11" ht="14.4" thickTop="1" thickBot="1" x14ac:dyDescent="0.3">
      <c r="A13" s="60" t="s">
        <v>571</v>
      </c>
      <c r="B13" s="60" t="s">
        <v>392</v>
      </c>
      <c r="C13" s="62">
        <v>0.31</v>
      </c>
      <c r="D13" s="62">
        <v>0.313</v>
      </c>
      <c r="E13" s="62">
        <v>0.311</v>
      </c>
      <c r="F13" s="62">
        <v>0.31</v>
      </c>
      <c r="G13" s="62" t="s">
        <v>539</v>
      </c>
      <c r="H13" s="63">
        <v>2265000</v>
      </c>
      <c r="I13" s="60" t="s">
        <v>19</v>
      </c>
      <c r="J13" s="56"/>
      <c r="K13" s="56"/>
    </row>
    <row r="14" spans="1:11" ht="14.25" customHeight="1" thickTop="1" thickBot="1" x14ac:dyDescent="0.3">
      <c r="A14" s="172" t="s">
        <v>37</v>
      </c>
      <c r="B14" s="173"/>
      <c r="C14" s="173"/>
      <c r="D14" s="173"/>
      <c r="E14" s="173"/>
      <c r="F14" s="173"/>
      <c r="G14" s="173"/>
      <c r="H14" s="173"/>
      <c r="I14" s="174"/>
      <c r="J14" s="56"/>
      <c r="K14" s="56"/>
    </row>
    <row r="15" spans="1:11" ht="14.25" customHeight="1" thickTop="1" thickBot="1" x14ac:dyDescent="0.3">
      <c r="A15" s="60" t="s">
        <v>572</v>
      </c>
      <c r="B15" s="60" t="s">
        <v>392</v>
      </c>
      <c r="C15" s="62">
        <v>-7.4999999999999997E-2</v>
      </c>
      <c r="D15" s="62">
        <v>-7.4999999999999997E-2</v>
      </c>
      <c r="E15" s="62">
        <v>-7.4999999999999997E-2</v>
      </c>
      <c r="F15" s="62">
        <v>-7.4999999999999997E-2</v>
      </c>
      <c r="G15" s="62" t="s">
        <v>573</v>
      </c>
      <c r="H15" s="63">
        <v>755000</v>
      </c>
      <c r="I15" s="60" t="s">
        <v>19</v>
      </c>
      <c r="J15" s="56"/>
      <c r="K15" s="56"/>
    </row>
    <row r="16" spans="1:11" ht="14.25" customHeight="1" thickTop="1" thickBot="1" x14ac:dyDescent="0.3">
      <c r="A16" s="60" t="s">
        <v>574</v>
      </c>
      <c r="B16" s="61">
        <v>37012</v>
      </c>
      <c r="C16" s="62">
        <v>-7.2999999999999995E-2</v>
      </c>
      <c r="D16" s="62">
        <v>-7.2999999999999995E-2</v>
      </c>
      <c r="E16" s="62">
        <v>-7.2999999999999995E-2</v>
      </c>
      <c r="F16" s="62">
        <v>-7.2999999999999995E-2</v>
      </c>
      <c r="G16" s="62" t="s">
        <v>548</v>
      </c>
      <c r="H16" s="63">
        <v>620000</v>
      </c>
      <c r="I16" s="60" t="s">
        <v>19</v>
      </c>
      <c r="J16" s="56"/>
      <c r="K16" s="56"/>
    </row>
    <row r="17" spans="1:11" ht="14.25" customHeight="1" thickTop="1" thickBot="1" x14ac:dyDescent="0.3">
      <c r="A17" s="60" t="s">
        <v>369</v>
      </c>
      <c r="B17" s="60" t="s">
        <v>312</v>
      </c>
      <c r="C17" s="62">
        <v>0.24</v>
      </c>
      <c r="D17" s="62">
        <v>0.24299999999999999</v>
      </c>
      <c r="E17" s="62">
        <v>0.24099999999999999</v>
      </c>
      <c r="F17" s="62">
        <v>0.24</v>
      </c>
      <c r="G17" s="62" t="s">
        <v>463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3">
      <c r="A18" s="60" t="s">
        <v>575</v>
      </c>
      <c r="B18" s="60" t="s">
        <v>392</v>
      </c>
      <c r="C18" s="62">
        <v>0.315</v>
      </c>
      <c r="D18" s="62">
        <v>0.32500000000000001</v>
      </c>
      <c r="E18" s="62">
        <v>0.32</v>
      </c>
      <c r="F18" s="62">
        <v>0.315</v>
      </c>
      <c r="G18" s="62" t="s">
        <v>576</v>
      </c>
      <c r="H18" s="63">
        <v>3775000</v>
      </c>
      <c r="I18" s="60" t="s">
        <v>19</v>
      </c>
      <c r="J18" s="56"/>
      <c r="K18" s="56"/>
    </row>
    <row r="19" spans="1:11" ht="14.4" thickTop="1" thickBot="1" x14ac:dyDescent="0.3">
      <c r="A19" s="60" t="s">
        <v>577</v>
      </c>
      <c r="B19" s="61">
        <v>37012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579</v>
      </c>
      <c r="B20" s="60" t="s">
        <v>312</v>
      </c>
      <c r="C20" s="62">
        <v>-1.2999999999999999E-2</v>
      </c>
      <c r="D20" s="62">
        <v>-1.2999999999999999E-2</v>
      </c>
      <c r="E20" s="62">
        <v>-1.2999999999999999E-2</v>
      </c>
      <c r="F20" s="62">
        <v>-1.2999999999999999E-2</v>
      </c>
      <c r="G20" s="62" t="s">
        <v>580</v>
      </c>
      <c r="H20" s="63">
        <v>1840000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581</v>
      </c>
      <c r="B21" s="61">
        <v>37043</v>
      </c>
      <c r="C21" s="62">
        <v>4.4999999999999998E-2</v>
      </c>
      <c r="D21" s="62">
        <v>4.4999999999999998E-2</v>
      </c>
      <c r="E21" s="62">
        <v>4.4999999999999998E-2</v>
      </c>
      <c r="F21" s="62">
        <v>4.4999999999999998E-2</v>
      </c>
      <c r="G21" s="62" t="s">
        <v>582</v>
      </c>
      <c r="H21" s="63">
        <v>300000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583</v>
      </c>
      <c r="B22" s="60" t="s">
        <v>312</v>
      </c>
      <c r="C22" s="62">
        <v>-5.5E-2</v>
      </c>
      <c r="D22" s="62">
        <v>-5.5E-2</v>
      </c>
      <c r="E22" s="62">
        <v>-5.5E-2</v>
      </c>
      <c r="F22" s="62">
        <v>-5.5E-2</v>
      </c>
      <c r="G22" s="62" t="s">
        <v>525</v>
      </c>
      <c r="H22" s="63">
        <v>1840000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584</v>
      </c>
      <c r="B23" s="61">
        <v>37012</v>
      </c>
      <c r="C23" s="62">
        <v>-9.8000000000000004E-2</v>
      </c>
      <c r="D23" s="62">
        <v>-9.8000000000000004E-2</v>
      </c>
      <c r="E23" s="62">
        <v>-9.8000000000000004E-2</v>
      </c>
      <c r="F23" s="62">
        <v>-9.8000000000000004E-2</v>
      </c>
      <c r="G23" s="62" t="s">
        <v>585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586</v>
      </c>
      <c r="B24" s="60" t="s">
        <v>392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587</v>
      </c>
      <c r="H24" s="63">
        <v>1510000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588</v>
      </c>
      <c r="B25" s="61">
        <v>37012</v>
      </c>
      <c r="C25" s="62">
        <v>-0.78500000000000003</v>
      </c>
      <c r="D25" s="62">
        <v>-0.78500000000000003</v>
      </c>
      <c r="E25" s="62">
        <v>-0.78500000000000003</v>
      </c>
      <c r="F25" s="62">
        <v>-0.78500000000000003</v>
      </c>
      <c r="G25" s="62" t="s">
        <v>589</v>
      </c>
      <c r="H25" s="63">
        <v>155000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370</v>
      </c>
      <c r="B26" s="60" t="s">
        <v>312</v>
      </c>
      <c r="C26" s="62">
        <v>-0.08</v>
      </c>
      <c r="D26" s="62">
        <v>-7.4999999999999997E-2</v>
      </c>
      <c r="E26" s="62">
        <v>-7.6999999999999999E-2</v>
      </c>
      <c r="F26" s="62">
        <v>-0.08</v>
      </c>
      <c r="G26" s="62" t="s">
        <v>590</v>
      </c>
      <c r="H26" s="63">
        <v>7360000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334</v>
      </c>
      <c r="B27" s="61">
        <v>37012</v>
      </c>
      <c r="C27" s="62">
        <v>0.04</v>
      </c>
      <c r="D27" s="62">
        <v>0.05</v>
      </c>
      <c r="E27" s="62">
        <v>4.1000000000000002E-2</v>
      </c>
      <c r="F27" s="62">
        <v>0.04</v>
      </c>
      <c r="G27" s="62" t="s">
        <v>536</v>
      </c>
      <c r="H27" s="63">
        <v>697500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371</v>
      </c>
      <c r="B28" s="61">
        <v>37043</v>
      </c>
      <c r="C28" s="62">
        <v>8.5000000000000006E-2</v>
      </c>
      <c r="D28" s="62">
        <v>0.1</v>
      </c>
      <c r="E28" s="62">
        <v>9.2999999999999999E-2</v>
      </c>
      <c r="F28" s="62">
        <v>8.5000000000000006E-2</v>
      </c>
      <c r="G28" s="62" t="s">
        <v>591</v>
      </c>
      <c r="H28" s="63">
        <v>750000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592</v>
      </c>
      <c r="B29" s="60" t="s">
        <v>593</v>
      </c>
      <c r="C29" s="62">
        <v>0.2</v>
      </c>
      <c r="D29" s="62">
        <v>0.2</v>
      </c>
      <c r="E29" s="62">
        <v>0.2</v>
      </c>
      <c r="F29" s="62">
        <v>0.2</v>
      </c>
      <c r="G29" s="62" t="s">
        <v>502</v>
      </c>
      <c r="H29" s="63">
        <v>460000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594</v>
      </c>
      <c r="B30" s="60" t="s">
        <v>312</v>
      </c>
      <c r="C30" s="62">
        <v>0.153</v>
      </c>
      <c r="D30" s="62">
        <v>0.16</v>
      </c>
      <c r="E30" s="62">
        <v>0.157</v>
      </c>
      <c r="F30" s="62">
        <v>0.155</v>
      </c>
      <c r="G30" s="62" t="s">
        <v>595</v>
      </c>
      <c r="H30" s="63">
        <v>7360000</v>
      </c>
      <c r="I30" s="60" t="s">
        <v>19</v>
      </c>
      <c r="J30" s="56"/>
      <c r="K30" s="56"/>
    </row>
    <row r="31" spans="1:11" ht="14.4" thickTop="1" thickBot="1" x14ac:dyDescent="0.3">
      <c r="A31" s="60" t="s">
        <v>393</v>
      </c>
      <c r="B31" s="60" t="s">
        <v>392</v>
      </c>
      <c r="C31" s="62">
        <v>0.19500000000000001</v>
      </c>
      <c r="D31" s="62">
        <v>0.19500000000000001</v>
      </c>
      <c r="E31" s="62">
        <v>0.19500000000000001</v>
      </c>
      <c r="F31" s="62">
        <v>0.19500000000000001</v>
      </c>
      <c r="G31" s="62" t="s">
        <v>596</v>
      </c>
      <c r="H31" s="63">
        <v>1510000</v>
      </c>
      <c r="I31" s="60" t="s">
        <v>19</v>
      </c>
      <c r="J31" s="56"/>
      <c r="K31" s="56"/>
    </row>
    <row r="32" spans="1:11" ht="14.4" thickTop="1" thickBot="1" x14ac:dyDescent="0.3">
      <c r="A32" s="60" t="s">
        <v>394</v>
      </c>
      <c r="B32" s="61">
        <v>37012</v>
      </c>
      <c r="C32" s="62">
        <v>-7.4999999999999997E-2</v>
      </c>
      <c r="D32" s="62">
        <v>-7.4999999999999997E-2</v>
      </c>
      <c r="E32" s="62">
        <v>-7.4999999999999997E-2</v>
      </c>
      <c r="F32" s="62">
        <v>-7.4999999999999997E-2</v>
      </c>
      <c r="G32" s="62" t="s">
        <v>597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372</v>
      </c>
      <c r="B33" s="60" t="s">
        <v>312</v>
      </c>
      <c r="C33" s="62">
        <v>5.5E-2</v>
      </c>
      <c r="D33" s="62">
        <v>0.06</v>
      </c>
      <c r="E33" s="62">
        <v>5.8000000000000003E-2</v>
      </c>
      <c r="F33" s="62">
        <v>5.5E-2</v>
      </c>
      <c r="G33" s="62" t="s">
        <v>598</v>
      </c>
      <c r="H33" s="63">
        <v>3680000</v>
      </c>
      <c r="I33" s="60" t="s">
        <v>19</v>
      </c>
      <c r="J33" s="56"/>
      <c r="K33" s="56"/>
    </row>
    <row r="34" spans="1:11" ht="14.4" thickTop="1" thickBot="1" x14ac:dyDescent="0.3">
      <c r="A34" s="60" t="s">
        <v>395</v>
      </c>
      <c r="B34" s="60" t="s">
        <v>392</v>
      </c>
      <c r="C34" s="62">
        <v>7.4999999999999997E-2</v>
      </c>
      <c r="D34" s="62">
        <v>7.4999999999999997E-2</v>
      </c>
      <c r="E34" s="62">
        <v>7.4999999999999997E-2</v>
      </c>
      <c r="F34" s="62">
        <v>7.4999999999999997E-2</v>
      </c>
      <c r="G34" s="62" t="s">
        <v>599</v>
      </c>
      <c r="H34" s="63">
        <v>1510000</v>
      </c>
      <c r="I34" s="60" t="s">
        <v>19</v>
      </c>
      <c r="J34" s="56"/>
      <c r="K34" s="56"/>
    </row>
    <row r="35" spans="1:11" ht="10.5" customHeight="1" thickTop="1" thickBot="1" x14ac:dyDescent="0.3">
      <c r="A35" s="172" t="s">
        <v>42</v>
      </c>
      <c r="B35" s="173"/>
      <c r="C35" s="173"/>
      <c r="D35" s="173"/>
      <c r="E35" s="173"/>
      <c r="F35" s="173"/>
      <c r="G35" s="173"/>
      <c r="H35" s="173"/>
      <c r="I35" s="174"/>
      <c r="J35" s="56"/>
      <c r="K35" s="56"/>
    </row>
    <row r="36" spans="1:11" ht="14.25" customHeight="1" thickTop="1" thickBot="1" x14ac:dyDescent="0.3">
      <c r="A36" s="60" t="s">
        <v>600</v>
      </c>
      <c r="B36" s="60" t="s">
        <v>312</v>
      </c>
      <c r="C36" s="62">
        <v>0.14000000000000001</v>
      </c>
      <c r="D36" s="62">
        <v>0.155</v>
      </c>
      <c r="E36" s="62">
        <v>0.14699999999999999</v>
      </c>
      <c r="F36" s="62">
        <v>0.14499999999999999</v>
      </c>
      <c r="G36" s="62" t="s">
        <v>601</v>
      </c>
      <c r="H36" s="63">
        <v>9200000</v>
      </c>
      <c r="I36" s="60" t="s">
        <v>19</v>
      </c>
      <c r="J36" s="56"/>
      <c r="K36" s="56"/>
    </row>
    <row r="37" spans="1:11" ht="10.5" customHeight="1" thickTop="1" thickBot="1" x14ac:dyDescent="0.3">
      <c r="A37" s="60" t="s">
        <v>396</v>
      </c>
      <c r="B37" s="61">
        <v>37043</v>
      </c>
      <c r="C37" s="62">
        <v>8.9</v>
      </c>
      <c r="D37" s="62">
        <v>8.9</v>
      </c>
      <c r="E37" s="62">
        <v>8.9</v>
      </c>
      <c r="F37" s="62">
        <v>8.9</v>
      </c>
      <c r="G37" s="62" t="s">
        <v>602</v>
      </c>
      <c r="H37" s="63">
        <v>150000</v>
      </c>
      <c r="I37" s="60" t="s">
        <v>19</v>
      </c>
      <c r="J37" s="56"/>
      <c r="K37" s="56"/>
    </row>
    <row r="38" spans="1:11" ht="14.25" customHeight="1" thickTop="1" thickBot="1" x14ac:dyDescent="0.3">
      <c r="A38" s="60" t="s">
        <v>603</v>
      </c>
      <c r="B38" s="60" t="s">
        <v>593</v>
      </c>
      <c r="C38" s="62">
        <v>8.9</v>
      </c>
      <c r="D38" s="62">
        <v>8.9</v>
      </c>
      <c r="E38" s="62">
        <v>8.9</v>
      </c>
      <c r="F38" s="62">
        <v>8.9</v>
      </c>
      <c r="G38" s="62" t="s">
        <v>506</v>
      </c>
      <c r="H38" s="63">
        <v>460000</v>
      </c>
      <c r="I38" s="60" t="s">
        <v>19</v>
      </c>
      <c r="J38" s="56"/>
      <c r="K38" s="56"/>
    </row>
    <row r="39" spans="1:11" ht="14.4" thickTop="1" thickBot="1" x14ac:dyDescent="0.3">
      <c r="A39" s="60" t="s">
        <v>397</v>
      </c>
      <c r="B39" s="60" t="s">
        <v>392</v>
      </c>
      <c r="C39" s="62">
        <v>8.25</v>
      </c>
      <c r="D39" s="62">
        <v>8.25</v>
      </c>
      <c r="E39" s="62">
        <v>8.25</v>
      </c>
      <c r="F39" s="62">
        <v>8.25</v>
      </c>
      <c r="G39" s="62" t="s">
        <v>604</v>
      </c>
      <c r="H39" s="63">
        <v>755000</v>
      </c>
      <c r="I39" s="60" t="s">
        <v>19</v>
      </c>
      <c r="J39" s="56"/>
      <c r="K39" s="56"/>
    </row>
    <row r="40" spans="1:11" ht="14.4" thickTop="1" thickBot="1" x14ac:dyDescent="0.3">
      <c r="A40" s="172" t="s">
        <v>25</v>
      </c>
      <c r="B40" s="173"/>
      <c r="C40" s="173"/>
      <c r="D40" s="173"/>
      <c r="E40" s="173"/>
      <c r="F40" s="173"/>
      <c r="G40" s="173"/>
      <c r="H40" s="173"/>
      <c r="I40" s="174"/>
      <c r="J40" s="56"/>
      <c r="K40" s="56"/>
    </row>
    <row r="41" spans="1:11" ht="10.5" customHeight="1" thickTop="1" thickBot="1" x14ac:dyDescent="0.3">
      <c r="A41" s="60" t="s">
        <v>398</v>
      </c>
      <c r="B41" s="60" t="s">
        <v>399</v>
      </c>
      <c r="C41" s="62">
        <v>5.1050000000000004</v>
      </c>
      <c r="D41" s="62">
        <v>5.1980000000000004</v>
      </c>
      <c r="E41" s="62">
        <v>5.1520000000000001</v>
      </c>
      <c r="F41" s="62">
        <v>5.125</v>
      </c>
      <c r="G41" s="62" t="s">
        <v>506</v>
      </c>
      <c r="H41" s="63">
        <v>1160000</v>
      </c>
      <c r="I41" s="60" t="s">
        <v>19</v>
      </c>
      <c r="J41" s="56"/>
      <c r="K41" s="56"/>
    </row>
    <row r="42" spans="1:11" ht="14.4" thickTop="1" thickBot="1" x14ac:dyDescent="0.3">
      <c r="A42" s="172" t="s">
        <v>27</v>
      </c>
      <c r="B42" s="173"/>
      <c r="C42" s="173"/>
      <c r="D42" s="173"/>
      <c r="E42" s="173"/>
      <c r="F42" s="173"/>
      <c r="G42" s="173"/>
      <c r="H42" s="173"/>
      <c r="I42" s="174"/>
      <c r="J42" s="56"/>
      <c r="K42" s="56"/>
    </row>
    <row r="43" spans="1:11" ht="14.4" thickTop="1" thickBot="1" x14ac:dyDescent="0.3">
      <c r="A43" s="60" t="s">
        <v>35</v>
      </c>
      <c r="B43" s="61">
        <v>37012</v>
      </c>
      <c r="C43" s="62">
        <v>5.13</v>
      </c>
      <c r="D43" s="62">
        <v>5.2050000000000001</v>
      </c>
      <c r="E43" s="62">
        <v>5.1619999999999999</v>
      </c>
      <c r="F43" s="62">
        <v>5.1749999999999998</v>
      </c>
      <c r="G43" s="62" t="s">
        <v>605</v>
      </c>
      <c r="H43" s="63">
        <v>15577500</v>
      </c>
      <c r="I43" s="60" t="s">
        <v>19</v>
      </c>
      <c r="J43" s="56"/>
      <c r="K43" s="56"/>
    </row>
    <row r="44" spans="1:11" ht="14.4" thickTop="1" thickBot="1" x14ac:dyDescent="0.3">
      <c r="A44" s="60" t="s">
        <v>427</v>
      </c>
      <c r="B44" s="61">
        <v>37043</v>
      </c>
      <c r="C44" s="62">
        <v>5.173</v>
      </c>
      <c r="D44" s="62">
        <v>5.23</v>
      </c>
      <c r="E44" s="62">
        <v>5.194</v>
      </c>
      <c r="F44" s="62">
        <v>5.23</v>
      </c>
      <c r="G44" s="62" t="s">
        <v>606</v>
      </c>
      <c r="H44" s="63">
        <v>1950000</v>
      </c>
      <c r="I44" s="60" t="s">
        <v>19</v>
      </c>
      <c r="J44" s="56"/>
      <c r="K44" s="56"/>
    </row>
    <row r="45" spans="1:11" ht="14.4" thickTop="1" thickBot="1" x14ac:dyDescent="0.3">
      <c r="A45" s="60" t="s">
        <v>335</v>
      </c>
      <c r="B45" s="60" t="s">
        <v>312</v>
      </c>
      <c r="C45" s="62">
        <v>5.21</v>
      </c>
      <c r="D45" s="62">
        <v>5.3049999999999997</v>
      </c>
      <c r="E45" s="62">
        <v>5.2389999999999999</v>
      </c>
      <c r="F45" s="62">
        <v>5.23</v>
      </c>
      <c r="G45" s="62" t="s">
        <v>607</v>
      </c>
      <c r="H45" s="63">
        <v>7360000</v>
      </c>
      <c r="I45" s="60" t="s">
        <v>19</v>
      </c>
      <c r="J45" s="56"/>
      <c r="K45" s="56"/>
    </row>
    <row r="46" spans="1:11" ht="14.4" thickTop="1" thickBot="1" x14ac:dyDescent="0.3">
      <c r="A46" s="60" t="s">
        <v>400</v>
      </c>
      <c r="B46" s="60" t="s">
        <v>392</v>
      </c>
      <c r="C46" s="62">
        <v>5.31</v>
      </c>
      <c r="D46" s="62">
        <v>5.4050000000000002</v>
      </c>
      <c r="E46" s="62">
        <v>5.3449999999999998</v>
      </c>
      <c r="F46" s="62">
        <v>5.34</v>
      </c>
      <c r="G46" s="62" t="s">
        <v>608</v>
      </c>
      <c r="H46" s="63">
        <v>7172500</v>
      </c>
      <c r="I46" s="60" t="s">
        <v>19</v>
      </c>
      <c r="J46" s="56"/>
      <c r="K46" s="56"/>
    </row>
    <row r="47" spans="1:11" ht="14.4" thickTop="1" thickBot="1" x14ac:dyDescent="0.3">
      <c r="A47" s="60" t="s">
        <v>401</v>
      </c>
      <c r="B47" s="60" t="s">
        <v>402</v>
      </c>
      <c r="C47" s="62">
        <v>4.13</v>
      </c>
      <c r="D47" s="62">
        <v>4.1399999999999997</v>
      </c>
      <c r="E47" s="62">
        <v>4.1379999999999999</v>
      </c>
      <c r="F47" s="62">
        <v>4.1399999999999997</v>
      </c>
      <c r="G47" s="62" t="s">
        <v>609</v>
      </c>
      <c r="H47" s="63">
        <v>4562500</v>
      </c>
      <c r="I47" s="60" t="s">
        <v>19</v>
      </c>
      <c r="J47" s="56"/>
      <c r="K47" s="56"/>
    </row>
    <row r="48" spans="1:11" ht="13.8" thickTop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3">
    <mergeCell ref="C9:C10"/>
    <mergeCell ref="H9:H10"/>
    <mergeCell ref="I9:I10"/>
    <mergeCell ref="F9:F10"/>
    <mergeCell ref="A11:I11"/>
    <mergeCell ref="G9:G10"/>
    <mergeCell ref="A42:I42"/>
    <mergeCell ref="A9:A10"/>
    <mergeCell ref="A14:I14"/>
    <mergeCell ref="A40:I40"/>
    <mergeCell ref="B9:B10"/>
    <mergeCell ref="A35:I35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67</v>
      </c>
    </row>
    <row r="2" spans="1:20" ht="15.6" x14ac:dyDescent="0.3">
      <c r="A2" s="50" t="s">
        <v>311</v>
      </c>
    </row>
    <row r="3" spans="1:20" x14ac:dyDescent="0.25">
      <c r="A3" s="104">
        <f>'E-Mail'!$B$1</f>
        <v>36985</v>
      </c>
    </row>
    <row r="4" spans="1:20" ht="15.6" x14ac:dyDescent="0.3">
      <c r="A4" s="18"/>
    </row>
    <row r="5" spans="1:20" ht="13.8" thickBot="1" x14ac:dyDescent="0.3">
      <c r="A5" s="20" t="s">
        <v>77</v>
      </c>
      <c r="B5" s="20" t="s">
        <v>76</v>
      </c>
      <c r="C5" s="20" t="s">
        <v>8</v>
      </c>
    </row>
    <row r="6" spans="1:20" x14ac:dyDescent="0.25">
      <c r="A6" s="17" t="s">
        <v>19</v>
      </c>
      <c r="B6" s="21">
        <f>COUNTIF($S$15:$S$4997,A6)</f>
        <v>2</v>
      </c>
      <c r="C6" s="21">
        <f>SUMIF($S$15:$S$4998,A6,$R$15:$R$4998)</f>
        <v>1297500</v>
      </c>
    </row>
    <row r="7" spans="1:20" x14ac:dyDescent="0.25">
      <c r="A7" s="17" t="s">
        <v>63</v>
      </c>
      <c r="B7" s="21">
        <f>COUNTIF($S$15:$S$4997,A7)</f>
        <v>0</v>
      </c>
      <c r="C7" s="21">
        <f>SUMIF($S$15:$S$4998,A7,$R$15:$R$4998)</f>
        <v>0</v>
      </c>
    </row>
    <row r="8" spans="1:20" ht="13.8" thickBot="1" x14ac:dyDescent="0.3"/>
    <row r="9" spans="1:20" ht="14.4" thickTop="1" thickBot="1" x14ac:dyDescent="0.3">
      <c r="H9" s="116" t="s">
        <v>319</v>
      </c>
      <c r="I9" s="116" t="s">
        <v>320</v>
      </c>
    </row>
    <row r="10" spans="1:20" ht="10.5" customHeight="1" thickTop="1" x14ac:dyDescent="0.25">
      <c r="A10" s="69" t="s">
        <v>373</v>
      </c>
    </row>
    <row r="11" spans="1:20" ht="10.5" customHeight="1" x14ac:dyDescent="0.25">
      <c r="A11" s="70" t="s">
        <v>403</v>
      </c>
    </row>
    <row r="12" spans="1:20" x14ac:dyDescent="0.25">
      <c r="A12" s="70" t="s">
        <v>44</v>
      </c>
    </row>
    <row r="13" spans="1:20" x14ac:dyDescent="0.25">
      <c r="A13" s="70" t="s">
        <v>610</v>
      </c>
    </row>
    <row r="14" spans="1:20" ht="10.5" customHeight="1" thickBot="1" x14ac:dyDescent="0.3"/>
    <row r="15" spans="1:20" ht="10.5" customHeight="1" thickTop="1" thickBot="1" x14ac:dyDescent="0.3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24" customHeight="1" thickTop="1" thickBot="1" x14ac:dyDescent="0.3">
      <c r="A16" s="72" t="s">
        <v>405</v>
      </c>
      <c r="B16" s="74">
        <v>144953240</v>
      </c>
      <c r="C16" s="73"/>
      <c r="D16" s="73" t="s">
        <v>62</v>
      </c>
      <c r="E16" s="73" t="s">
        <v>27</v>
      </c>
      <c r="F16" s="73" t="s">
        <v>313</v>
      </c>
      <c r="G16" s="73" t="s">
        <v>392</v>
      </c>
      <c r="H16" s="72" t="s">
        <v>611</v>
      </c>
      <c r="I16" s="72" t="s">
        <v>612</v>
      </c>
      <c r="J16" s="73"/>
      <c r="K16" s="75"/>
      <c r="L16" s="73"/>
      <c r="M16" s="73" t="s">
        <v>613</v>
      </c>
      <c r="N16" s="75">
        <v>5.35</v>
      </c>
      <c r="O16" s="73" t="s">
        <v>316</v>
      </c>
      <c r="P16" s="77">
        <v>2500</v>
      </c>
      <c r="Q16" s="73" t="s">
        <v>317</v>
      </c>
      <c r="R16" s="77">
        <v>377500</v>
      </c>
      <c r="S16" s="73" t="s">
        <v>19</v>
      </c>
      <c r="T16" s="73" t="s">
        <v>318</v>
      </c>
    </row>
    <row r="17" spans="1:20" ht="21.6" thickTop="1" thickBot="1" x14ac:dyDescent="0.3">
      <c r="A17" s="72" t="s">
        <v>405</v>
      </c>
      <c r="B17" s="74">
        <v>122345508</v>
      </c>
      <c r="C17" s="73"/>
      <c r="D17" s="73" t="s">
        <v>614</v>
      </c>
      <c r="E17" s="73" t="s">
        <v>27</v>
      </c>
      <c r="F17" s="73" t="s">
        <v>313</v>
      </c>
      <c r="G17" s="73" t="s">
        <v>312</v>
      </c>
      <c r="H17" s="72" t="s">
        <v>314</v>
      </c>
      <c r="I17" s="72" t="s">
        <v>615</v>
      </c>
      <c r="J17" s="73"/>
      <c r="K17" s="75"/>
      <c r="L17" s="73"/>
      <c r="M17" s="73" t="s">
        <v>613</v>
      </c>
      <c r="N17" s="75">
        <v>5.24</v>
      </c>
      <c r="O17" s="73" t="s">
        <v>316</v>
      </c>
      <c r="P17" s="77">
        <v>5000</v>
      </c>
      <c r="Q17" s="73" t="s">
        <v>317</v>
      </c>
      <c r="R17" s="77">
        <v>920000</v>
      </c>
      <c r="S17" s="73" t="s">
        <v>19</v>
      </c>
      <c r="T17" s="73" t="s">
        <v>318</v>
      </c>
    </row>
    <row r="18" spans="1:20" ht="14.4" thickTop="1" thickBot="1" x14ac:dyDescent="0.3">
      <c r="A18" s="175" t="s">
        <v>616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8" thickTop="1" x14ac:dyDescent="0.25"/>
    <row r="23" spans="1:20" ht="14.25" customHeight="1" x14ac:dyDescent="0.25"/>
    <row r="26" spans="1:20" ht="14.25" customHeight="1" x14ac:dyDescent="0.25"/>
    <row r="28" spans="1:20" ht="14.25" customHeight="1" x14ac:dyDescent="0.25"/>
    <row r="30" spans="1:20" ht="12.75" customHeight="1" x14ac:dyDescent="0.25"/>
    <row r="31" spans="1:20" ht="10.5" customHeight="1" x14ac:dyDescent="0.25"/>
    <row r="34" ht="12.75" customHeight="1" x14ac:dyDescent="0.25"/>
    <row r="35" ht="10.5" customHeight="1" x14ac:dyDescent="0.25"/>
  </sheetData>
  <mergeCells count="1">
    <mergeCell ref="A18:T18"/>
  </mergeCells>
  <phoneticPr fontId="0" type="noConversion"/>
  <hyperlinks>
    <hyperlink ref="B16" r:id="rId1" display="https://www.intcx.com/ReportServlet/any.class?operation=confirm&amp;dealID=144953240&amp;dt=Apr-04-01"/>
    <hyperlink ref="B17" r:id="rId2" display="https://www.intcx.com/ReportServlet/any.class?operation=confirm&amp;dealID=122345508&amp;dt=Apr-0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73</v>
      </c>
    </row>
    <row r="2" spans="1:26" ht="15.6" x14ac:dyDescent="0.3">
      <c r="A2" s="50" t="s">
        <v>311</v>
      </c>
    </row>
    <row r="3" spans="1:26" x14ac:dyDescent="0.25">
      <c r="A3" s="104">
        <f>'E-Mail'!$B$1</f>
        <v>36985</v>
      </c>
    </row>
    <row r="5" spans="1:26" ht="13.8" thickBot="1" x14ac:dyDescent="0.3">
      <c r="A5" s="20" t="s">
        <v>77</v>
      </c>
      <c r="B5" s="20" t="s">
        <v>76</v>
      </c>
      <c r="C5" s="20" t="s">
        <v>8</v>
      </c>
    </row>
    <row r="6" spans="1:26" x14ac:dyDescent="0.25">
      <c r="A6" s="17" t="s">
        <v>13</v>
      </c>
      <c r="B6" s="21">
        <f>COUNTIF($S$15:$S$4980,A6)</f>
        <v>6</v>
      </c>
      <c r="C6" s="21">
        <f>SUMIF($S$15:$S$4981,A6,$R$15:$R$4981)</f>
        <v>36800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319</v>
      </c>
      <c r="I9" s="116" t="s">
        <v>320</v>
      </c>
    </row>
    <row r="10" spans="1:26" ht="12.75" customHeight="1" thickTop="1" x14ac:dyDescent="0.25">
      <c r="A10" s="69" t="s">
        <v>374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403</v>
      </c>
      <c r="U11" s="56"/>
      <c r="V11" s="56"/>
      <c r="W11" s="56"/>
      <c r="X11" s="56"/>
      <c r="Y11" s="56"/>
      <c r="Z11" s="56"/>
    </row>
    <row r="12" spans="1:26" x14ac:dyDescent="0.25">
      <c r="A12" s="70" t="s">
        <v>44</v>
      </c>
      <c r="U12" s="56"/>
      <c r="V12" s="56"/>
      <c r="W12" s="56"/>
      <c r="X12" s="56"/>
      <c r="Y12" s="56"/>
      <c r="Z12" s="56"/>
    </row>
    <row r="13" spans="1:26" x14ac:dyDescent="0.25">
      <c r="A13" s="70" t="s">
        <v>610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405</v>
      </c>
      <c r="B16" s="74">
        <v>837438764</v>
      </c>
      <c r="C16" s="73"/>
      <c r="D16" s="73" t="s">
        <v>62</v>
      </c>
      <c r="E16" s="73" t="s">
        <v>10</v>
      </c>
      <c r="F16" s="73" t="s">
        <v>72</v>
      </c>
      <c r="G16" s="73" t="s">
        <v>382</v>
      </c>
      <c r="H16" s="72" t="s">
        <v>617</v>
      </c>
      <c r="I16" s="72" t="s">
        <v>618</v>
      </c>
      <c r="J16" s="73"/>
      <c r="K16" s="75"/>
      <c r="L16" s="73"/>
      <c r="M16" s="73" t="s">
        <v>68</v>
      </c>
      <c r="N16" s="75">
        <v>46.5</v>
      </c>
      <c r="O16" s="73" t="s">
        <v>69</v>
      </c>
      <c r="P16" s="75">
        <v>50</v>
      </c>
      <c r="Q16" s="73" t="s">
        <v>70</v>
      </c>
      <c r="R16" s="77">
        <v>4000</v>
      </c>
      <c r="S16" s="73" t="s">
        <v>13</v>
      </c>
      <c r="T16" s="73" t="s">
        <v>71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405</v>
      </c>
      <c r="B17" s="74">
        <v>184707665</v>
      </c>
      <c r="C17" s="73"/>
      <c r="D17" s="73" t="s">
        <v>62</v>
      </c>
      <c r="E17" s="73" t="s">
        <v>10</v>
      </c>
      <c r="F17" s="73" t="s">
        <v>72</v>
      </c>
      <c r="G17" s="73" t="s">
        <v>382</v>
      </c>
      <c r="H17" s="72" t="s">
        <v>617</v>
      </c>
      <c r="I17" s="72" t="s">
        <v>618</v>
      </c>
      <c r="J17" s="73"/>
      <c r="K17" s="75"/>
      <c r="L17" s="73"/>
      <c r="M17" s="73" t="s">
        <v>619</v>
      </c>
      <c r="N17" s="75">
        <v>46.5</v>
      </c>
      <c r="O17" s="73" t="s">
        <v>69</v>
      </c>
      <c r="P17" s="75">
        <v>50</v>
      </c>
      <c r="Q17" s="73" t="s">
        <v>70</v>
      </c>
      <c r="R17" s="77">
        <v>4000</v>
      </c>
      <c r="S17" s="73" t="s">
        <v>13</v>
      </c>
      <c r="T17" s="73" t="s">
        <v>71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405</v>
      </c>
      <c r="B18" s="74">
        <v>116869864</v>
      </c>
      <c r="C18" s="73"/>
      <c r="D18" s="73" t="s">
        <v>62</v>
      </c>
      <c r="E18" s="73" t="s">
        <v>10</v>
      </c>
      <c r="F18" s="73" t="s">
        <v>72</v>
      </c>
      <c r="G18" s="73" t="s">
        <v>382</v>
      </c>
      <c r="H18" s="72" t="s">
        <v>617</v>
      </c>
      <c r="I18" s="72" t="s">
        <v>618</v>
      </c>
      <c r="J18" s="73"/>
      <c r="K18" s="75"/>
      <c r="L18" s="73"/>
      <c r="M18" s="73" t="s">
        <v>68</v>
      </c>
      <c r="N18" s="75">
        <v>47</v>
      </c>
      <c r="O18" s="73" t="s">
        <v>69</v>
      </c>
      <c r="P18" s="75">
        <v>50</v>
      </c>
      <c r="Q18" s="73" t="s">
        <v>70</v>
      </c>
      <c r="R18" s="77">
        <v>4000</v>
      </c>
      <c r="S18" s="73" t="s">
        <v>13</v>
      </c>
      <c r="T18" s="73" t="s">
        <v>71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405</v>
      </c>
      <c r="B19" s="74">
        <v>101993080</v>
      </c>
      <c r="C19" s="73"/>
      <c r="D19" s="73" t="s">
        <v>62</v>
      </c>
      <c r="E19" s="73" t="s">
        <v>10</v>
      </c>
      <c r="F19" s="73" t="s">
        <v>620</v>
      </c>
      <c r="G19" s="76">
        <v>37012</v>
      </c>
      <c r="H19" s="72" t="s">
        <v>314</v>
      </c>
      <c r="I19" s="72" t="s">
        <v>315</v>
      </c>
      <c r="J19" s="73"/>
      <c r="K19" s="75"/>
      <c r="L19" s="73"/>
      <c r="M19" s="73" t="s">
        <v>404</v>
      </c>
      <c r="N19" s="75">
        <v>303</v>
      </c>
      <c r="O19" s="73" t="s">
        <v>69</v>
      </c>
      <c r="P19" s="75">
        <v>25</v>
      </c>
      <c r="Q19" s="73" t="s">
        <v>70</v>
      </c>
      <c r="R19" s="77">
        <v>10400</v>
      </c>
      <c r="S19" s="73" t="s">
        <v>13</v>
      </c>
      <c r="T19" s="73" t="s">
        <v>621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405</v>
      </c>
      <c r="B20" s="74">
        <v>199681409</v>
      </c>
      <c r="C20" s="73"/>
      <c r="D20" s="73" t="s">
        <v>62</v>
      </c>
      <c r="E20" s="73" t="s">
        <v>10</v>
      </c>
      <c r="F20" s="73" t="s">
        <v>620</v>
      </c>
      <c r="G20" s="76">
        <v>37012</v>
      </c>
      <c r="H20" s="72" t="s">
        <v>314</v>
      </c>
      <c r="I20" s="72" t="s">
        <v>315</v>
      </c>
      <c r="J20" s="73"/>
      <c r="K20" s="75"/>
      <c r="L20" s="73"/>
      <c r="M20" s="73" t="s">
        <v>404</v>
      </c>
      <c r="N20" s="75">
        <v>305</v>
      </c>
      <c r="O20" s="73" t="s">
        <v>69</v>
      </c>
      <c r="P20" s="75">
        <v>25</v>
      </c>
      <c r="Q20" s="73" t="s">
        <v>70</v>
      </c>
      <c r="R20" s="77">
        <v>10400</v>
      </c>
      <c r="S20" s="73" t="s">
        <v>13</v>
      </c>
      <c r="T20" s="73" t="s">
        <v>621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405</v>
      </c>
      <c r="B21" s="74">
        <v>164904766</v>
      </c>
      <c r="C21" s="73"/>
      <c r="D21" s="73" t="s">
        <v>614</v>
      </c>
      <c r="E21" s="73" t="s">
        <v>10</v>
      </c>
      <c r="F21" s="73" t="s">
        <v>72</v>
      </c>
      <c r="G21" s="73" t="s">
        <v>12</v>
      </c>
      <c r="H21" s="72" t="s">
        <v>428</v>
      </c>
      <c r="I21" s="72" t="s">
        <v>428</v>
      </c>
      <c r="J21" s="73"/>
      <c r="K21" s="75"/>
      <c r="L21" s="73"/>
      <c r="M21" s="73" t="s">
        <v>68</v>
      </c>
      <c r="N21" s="75">
        <v>48</v>
      </c>
      <c r="O21" s="73" t="s">
        <v>69</v>
      </c>
      <c r="P21" s="75">
        <v>250</v>
      </c>
      <c r="Q21" s="73" t="s">
        <v>70</v>
      </c>
      <c r="R21" s="77">
        <v>4000</v>
      </c>
      <c r="S21" s="73" t="s">
        <v>13</v>
      </c>
      <c r="T21" s="73" t="s">
        <v>71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175" t="s">
        <v>616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7"/>
      <c r="U22" s="9"/>
      <c r="V22" s="56"/>
      <c r="W22" s="56"/>
      <c r="X22" s="56"/>
      <c r="Y22" s="56"/>
      <c r="Z22" s="56"/>
    </row>
    <row r="23" spans="1:26" ht="13.8" thickTop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837438764&amp;dt=Apr-04-01"/>
    <hyperlink ref="B17" r:id="rId2" display="https://www.intcx.com/ReportServlet/any.class?operation=confirm&amp;dealID=184707665&amp;dt=Apr-04-01"/>
    <hyperlink ref="B18" r:id="rId3" display="https://www.intcx.com/ReportServlet/any.class?operation=confirm&amp;dealID=116869864&amp;dt=Apr-04-01"/>
    <hyperlink ref="B19" r:id="rId4" display="https://www.intcx.com/ReportServlet/any.class?operation=confirm&amp;dealID=101993080&amp;dt=Apr-04-01"/>
    <hyperlink ref="B20" r:id="rId5" display="https://www.intcx.com/ReportServlet/any.class?operation=confirm&amp;dealID=199681409&amp;dt=Apr-04-01"/>
    <hyperlink ref="B21" r:id="rId6" display="https://www.intcx.com/ReportServlet/any.class?operation=confirm&amp;dealID=164904766&amp;dt=Apr-0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74</v>
      </c>
    </row>
    <row r="2" spans="1:20" ht="15.6" x14ac:dyDescent="0.3">
      <c r="A2" s="50" t="s">
        <v>311</v>
      </c>
    </row>
    <row r="3" spans="1:20" x14ac:dyDescent="0.25">
      <c r="A3" s="104">
        <f>'E-Mail'!$B$1</f>
        <v>36985</v>
      </c>
    </row>
    <row r="5" spans="1:20" ht="13.8" thickBot="1" x14ac:dyDescent="0.3">
      <c r="A5" s="20" t="s">
        <v>77</v>
      </c>
      <c r="B5" s="20" t="s">
        <v>76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4.4" thickTop="1" thickBot="1" x14ac:dyDescent="0.3">
      <c r="H9" s="116" t="s">
        <v>319</v>
      </c>
      <c r="I9" s="116" t="s">
        <v>320</v>
      </c>
    </row>
    <row r="10" spans="1:20" ht="13.8" thickTop="1" x14ac:dyDescent="0.25">
      <c r="A10" s="69" t="s">
        <v>336</v>
      </c>
    </row>
    <row r="11" spans="1:20" x14ac:dyDescent="0.25">
      <c r="A11" s="70" t="s">
        <v>43</v>
      </c>
    </row>
    <row r="12" spans="1:20" x14ac:dyDescent="0.25">
      <c r="A12" s="70" t="s">
        <v>44</v>
      </c>
    </row>
    <row r="13" spans="1:20" x14ac:dyDescent="0.25">
      <c r="A13" s="70" t="s">
        <v>622</v>
      </c>
    </row>
    <row r="14" spans="1:20" ht="13.8" thickBot="1" x14ac:dyDescent="0.3"/>
    <row r="15" spans="1:20" ht="21.6" thickTop="1" thickBot="1" x14ac:dyDescent="0.3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71" t="s">
        <v>319</v>
      </c>
      <c r="I15" s="71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13.8" thickTop="1" x14ac:dyDescent="0.25">
      <c r="A16" s="115" t="s">
        <v>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2023-09-10T15:34:11Z</dcterms:modified>
</cp:coreProperties>
</file>