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<sst xmlns="http://schemas.openxmlformats.org/spreadsheetml/2006/main" count="387" uniqueCount="144">
  <si>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</si>
  <si>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</si>
  <si>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</si>
  <si>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</si>
  <si>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</si>
  <si>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</si>
  <si>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</si>
  <si>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</si>
  <si>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</si>
  <si>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</si>
  <si>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</si>
  <si>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</si>
  <si>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</si>
  <si>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</si>
  <si>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</si>
  <si>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</si>
  <si>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</si>
  <si>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</si>
  <si>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</si>
  <si>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</si>
  <si>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</si>
  <si>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</si>
  <si>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</si>
  <si>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</si>
  <si>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</si>
  <si>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</si>
  <si>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</si>
  <si>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</si>
  <si>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</si>
  <si>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</si>
  <si>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</si>
  <si>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</si>
  <si>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</si>
  <si>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</si>
  <si>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</si>
  <si>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</si>
  <si>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</si>
  <si>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</si>
  <si>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</si>
  <si>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</si>
  <si>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</si>
  <si>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</si>
  <si>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</si>
  <si>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</si>
  <si>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</si>
  <si>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</si>
  <si>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</si>
  <si>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</si>
  <si>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</si>
  <si>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</si>
  <si>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</si>
  <si>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</si>
  <si>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</si>
  <si>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</si>
  <si>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</si>
  <si>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</si>
  <si>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</si>
  <si>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</si>
  <si>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</si>
  <si>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</si>
  <si>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</si>
  <si>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</si>
  <si>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</si>
  <si>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</si>
  <si>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</si>
  <si>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</si>
  <si>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</si>
  <si>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</si>
  <si>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</si>
  <si>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</si>
  <si>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</si>
  <si>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</si>
  <si>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</si>
  <si>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</si>
  <si>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</si>
  <si>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</si>
  <si>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</si>
  <si>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</si>
  <si>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</si>
  <si>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</si>
  <si>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</si>
  <si>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</si>
  <si>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</si>
  <si>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</si>
  <si>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</si>
  <si>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</si>
  <si>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</si>
  <si>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</si>
  <si>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</si>
  <si>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</si>
  <si>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</si>
  <si>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</si>
  <si>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</si>
  <si>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</si>
  <si>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</si>
  <si>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</si>
  <si>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</si>
  <si>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</si>
  <si>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</si>
  <si>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</si>
  <si>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</si>
  <si>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</si>
  <si>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</si>
  <si>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</si>
  <si>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</si>
  <si>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</si>
  <si>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</si>
  <si>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</si>
  <si>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052200</t>
  </si>
  <si>
    <t>Olson</t>
  </si>
  <si>
    <t xml:space="preserve">Cindy </t>
  </si>
  <si>
    <t>Exec VP HR &amp; Comm Relations</t>
  </si>
  <si>
    <t>515-58-9086</t>
  </si>
  <si>
    <t>0011</t>
  </si>
  <si>
    <t>EB5016</t>
  </si>
  <si>
    <t>713-853-7460</t>
  </si>
  <si>
    <t>L</t>
  </si>
  <si>
    <t>C. Olson/Dan Leff/Kevin Hannon</t>
  </si>
  <si>
    <t>C. Olson/Mary Ann Long</t>
  </si>
  <si>
    <t>C. Olson/Tracy Ellison</t>
  </si>
  <si>
    <t>C. Olson/Sean Long</t>
  </si>
  <si>
    <t>C. Olson/Carrie Eichenrodt</t>
  </si>
  <si>
    <t>Capital Hilton/National Skills Summit</t>
  </si>
  <si>
    <t>P</t>
  </si>
  <si>
    <t>IAH Parking</t>
  </si>
  <si>
    <t>52004500</t>
  </si>
  <si>
    <t>100218</t>
  </si>
  <si>
    <t>52003500</t>
  </si>
  <si>
    <t>GTE Phone Bill</t>
  </si>
  <si>
    <t>Teala's Restaurant/Job Discussion</t>
  </si>
  <si>
    <t>Irma's Southwest Grill/Job Responsibility</t>
  </si>
  <si>
    <t>Irma's Southwest Grill/Diversity</t>
  </si>
  <si>
    <t>Vicent's Italian/Job Discussion</t>
  </si>
  <si>
    <t>C. Olson/Tod Lindholm</t>
  </si>
  <si>
    <t>Continental Airlines/Change Ticket Fee</t>
  </si>
  <si>
    <t>Carey Limousine (From Airport to Capital Hilton)</t>
  </si>
  <si>
    <t>C</t>
  </si>
  <si>
    <t>Carey Limousine (From Capital Hilton to Howard University)</t>
  </si>
  <si>
    <t>Carey Limousine (From Howard University to Airport)</t>
  </si>
  <si>
    <t>C.Olson/Ken Reeves/Janice Dupuy</t>
  </si>
  <si>
    <t>52503500</t>
  </si>
  <si>
    <t>La Griglia/HR Issues-PRC Process</t>
  </si>
  <si>
    <t>Irma's Southwest Grill/Sports Partnership</t>
  </si>
  <si>
    <t>Irma's Southwest Grill/Fundraising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</si>
</sst>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314.87</v>
      </c>
      <c r="B3" s="351" t="str">
        <f>'Short Form'!A29</f>
        <v>52003500</v>
      </c>
      <c r="C3" s="293" t="str">
        <f>'Short Form'!B29</f>
        <v>0011</v>
      </c>
      <c r="D3" s="390" t="str">
        <f>'Short Form'!C29</f>
        <v>100218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119.06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100218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666.74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100218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89">
        <f>'Misc. Exp. Sup'!D49</f>
        <v>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1100.67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F2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36679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36628</v>
      </c>
      <c r="B14" s="135" t="s">
        <v>116</v>
      </c>
      <c r="C14" s="126" t="s">
        <v>141</v>
      </c>
      <c r="D14" s="155"/>
      <c r="E14" s="155"/>
      <c r="F14" s="156"/>
      <c r="G14" s="157"/>
      <c r="H14" s="265" t="s">
        <v>117</v>
      </c>
      <c r="I14" s="262"/>
      <c r="J14" s="263"/>
      <c r="K14" s="263"/>
      <c r="L14" s="259">
        <v>76.3</v>
      </c>
      <c r="M14" s="196"/>
      <c r="N14" s="189">
        <f>IF(M14=" ",L14*1,L14*M14)</f>
        <v>76.3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36635</v>
      </c>
      <c r="B15" s="135" t="s">
        <v>116</v>
      </c>
      <c r="C15" s="126" t="s">
        <v>129</v>
      </c>
      <c r="D15" s="155"/>
      <c r="E15" s="155"/>
      <c r="F15" s="156"/>
      <c r="G15" s="157"/>
      <c r="H15" s="265" t="s">
        <v>118</v>
      </c>
      <c r="I15" s="262"/>
      <c r="J15" s="263"/>
      <c r="K15" s="263"/>
      <c r="L15" s="259">
        <v>22.29</v>
      </c>
      <c r="M15" s="196"/>
      <c r="N15" s="189">
        <f>IF(M15=" ",L15*1,L15*M15)</f>
        <v>22.29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36635</v>
      </c>
      <c r="B16" s="135" t="s">
        <v>116</v>
      </c>
      <c r="C16" s="126" t="s">
        <v>130</v>
      </c>
      <c r="D16" s="155"/>
      <c r="E16" s="155"/>
      <c r="F16" s="156"/>
      <c r="G16" s="157"/>
      <c r="H16" s="265" t="s">
        <v>139</v>
      </c>
      <c r="I16" s="262"/>
      <c r="J16" s="263"/>
      <c r="K16" s="263"/>
      <c r="L16" s="259">
        <v>55.95</v>
      </c>
      <c r="M16" s="196"/>
      <c r="N16" s="189">
        <f t="shared" ref="N16:N26" si="0">IF(M16=" ",L16*1,L16*M16)</f>
        <v>55.95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36620</v>
      </c>
      <c r="B17" s="135" t="s">
        <v>116</v>
      </c>
      <c r="C17" s="126" t="s">
        <v>142</v>
      </c>
      <c r="D17" s="155"/>
      <c r="E17" s="155"/>
      <c r="F17" s="156"/>
      <c r="G17" s="157"/>
      <c r="H17" s="265" t="s">
        <v>119</v>
      </c>
      <c r="I17" s="262"/>
      <c r="J17" s="263"/>
      <c r="K17" s="263"/>
      <c r="L17" s="259">
        <v>26.62</v>
      </c>
      <c r="M17" s="196"/>
      <c r="N17" s="189">
        <f>IF(M17=" ",L17*1,L17*M17)</f>
        <v>26.62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36630</v>
      </c>
      <c r="B18" s="135" t="s">
        <v>116</v>
      </c>
      <c r="C18" s="126" t="s">
        <v>131</v>
      </c>
      <c r="D18" s="155"/>
      <c r="E18" s="155"/>
      <c r="F18" s="156"/>
      <c r="G18" s="157"/>
      <c r="H18" s="265" t="s">
        <v>120</v>
      </c>
      <c r="I18" s="262"/>
      <c r="J18" s="263"/>
      <c r="K18" s="263"/>
      <c r="L18" s="259">
        <v>31.95</v>
      </c>
      <c r="M18" s="196"/>
      <c r="N18" s="189">
        <f>IF(M18=" ",L18*1,L18*M18)</f>
        <v>31.95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>
        <v>36636</v>
      </c>
      <c r="B19" s="135" t="s">
        <v>116</v>
      </c>
      <c r="C19" s="126" t="s">
        <v>143</v>
      </c>
      <c r="D19" s="155"/>
      <c r="E19" s="155"/>
      <c r="F19" s="156"/>
      <c r="G19" s="157"/>
      <c r="H19" s="265" t="s">
        <v>121</v>
      </c>
      <c r="I19" s="262"/>
      <c r="J19" s="263"/>
      <c r="K19" s="263"/>
      <c r="L19" s="259">
        <v>29.79</v>
      </c>
      <c r="M19" s="196"/>
      <c r="N19" s="189">
        <f>IF(M19=" ",L19*1,L19*M19)</f>
        <v>29.79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>
        <v>36616</v>
      </c>
      <c r="B20" s="135" t="s">
        <v>116</v>
      </c>
      <c r="C20" s="126" t="s">
        <v>132</v>
      </c>
      <c r="D20" s="155"/>
      <c r="E20" s="155"/>
      <c r="F20" s="156"/>
      <c r="G20" s="157"/>
      <c r="H20" s="265" t="s">
        <v>133</v>
      </c>
      <c r="I20" s="262"/>
      <c r="J20" s="263"/>
      <c r="K20" s="263"/>
      <c r="L20" s="259">
        <v>71.97</v>
      </c>
      <c r="M20" s="196"/>
      <c r="N20" s="189">
        <f t="shared" si="0"/>
        <v>71.97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314.87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127</v>
      </c>
      <c r="B29" s="299" t="s">
        <v>113</v>
      </c>
      <c r="C29" s="400" t="s">
        <v>126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314.87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36643</v>
      </c>
      <c r="B34" s="129" t="s">
        <v>128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119.06</v>
      </c>
      <c r="M34" s="196"/>
      <c r="N34" s="189">
        <f t="shared" ref="N34:N41" si="1">IF(M34=" ",L34*1,L34*M34)</f>
        <v>119.06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119.06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5">
      <c r="A44" s="299" t="s">
        <v>140</v>
      </c>
      <c r="B44" s="299" t="s">
        <v>113</v>
      </c>
      <c r="C44" s="395" t="s">
        <v>126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119.06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666.74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1100.67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1100.67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Olson</v>
      </c>
      <c r="B62" s="250" t="str">
        <f>IF(ISBLANK($E$6),TRIM(" "),$E$6)</f>
        <v xml:space="preserve">Cindy </v>
      </c>
      <c r="C62" s="295" t="str">
        <f>TEXT(IF(ISBLANK($N$2),"      ",$N$2),"000000")</f>
        <v>052200</v>
      </c>
      <c r="D62" s="110" t="str">
        <f>TEXT($K$6,"###-##-####")</f>
        <v>515-58-9086</v>
      </c>
      <c r="E62" s="251" t="str">
        <f>TEXT($N$52,"######0.00")</f>
        <v>1100.67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41" zoomScale="80" workbookViewId="0">
      <selection activeCell="G14" sqref="G14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36627</v>
      </c>
      <c r="C12" s="137" t="s">
        <v>122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333.14</v>
      </c>
      <c r="N12" s="258"/>
      <c r="O12" s="189">
        <f t="shared" ref="O12:O27" si="0">IF(N12=" ",M12*1,M12*N12)</f>
        <v>333.14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36621</v>
      </c>
      <c r="C13" s="124" t="s">
        <v>134</v>
      </c>
      <c r="D13" s="166"/>
      <c r="E13" s="166"/>
      <c r="F13" s="166"/>
      <c r="G13" s="167"/>
      <c r="H13" s="166"/>
      <c r="I13" s="166"/>
      <c r="J13" s="166"/>
      <c r="K13" s="166"/>
      <c r="L13" s="255" t="s">
        <v>123</v>
      </c>
      <c r="M13" s="260">
        <v>75</v>
      </c>
      <c r="N13" s="258"/>
      <c r="O13" s="189">
        <f t="shared" si="0"/>
        <v>75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36627</v>
      </c>
      <c r="C14" s="124" t="s">
        <v>124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12</v>
      </c>
      <c r="N14" s="258"/>
      <c r="O14" s="189">
        <f t="shared" si="0"/>
        <v>12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36626</v>
      </c>
      <c r="C15" s="124" t="s">
        <v>135</v>
      </c>
      <c r="D15" s="166"/>
      <c r="E15" s="166"/>
      <c r="F15" s="166"/>
      <c r="G15" s="167"/>
      <c r="H15" s="166"/>
      <c r="I15" s="166"/>
      <c r="J15" s="166"/>
      <c r="K15" s="166"/>
      <c r="L15" s="255" t="s">
        <v>136</v>
      </c>
      <c r="M15" s="260">
        <v>85.2</v>
      </c>
      <c r="N15" s="258"/>
      <c r="O15" s="189">
        <f t="shared" si="0"/>
        <v>85.2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61</v>
      </c>
      <c r="B16" s="148">
        <v>36627</v>
      </c>
      <c r="C16" s="124" t="s">
        <v>137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85.2</v>
      </c>
      <c r="N16" s="258"/>
      <c r="O16" s="189">
        <f t="shared" si="0"/>
        <v>85.2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 t="s">
        <v>61</v>
      </c>
      <c r="B17" s="148">
        <v>36627</v>
      </c>
      <c r="C17" s="124" t="s">
        <v>138</v>
      </c>
      <c r="D17" s="166"/>
      <c r="E17" s="166"/>
      <c r="F17" s="166"/>
      <c r="G17" s="167"/>
      <c r="H17" s="166"/>
      <c r="I17" s="166"/>
      <c r="J17" s="166"/>
      <c r="K17" s="166"/>
      <c r="L17" s="255"/>
      <c r="M17" s="260">
        <v>76.2</v>
      </c>
      <c r="N17" s="258"/>
      <c r="O17" s="189">
        <f t="shared" si="0"/>
        <v>76.2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666.74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125</v>
      </c>
      <c r="C49" s="341" t="s">
        <v>113</v>
      </c>
      <c r="D49" s="405" t="s">
        <v>126</v>
      </c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666.74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666.74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Olson</v>
      </c>
      <c r="B5" s="121"/>
      <c r="C5" s="121"/>
      <c r="D5" s="121"/>
      <c r="E5" s="254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Olson</v>
      </c>
      <c r="B5" s="121"/>
      <c r="C5" s="121"/>
      <c r="D5" s="121"/>
      <c r="E5" s="254" t="str">
        <f>'Short Form'!E6</f>
        <v xml:space="preserve">Cindy 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 xml:space="preserve">Cindy 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2000-06-01T14:22:03Z</cp:lastPrinted>
  <dcterms:created xsi:type="dcterms:W3CDTF">1997-11-03T17:34:07Z</dcterms:created>
  <dcterms:modified xsi:type="dcterms:W3CDTF">2023-09-10T15:34:44Z</dcterms:modified>
</cp:coreProperties>
</file>