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452" windowWidth="15360" windowHeight="9360" tabRatio="739" firstSheet="1" activeTab="4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<sst xmlns="http://schemas.openxmlformats.org/spreadsheetml/2006/main" count="393" uniqueCount="151">
  <si>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</si>
  <si>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</si>
  <si>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</si>
  <si>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</si>
  <si>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</si>
  <si>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</si>
  <si>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</si>
  <si>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</si>
  <si>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</si>
  <si>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</si>
  <si>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</si>
  <si>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</si>
  <si>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</si>
  <si>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</si>
  <si>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</si>
  <si>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</si>
  <si>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</si>
  <si>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</si>
  <si>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</si>
  <si>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</si>
  <si>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</si>
  <si>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</si>
  <si>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</si>
  <si>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</si>
  <si>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</si>
  <si>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</si>
  <si>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</si>
  <si>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</si>
  <si>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</si>
  <si>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</si>
  <si>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</si>
  <si>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</si>
  <si>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</si>
  <si>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</si>
  <si>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</si>
  <si>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</si>
  <si>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</si>
  <si>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</si>
  <si>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</si>
  <si>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</si>
  <si>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</si>
  <si>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</si>
  <si>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</si>
  <si>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</si>
  <si>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</si>
  <si>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</si>
  <si>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</si>
  <si>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</si>
  <si>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</si>
  <si>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</si>
  <si>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</si>
  <si>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</si>
  <si>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</si>
  <si>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</si>
  <si>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</si>
  <si>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</si>
  <si>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</si>
  <si>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</si>
  <si>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</si>
  <si>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</si>
  <si>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</si>
  <si>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</si>
  <si>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</si>
  <si>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</si>
  <si>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</si>
  <si>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</si>
  <si>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</si>
  <si>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</si>
  <si>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</si>
  <si>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</si>
  <si>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</si>
  <si>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</si>
  <si>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</si>
  <si>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</si>
  <si>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</si>
  <si>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</si>
  <si>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</si>
  <si>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</si>
  <si>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</si>
  <si>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</si>
  <si>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</si>
  <si>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</si>
  <si>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</si>
  <si>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</si>
  <si>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</si>
  <si>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</si>
  <si>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</si>
  <si>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</si>
  <si>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</si>
  <si>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</si>
  <si>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</si>
  <si>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</si>
  <si>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</si>
  <si>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</si>
  <si>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</si>
  <si>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</si>
  <si>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</si>
  <si>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</si>
  <si>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</si>
  <si>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</si>
  <si>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</si>
  <si>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</si>
  <si>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</si>
  <si>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</si>
  <si>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</si>
  <si>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</si>
  <si>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</si>
  <si>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</si>
  <si>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013000</t>
  </si>
  <si>
    <t>Fleming</t>
  </si>
  <si>
    <t>Rosalee T.</t>
  </si>
  <si>
    <t>Ex. Asst. to Ch./CEO</t>
  </si>
  <si>
    <t>456-60-6258</t>
  </si>
  <si>
    <t>0011</t>
  </si>
  <si>
    <t>EB5004A - Houston</t>
  </si>
  <si>
    <t>713/853-6088</t>
  </si>
  <si>
    <t>Bush Intercontinental Airport</t>
  </si>
  <si>
    <t>T</t>
  </si>
  <si>
    <t>Travel Status - self</t>
  </si>
  <si>
    <t>B</t>
  </si>
  <si>
    <t>Doubletree Hotel - Downtown Houston</t>
  </si>
  <si>
    <t>Wendy Millhouse, Assistant to Rocky Emery with</t>
  </si>
  <si>
    <t>Paine Webber</t>
  </si>
  <si>
    <t xml:space="preserve">  Discuss Wendy's new role at Paine Webber</t>
  </si>
  <si>
    <t>Houston Yellow Cab  to Bush Intercontinental - $30.00 plus $10.00 tip for 5 heavy bags</t>
  </si>
  <si>
    <t>C</t>
  </si>
  <si>
    <t>Continental Airlines - Houston to Phoenix for Executive Committee Retreat - Scottsdale, AZ</t>
  </si>
  <si>
    <t>P</t>
  </si>
  <si>
    <t>Continental Airlines -Tip to Skycab to include 5 bags on the plane-supplies and materials</t>
  </si>
  <si>
    <t xml:space="preserve">Tip to Bellman at Phoenician in Scottsdale </t>
  </si>
  <si>
    <t>52004500</t>
  </si>
  <si>
    <t>100044</t>
  </si>
  <si>
    <t>52003500</t>
  </si>
  <si>
    <t>Southwestern Bell - fax machine at Fleming home - December 1999</t>
  </si>
  <si>
    <t>Southwestern Bell - fax machine at Fleming home - January 2000</t>
  </si>
  <si>
    <t>52503500</t>
  </si>
  <si>
    <t>Roundtrip mileage to the Lay's home to deliver Mr. Lay's mail</t>
  </si>
  <si>
    <t>Roundtrip mileage to the office to send e-mail fax to Mr. Lay in Switzerland</t>
  </si>
  <si>
    <t>52002500</t>
  </si>
  <si>
    <t>L</t>
  </si>
  <si>
    <t>The 43rd Restaurant - Houston</t>
  </si>
  <si>
    <t>Vanessa Groscrand, Corp. Meeting Coordinator</t>
  </si>
  <si>
    <t>Dorothy Barnes, Ex. Asst, Office of Ch/CEO</t>
  </si>
  <si>
    <t>D</t>
  </si>
  <si>
    <t>Habanero Blues Restaurant - Houston</t>
  </si>
  <si>
    <t>Peggy Phillips, Florida Gas Legal</t>
  </si>
  <si>
    <t xml:space="preserve">  Site Visit for future entertainment/dinners</t>
  </si>
  <si>
    <t xml:space="preserve">  Discuss schedules for Off. Of the Ch.</t>
  </si>
  <si>
    <t>Southwestern Bell - fax machine at Fleming home - February 2000</t>
  </si>
  <si>
    <t>Roundtrip to the airport to take Mr. Lay's mail to Aviation</t>
  </si>
  <si>
    <t>Roundtrip to the office to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</si>
</sst>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149.66999999999999</v>
      </c>
      <c r="B3" s="351" t="str">
        <f>'Short Form'!A29</f>
        <v>52003500</v>
      </c>
      <c r="C3" s="293" t="str">
        <f>'Short Form'!B29</f>
        <v>0011</v>
      </c>
      <c r="D3" s="390" t="str">
        <f>'Short Form'!C29</f>
        <v>100044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128.41</v>
      </c>
      <c r="B5" s="293" t="str">
        <f>'Short Form'!A44</f>
        <v>52503500</v>
      </c>
      <c r="C5" s="293" t="str">
        <f>'Short Form'!B44</f>
        <v>0011</v>
      </c>
      <c r="D5" s="390" t="str">
        <f>'Short Form'!C44</f>
        <v>100044</v>
      </c>
      <c r="E5" s="390"/>
      <c r="F5" s="390"/>
      <c r="G5" s="390"/>
      <c r="H5" s="390">
        <f>'Short Form'!G44</f>
        <v>0</v>
      </c>
      <c r="I5" s="390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297.75</v>
      </c>
      <c r="B7" s="293" t="str">
        <f>'Travel Form'!B49</f>
        <v>52004500</v>
      </c>
      <c r="C7" s="293" t="str">
        <f>'Travel Form'!C49</f>
        <v>0011</v>
      </c>
      <c r="D7" s="390" t="str">
        <f>'Travel Form'!D49:G49</f>
        <v>100044</v>
      </c>
      <c r="E7" s="390"/>
      <c r="F7" s="390"/>
      <c r="G7" s="390"/>
      <c r="H7" s="390">
        <f>'Travel Form'!H49:I49</f>
        <v>0</v>
      </c>
      <c r="I7" s="390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0">
        <f>'Travel Form'!D51:G51</f>
        <v>0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90">
        <f>'Meals and Ent Sup'!D49</f>
        <v>0</v>
      </c>
      <c r="E13" s="390"/>
      <c r="F13" s="390"/>
      <c r="G13" s="390"/>
      <c r="H13" s="390">
        <f>'Meals and Ent Sup'!H49</f>
        <v>0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89">
        <f>'Meals and Ent Sup'!D50</f>
        <v>0</v>
      </c>
      <c r="E14" s="389"/>
      <c r="F14" s="389"/>
      <c r="G14" s="389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0">
        <f>'Meals and Ent Sup'!D51</f>
        <v>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0">
        <f>'Meals and Ent Sup'!D53</f>
        <v>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34.450000000000003</v>
      </c>
      <c r="B19" s="293" t="str">
        <f>'Misc. Exp. Sup'!B49</f>
        <v>52002500</v>
      </c>
      <c r="C19" s="351" t="str">
        <f>'Misc. Exp. Sup'!C49</f>
        <v>0011</v>
      </c>
      <c r="D19" s="389" t="str">
        <f>'Misc. Exp. Sup'!D49</f>
        <v>100044</v>
      </c>
      <c r="E19" s="389"/>
      <c r="F19" s="389"/>
      <c r="G19" s="389"/>
      <c r="H19" s="389">
        <f>'Misc. Exp. Sup'!H49</f>
        <v>0</v>
      </c>
      <c r="I19" s="389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90">
        <f>'Misc. Exp. Sup'!D51</f>
        <v>0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89">
        <f>'Travel Sup (2)'!D49</f>
        <v>0</v>
      </c>
      <c r="E25" s="389"/>
      <c r="F25" s="389"/>
      <c r="G25" s="389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89">
        <f>'Travel Sup (2)'!D51</f>
        <v>0</v>
      </c>
      <c r="E27" s="389"/>
      <c r="F27" s="389"/>
      <c r="G27" s="389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89">
        <f>'Travel Sup (2)'!D52</f>
        <v>0</v>
      </c>
      <c r="E28" s="389"/>
      <c r="F28" s="389"/>
      <c r="G28" s="389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89">
        <f>'Travel Sup (2)'!D53</f>
        <v>0</v>
      </c>
      <c r="E29" s="389"/>
      <c r="F29" s="389"/>
      <c r="G29" s="389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89">
        <f>'Travel Sup (2)'!D54</f>
        <v>0</v>
      </c>
      <c r="E30" s="389"/>
      <c r="F30" s="389"/>
      <c r="G30" s="389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89">
        <f>'Meals and Ent Sup (2)'!D49</f>
        <v>0</v>
      </c>
      <c r="E31" s="389">
        <f>'Meals and Ent Sup (2)'!E49</f>
        <v>0</v>
      </c>
      <c r="F31" s="389">
        <f>'Meals and Ent Sup (2)'!F49</f>
        <v>0</v>
      </c>
      <c r="G31" s="389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89">
        <f>'Meals and Ent Sup (2)'!D50</f>
        <v>0</v>
      </c>
      <c r="E32" s="389">
        <f>'Meals and Ent Sup (2)'!E50</f>
        <v>0</v>
      </c>
      <c r="F32" s="389">
        <f>'Meals and Ent Sup (2)'!F50</f>
        <v>0</v>
      </c>
      <c r="G32" s="389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89">
        <f>'Meals and Ent Sup (2)'!D51</f>
        <v>0</v>
      </c>
      <c r="E33" s="389">
        <f>'Meals and Ent Sup (2)'!E51</f>
        <v>0</v>
      </c>
      <c r="F33" s="389">
        <f>'Meals and Ent Sup (2)'!F51</f>
        <v>0</v>
      </c>
      <c r="G33" s="389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89">
        <f>'Meals and Ent Sup (2)'!D52</f>
        <v>0</v>
      </c>
      <c r="E34" s="389">
        <f>'Meals and Ent Sup (2)'!E52</f>
        <v>0</v>
      </c>
      <c r="F34" s="389">
        <f>'Meals and Ent Sup (2)'!F52</f>
        <v>0</v>
      </c>
      <c r="G34" s="389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89">
        <f>'Meals and Ent Sup (2)'!D53</f>
        <v>0</v>
      </c>
      <c r="E35" s="389">
        <f>'Meals and Ent Sup (2)'!E53</f>
        <v>0</v>
      </c>
      <c r="F35" s="389">
        <f>'Meals and Ent Sup (2)'!F53</f>
        <v>0</v>
      </c>
      <c r="G35" s="389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89">
        <f>'Meals and Ent Sup (2)'!D54</f>
        <v>0</v>
      </c>
      <c r="E36" s="389">
        <f>'Meals and Ent Sup (2)'!E54</f>
        <v>0</v>
      </c>
      <c r="F36" s="389">
        <f>'Meals and Ent Sup (2)'!F54</f>
        <v>0</v>
      </c>
      <c r="G36" s="389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1">
        <f>'Misc. Exp. Sup (2)'!D49</f>
        <v>0</v>
      </c>
      <c r="E37" s="391"/>
      <c r="F37" s="391"/>
      <c r="G37" s="391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89">
        <f>'Misc. Exp. Sup (2)'!D50</f>
        <v>0</v>
      </c>
      <c r="E38" s="389">
        <f>'Misc. Exp. Sup (2)'!F50</f>
        <v>0</v>
      </c>
      <c r="F38" s="389">
        <f>'Misc. Exp. Sup (2)'!G50</f>
        <v>0</v>
      </c>
      <c r="G38" s="389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1">
        <f>'Misc. Exp. Sup (2)'!D51</f>
        <v>0</v>
      </c>
      <c r="E39" s="391"/>
      <c r="F39" s="391"/>
      <c r="G39" s="391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89">
        <f>'Misc. Exp. Sup (2)'!D52</f>
        <v>0</v>
      </c>
      <c r="E40" s="389">
        <f>'Misc. Exp. Sup (2)'!F52</f>
        <v>0</v>
      </c>
      <c r="F40" s="389">
        <f>'Misc. Exp. Sup (2)'!G52</f>
        <v>0</v>
      </c>
      <c r="G40" s="389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1">
        <f>'Misc. Exp. Sup (2)'!D53</f>
        <v>0</v>
      </c>
      <c r="E41" s="391"/>
      <c r="F41" s="391"/>
      <c r="G41" s="391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89">
        <f>'Misc. Exp. Sup (2)'!D54</f>
        <v>0</v>
      </c>
      <c r="E42" s="389">
        <f>'Misc. Exp. Sup (2)'!F54</f>
        <v>0</v>
      </c>
      <c r="F42" s="389">
        <f>'Misc. Exp. Sup (2)'!G54</f>
        <v>0</v>
      </c>
      <c r="G42" s="389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610.28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opLeftCell="A21" zoomScale="75" workbookViewId="0">
      <selection activeCell="A6" sqref="A6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36586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3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>
        <v>36536</v>
      </c>
      <c r="B14" s="135" t="s">
        <v>117</v>
      </c>
      <c r="C14" s="126" t="s">
        <v>116</v>
      </c>
      <c r="D14" s="155"/>
      <c r="E14" s="155"/>
      <c r="F14" s="156"/>
      <c r="G14" s="157"/>
      <c r="H14" s="265" t="s">
        <v>118</v>
      </c>
      <c r="I14" s="262"/>
      <c r="J14" s="263"/>
      <c r="K14" s="263"/>
      <c r="L14" s="259">
        <v>11</v>
      </c>
      <c r="M14" s="196"/>
      <c r="N14" s="189">
        <f>IF(M14=" ",L14*1,L14*M14)</f>
        <v>11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>
        <v>36553</v>
      </c>
      <c r="B15" s="135" t="s">
        <v>119</v>
      </c>
      <c r="C15" s="126" t="s">
        <v>120</v>
      </c>
      <c r="D15" s="155"/>
      <c r="E15" s="155"/>
      <c r="F15" s="156"/>
      <c r="G15" s="157"/>
      <c r="H15" s="265" t="s">
        <v>121</v>
      </c>
      <c r="I15" s="262"/>
      <c r="J15" s="263"/>
      <c r="K15" s="263"/>
      <c r="L15" s="259">
        <v>27.28</v>
      </c>
      <c r="M15" s="196"/>
      <c r="N15" s="189">
        <f>IF(M15=" ",L15*1,L15*M15)</f>
        <v>27.28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/>
      <c r="B16" s="135"/>
      <c r="C16" s="126" t="s">
        <v>123</v>
      </c>
      <c r="D16" s="155"/>
      <c r="E16" s="155"/>
      <c r="F16" s="156"/>
      <c r="G16" s="157"/>
      <c r="H16" s="265" t="s">
        <v>122</v>
      </c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>
        <v>36557</v>
      </c>
      <c r="B17" s="135" t="s">
        <v>139</v>
      </c>
      <c r="C17" s="126" t="s">
        <v>140</v>
      </c>
      <c r="D17" s="155"/>
      <c r="E17" s="155"/>
      <c r="F17" s="156"/>
      <c r="G17" s="157"/>
      <c r="H17" s="265" t="s">
        <v>142</v>
      </c>
      <c r="I17" s="262"/>
      <c r="J17" s="263"/>
      <c r="K17" s="263"/>
      <c r="L17" s="259">
        <v>65.989999999999995</v>
      </c>
      <c r="M17" s="196"/>
      <c r="N17" s="189">
        <f>IF(M17=" ",L17*1,L17*M17)</f>
        <v>65.989999999999995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/>
      <c r="B18" s="135"/>
      <c r="C18" s="126" t="s">
        <v>147</v>
      </c>
      <c r="D18" s="155"/>
      <c r="E18" s="155"/>
      <c r="F18" s="156"/>
      <c r="G18" s="157"/>
      <c r="H18" s="265" t="s">
        <v>141</v>
      </c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>
        <v>36559</v>
      </c>
      <c r="B19" s="135" t="s">
        <v>143</v>
      </c>
      <c r="C19" s="126" t="s">
        <v>144</v>
      </c>
      <c r="D19" s="155"/>
      <c r="E19" s="155"/>
      <c r="F19" s="156"/>
      <c r="G19" s="157"/>
      <c r="H19" s="265" t="s">
        <v>145</v>
      </c>
      <c r="I19" s="262"/>
      <c r="J19" s="263"/>
      <c r="K19" s="263"/>
      <c r="L19" s="259">
        <v>45.4</v>
      </c>
      <c r="M19" s="196"/>
      <c r="N19" s="189">
        <f>IF(M19=" ",L19*1,L19*M19)</f>
        <v>45.4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 t="s">
        <v>146</v>
      </c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149.66999999999999</v>
      </c>
    </row>
    <row r="28" spans="1:64" ht="24" customHeight="1" x14ac:dyDescent="0.25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5">
      <c r="A29" s="299" t="s">
        <v>132</v>
      </c>
      <c r="B29" s="299" t="s">
        <v>113</v>
      </c>
      <c r="C29" s="400" t="s">
        <v>131</v>
      </c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149.66999999999999</v>
      </c>
    </row>
    <row r="30" spans="1:64" ht="24" customHeight="1" x14ac:dyDescent="0.25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>
        <v>36511</v>
      </c>
      <c r="B34" s="129" t="s">
        <v>133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28.26</v>
      </c>
      <c r="M34" s="196"/>
      <c r="N34" s="189">
        <f t="shared" ref="N34:N41" si="1">IF(M34=" ",L34*1,L34*M34)</f>
        <v>28.26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>
        <v>36542</v>
      </c>
      <c r="B35" s="129" t="s">
        <v>134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71.81</v>
      </c>
      <c r="M35" s="196"/>
      <c r="N35" s="189">
        <f>IF(M35=" ",L35*1,L35*M35)</f>
        <v>71.81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>
        <v>36573</v>
      </c>
      <c r="B36" s="129" t="s">
        <v>148</v>
      </c>
      <c r="C36" s="155"/>
      <c r="D36" s="159"/>
      <c r="E36" s="159"/>
      <c r="F36" s="159"/>
      <c r="G36" s="159"/>
      <c r="H36" s="155"/>
      <c r="I36" s="155"/>
      <c r="J36" s="155"/>
      <c r="K36" s="155"/>
      <c r="L36" s="259">
        <v>28.34</v>
      </c>
      <c r="M36" s="196"/>
      <c r="N36" s="189">
        <f t="shared" si="1"/>
        <v>28.34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128.41</v>
      </c>
    </row>
    <row r="43" spans="1:64" ht="24" customHeight="1" x14ac:dyDescent="0.25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34.450000000000003</v>
      </c>
    </row>
    <row r="44" spans="1:64" ht="24" customHeight="1" x14ac:dyDescent="0.25">
      <c r="A44" s="299" t="s">
        <v>135</v>
      </c>
      <c r="B44" s="299" t="s">
        <v>113</v>
      </c>
      <c r="C44" s="395" t="s">
        <v>131</v>
      </c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162.86000000000001</v>
      </c>
    </row>
    <row r="45" spans="1:64" ht="24.75" customHeight="1" x14ac:dyDescent="0.25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297.75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610.28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610.28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Fleming</v>
      </c>
      <c r="B62" s="250" t="str">
        <f>IF(ISBLANK($E$6),TRIM(" "),$E$6)</f>
        <v>Rosalee T.</v>
      </c>
      <c r="C62" s="295" t="str">
        <f>TEXT(IF(ISBLANK($N$2),"      ",$N$2),"000000")</f>
        <v>013000</v>
      </c>
      <c r="D62" s="110" t="str">
        <f>TEXT($K$6,"###-##-####")</f>
        <v>456-60-6258</v>
      </c>
      <c r="E62" s="251" t="str">
        <f>TEXT($N$52,"######0.00")</f>
        <v>610.28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6" zoomScale="80" workbookViewId="0">
      <selection activeCell="H28" sqref="H28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21"/>
      <c r="G5" s="121"/>
      <c r="H5" s="178" t="str">
        <f>'Short Form'!H6</f>
        <v>Ex. Asst. to Ch./CEO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 t="s">
        <v>61</v>
      </c>
      <c r="B12" s="148">
        <v>36536</v>
      </c>
      <c r="C12" s="137" t="s">
        <v>124</v>
      </c>
      <c r="D12" s="166"/>
      <c r="E12" s="166"/>
      <c r="F12" s="166"/>
      <c r="G12" s="167"/>
      <c r="H12" s="166"/>
      <c r="I12" s="168"/>
      <c r="J12" s="166"/>
      <c r="K12" s="166"/>
      <c r="L12" s="255" t="s">
        <v>125</v>
      </c>
      <c r="M12" s="260">
        <v>40</v>
      </c>
      <c r="N12" s="258"/>
      <c r="O12" s="189">
        <f t="shared" ref="O12:O27" si="0">IF(N12=" ",M12*1,M12*N12)</f>
        <v>40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 t="s">
        <v>61</v>
      </c>
      <c r="B13" s="148">
        <v>36536</v>
      </c>
      <c r="C13" s="124" t="s">
        <v>126</v>
      </c>
      <c r="D13" s="166"/>
      <c r="E13" s="166"/>
      <c r="F13" s="166"/>
      <c r="G13" s="167"/>
      <c r="H13" s="166"/>
      <c r="I13" s="166"/>
      <c r="J13" s="166"/>
      <c r="K13" s="166"/>
      <c r="L13" s="255" t="s">
        <v>127</v>
      </c>
      <c r="M13" s="260">
        <v>235.75</v>
      </c>
      <c r="N13" s="258"/>
      <c r="O13" s="189">
        <f t="shared" si="0"/>
        <v>235.75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 t="s">
        <v>61</v>
      </c>
      <c r="B14" s="148">
        <v>36536</v>
      </c>
      <c r="C14" s="124" t="s">
        <v>128</v>
      </c>
      <c r="D14" s="166"/>
      <c r="E14" s="166"/>
      <c r="F14" s="166"/>
      <c r="G14" s="167"/>
      <c r="H14" s="166"/>
      <c r="I14" s="166"/>
      <c r="J14" s="166"/>
      <c r="K14" s="166"/>
      <c r="L14" s="255"/>
      <c r="M14" s="260">
        <v>15</v>
      </c>
      <c r="N14" s="258"/>
      <c r="O14" s="189">
        <f t="shared" si="0"/>
        <v>15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 t="s">
        <v>61</v>
      </c>
      <c r="B15" s="148">
        <v>36536</v>
      </c>
      <c r="C15" s="124" t="s">
        <v>129</v>
      </c>
      <c r="D15" s="166"/>
      <c r="E15" s="166"/>
      <c r="F15" s="166"/>
      <c r="G15" s="167"/>
      <c r="H15" s="166"/>
      <c r="I15" s="166"/>
      <c r="J15" s="166"/>
      <c r="K15" s="166"/>
      <c r="L15" s="255"/>
      <c r="M15" s="260">
        <v>7</v>
      </c>
      <c r="N15" s="258"/>
      <c r="O15" s="189">
        <f t="shared" si="0"/>
        <v>7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297.75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 t="s">
        <v>61</v>
      </c>
      <c r="B49" s="340" t="s">
        <v>130</v>
      </c>
      <c r="C49" s="341" t="s">
        <v>113</v>
      </c>
      <c r="D49" s="405" t="s">
        <v>131</v>
      </c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297.75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297.75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Fleming</v>
      </c>
      <c r="B5" s="121"/>
      <c r="C5" s="121"/>
      <c r="D5" s="121"/>
      <c r="E5" s="254" t="str">
        <f>'Short Form'!E6</f>
        <v>Rosalee T.</v>
      </c>
      <c r="F5" s="121"/>
      <c r="G5" s="121"/>
      <c r="H5" s="178" t="str">
        <f>'Short Form'!H6</f>
        <v>Ex. Asst. to Ch./CEO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abSelected="1" topLeftCell="A36" zoomScale="80" workbookViewId="0">
      <selection activeCell="A14" sqref="A14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3</v>
      </c>
      <c r="O2" s="269">
        <f>IF((N2=0),"",'Short Form'!$N3)</f>
        <v>3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72"/>
      <c r="G5" s="121"/>
      <c r="H5" s="178" t="str">
        <f>'Short Form'!H6</f>
        <v>Ex. Asst. to Ch./CEO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 t="s">
        <v>61</v>
      </c>
      <c r="B10" s="148">
        <v>36546</v>
      </c>
      <c r="C10" s="124" t="s">
        <v>136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14</v>
      </c>
      <c r="N10" s="257">
        <v>0.32500000000000001</v>
      </c>
      <c r="O10" s="189">
        <f>IF(N10=" ",M10*1,M10*N10)</f>
        <v>4.55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 t="s">
        <v>61</v>
      </c>
      <c r="B11" s="148">
        <v>36555</v>
      </c>
      <c r="C11" s="124" t="s">
        <v>137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5">
        <v>36</v>
      </c>
      <c r="N11" s="257">
        <v>0.32500000000000001</v>
      </c>
      <c r="O11" s="189">
        <f>IF(N11=" ",M11*1,M11*N11)</f>
        <v>11.7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 t="s">
        <v>61</v>
      </c>
      <c r="B12" s="148">
        <v>36570</v>
      </c>
      <c r="C12" s="124" t="s">
        <v>149</v>
      </c>
      <c r="D12" s="166"/>
      <c r="E12" s="166"/>
      <c r="F12" s="166"/>
      <c r="G12" s="167"/>
      <c r="H12" s="166"/>
      <c r="I12" s="166"/>
      <c r="J12" s="166"/>
      <c r="K12" s="166"/>
      <c r="L12" s="166"/>
      <c r="M12" s="245">
        <v>20</v>
      </c>
      <c r="N12" s="257">
        <v>0.32500000000000001</v>
      </c>
      <c r="O12" s="189">
        <f>IF(N12=" ",M12*1,M12*N12)</f>
        <v>6.5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 t="s">
        <v>61</v>
      </c>
      <c r="B13" s="148">
        <v>36583</v>
      </c>
      <c r="C13" s="124" t="s">
        <v>150</v>
      </c>
      <c r="D13" s="166"/>
      <c r="E13" s="166"/>
      <c r="F13" s="166"/>
      <c r="G13" s="167"/>
      <c r="H13" s="166"/>
      <c r="I13" s="166"/>
      <c r="J13" s="166"/>
      <c r="K13" s="166"/>
      <c r="L13" s="166"/>
      <c r="M13" s="245">
        <v>36</v>
      </c>
      <c r="N13" s="257">
        <v>0.32500000000000001</v>
      </c>
      <c r="O13" s="189">
        <f t="shared" ref="O13:O25" si="0">IF(N13=" ",M13*1,M13*N13)</f>
        <v>11.7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34.450000000000003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 t="s">
        <v>61</v>
      </c>
      <c r="B49" s="340" t="s">
        <v>138</v>
      </c>
      <c r="C49" s="341" t="s">
        <v>113</v>
      </c>
      <c r="D49" s="405" t="s">
        <v>131</v>
      </c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34.450000000000003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34.450000000000003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21"/>
      <c r="G5" s="121"/>
      <c r="H5" s="178" t="str">
        <f>'Short Form'!H6</f>
        <v>Ex. Asst. to Ch./CEO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Fleming</v>
      </c>
      <c r="B5" s="121"/>
      <c r="C5" s="121"/>
      <c r="D5" s="121"/>
      <c r="E5" s="254" t="str">
        <f>'Short Form'!E6</f>
        <v>Rosalee T.</v>
      </c>
      <c r="F5" s="121"/>
      <c r="G5" s="121"/>
      <c r="H5" s="178" t="str">
        <f>'Short Form'!H6</f>
        <v>Ex. Asst. to Ch./CEO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72"/>
      <c r="G5" s="121"/>
      <c r="H5" s="178" t="str">
        <f>'Short Form'!H6</f>
        <v>Ex. Asst. to Ch./CEO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2000-03-02T00:06:40Z</cp:lastPrinted>
  <dcterms:created xsi:type="dcterms:W3CDTF">1997-11-03T17:34:07Z</dcterms:created>
  <dcterms:modified xsi:type="dcterms:W3CDTF">2023-09-10T15:35:07Z</dcterms:modified>
</cp:coreProperties>
</file>