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408" windowWidth="9720" windowHeight="73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<sst xmlns="http://schemas.openxmlformats.org/spreadsheetml/2006/main" count="402" uniqueCount="144">
  <si>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</si>
  <si>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</si>
  <si>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</si>
  <si>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</si>
  <si>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</si>
  <si>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</si>
  <si>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</si>
  <si>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</si>
  <si>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</si>
  <si>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</si>
  <si>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</si>
  <si>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</si>
  <si>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</si>
  <si>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</si>
  <si>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</si>
  <si>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</si>
  <si>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</si>
  <si>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</si>
  <si>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</si>
  <si>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</si>
  <si>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</si>
  <si>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</si>
  <si>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</si>
  <si>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</si>
  <si>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</si>
  <si>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</si>
  <si>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</si>
  <si>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</si>
  <si>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</si>
  <si>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</si>
  <si>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</si>
  <si>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</si>
  <si>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</si>
  <si>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</si>
  <si>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</si>
  <si>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</si>
  <si>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</si>
  <si>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</si>
  <si>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</si>
  <si>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</si>
  <si>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</si>
  <si>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</si>
  <si>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</si>
  <si>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</si>
  <si>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</si>
  <si>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</si>
  <si>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</si>
  <si>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</si>
  <si>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</si>
  <si>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</si>
  <si>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</si>
  <si>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</si>
  <si>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</si>
  <si>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</si>
  <si>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</si>
  <si>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</si>
  <si>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</si>
  <si>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</si>
  <si>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</si>
  <si>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</si>
  <si>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</si>
  <si>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</si>
  <si>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</si>
  <si>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</si>
  <si>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</si>
  <si>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</si>
  <si>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</si>
  <si>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</si>
  <si>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</si>
  <si>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</si>
  <si>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</si>
  <si>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</si>
  <si>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</si>
  <si>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</si>
  <si>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</si>
  <si>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</si>
  <si>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</si>
  <si>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</si>
  <si>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</si>
  <si>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</si>
  <si>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</si>
  <si>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</si>
  <si>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</si>
  <si>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</si>
  <si>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</si>
  <si>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</si>
  <si>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</si>
  <si>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</si>
  <si>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</si>
  <si>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</si>
  <si>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</si>
  <si>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</si>
  <si>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</si>
  <si>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</si>
  <si>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</si>
  <si>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</si>
  <si>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</si>
  <si>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</si>
  <si>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</si>
  <si>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</si>
  <si>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</si>
  <si>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</si>
  <si>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</si>
  <si>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</si>
  <si>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</si>
  <si>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</si>
  <si>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</si>
  <si>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</si>
  <si>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040300</t>
  </si>
  <si>
    <t>Olson</t>
  </si>
  <si>
    <t>Cindy</t>
  </si>
  <si>
    <t>Exec VP HR &amp; Comm Relations</t>
  </si>
  <si>
    <t>515-58-9086</t>
  </si>
  <si>
    <t>0011</t>
  </si>
  <si>
    <t>EB5016</t>
  </si>
  <si>
    <t>713-853-7418</t>
  </si>
  <si>
    <t>L</t>
  </si>
  <si>
    <t>52003500</t>
  </si>
  <si>
    <t>100218</t>
  </si>
  <si>
    <t xml:space="preserve"> </t>
  </si>
  <si>
    <t>Airline Ticket-Houston/Bombay India</t>
  </si>
  <si>
    <t>Airline Ticket-Bombay/Delhi/Agra/Delhi</t>
  </si>
  <si>
    <t>Airline Ticket-Delhi/Houston</t>
  </si>
  <si>
    <t>52004500</t>
  </si>
  <si>
    <t>Mughal Sheraton/Visit to India office to meet w/Sanjay Bhatnagar, Exec VP &amp; HR Personnel</t>
  </si>
  <si>
    <t>The Regent Mumbai Hotel/Visit to India office</t>
  </si>
  <si>
    <t>The Oberoi Nariman Point Hotel/Visit to India office</t>
  </si>
  <si>
    <t>The Oberoi Delhi Hotel/Visit to India office</t>
  </si>
  <si>
    <t>C. Olson/Howard Jefferson</t>
  </si>
  <si>
    <t>C. Olson/Ceci Twatchman</t>
  </si>
  <si>
    <t>C. Olson/Kevin Hannon</t>
  </si>
  <si>
    <t>Southwest Grill</t>
  </si>
  <si>
    <t>C. Olson/Dan Leff/Kevin Hannon</t>
  </si>
  <si>
    <t>C. Olson/Mary Ann Long</t>
  </si>
  <si>
    <t>Fax &amp; Phone (business )</t>
  </si>
  <si>
    <t>GTE Airfone</t>
  </si>
  <si>
    <t>American Express Annual Membership Renewal Fee</t>
  </si>
  <si>
    <t>GTE Phone Bill</t>
  </si>
  <si>
    <t>Dong Ting Restaurant/Enron Field</t>
  </si>
  <si>
    <t>Ruggles Grill/New Job</t>
  </si>
  <si>
    <t>Irma's/EBS</t>
  </si>
  <si>
    <t>Southwest Grill/HR Business</t>
  </si>
  <si>
    <t>52004000</t>
  </si>
  <si>
    <t>2/217/00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</si>
</sst>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10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4" fontId="46" fillId="0" borderId="22" xfId="1" applyNumberFormat="1" applyFont="1" applyFill="1" applyBorder="1" applyAlignment="1" applyProtection="1">
      <protection locked="0"/>
    </xf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1386840" y="1088898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617220</xdr:colOff>
      <xdr:row>42</xdr:row>
      <xdr:rowOff>152400</xdr:rowOff>
    </xdr:from>
    <xdr:to>
      <xdr:col>8</xdr:col>
      <xdr:colOff>7620</xdr:colOff>
      <xdr:row>42</xdr:row>
      <xdr:rowOff>152400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>
          <a:off x="3947160" y="10888980"/>
          <a:ext cx="1767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767840" y="12458700"/>
          <a:ext cx="4480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/>
        <xdr:cNvSpPr>
          <a:spLocks noChangeShapeType="1"/>
        </xdr:cNvSpPr>
      </xdr:nvSpPr>
      <xdr:spPr bwMode="auto">
        <a:xfrm>
          <a:off x="1653540" y="12847320"/>
          <a:ext cx="4663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175260</xdr:rowOff>
    </xdr:from>
    <xdr:to>
      <xdr:col>9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1760220" y="12451080"/>
          <a:ext cx="4297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24306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3702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86790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86790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434340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/>
        <xdr:cNvSpPr>
          <a:spLocks noChangeShapeType="1"/>
        </xdr:cNvSpPr>
      </xdr:nvSpPr>
      <xdr:spPr bwMode="auto">
        <a:xfrm flipH="1">
          <a:off x="1638300" y="13083540"/>
          <a:ext cx="4625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8" customWidth="1"/>
    <col min="2" max="2" width="10.6640625" style="288" customWidth="1"/>
    <col min="3" max="3" width="6.109375" style="288" customWidth="1"/>
    <col min="4" max="4" width="8" style="288" customWidth="1"/>
    <col min="5" max="5" width="6.5546875" style="288" customWidth="1"/>
    <col min="6" max="7" width="6.6640625" style="288" customWidth="1"/>
    <col min="8" max="8" width="11.6640625" style="288" customWidth="1"/>
    <col min="9" max="9" width="7.5546875" style="288" customWidth="1"/>
    <col min="10" max="10" width="11.109375" style="365" customWidth="1"/>
    <col min="11" max="11" width="8.44140625" style="365" customWidth="1"/>
    <col min="12" max="16384" width="9.109375" style="288"/>
  </cols>
  <sheetData>
    <row r="1" spans="1:11" ht="13.5" customHeight="1" x14ac:dyDescent="0.3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3" t="s">
        <v>102</v>
      </c>
      <c r="F2" s="394"/>
      <c r="G2" s="386"/>
      <c r="H2" s="395" t="s">
        <v>103</v>
      </c>
      <c r="I2" s="393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206.48</v>
      </c>
      <c r="B3" s="351" t="str">
        <f>'Short Form'!A29</f>
        <v>52003500</v>
      </c>
      <c r="C3" s="293" t="str">
        <f>'Short Form'!B29</f>
        <v>0011</v>
      </c>
      <c r="D3" s="391" t="str">
        <f>'Short Form'!C29</f>
        <v>100218</v>
      </c>
      <c r="E3" s="391"/>
      <c r="F3" s="391"/>
      <c r="G3" s="391"/>
      <c r="H3" s="391">
        <f>'Short Form'!G29</f>
        <v>0</v>
      </c>
      <c r="I3" s="391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1">
        <f>'Short Form'!C30</f>
        <v>0</v>
      </c>
      <c r="E4" s="391"/>
      <c r="F4" s="391"/>
      <c r="G4" s="391"/>
      <c r="H4" s="391">
        <f>'Short Form'!G30</f>
        <v>0</v>
      </c>
      <c r="I4" s="391"/>
      <c r="J4" s="364"/>
      <c r="K4" s="364"/>
    </row>
    <row r="5" spans="1:11" ht="16.5" customHeight="1" x14ac:dyDescent="0.25">
      <c r="A5" s="292">
        <f>'Short Form'!N42</f>
        <v>384.27</v>
      </c>
      <c r="B5" s="293" t="str">
        <f>'Short Form'!A44</f>
        <v>52003500</v>
      </c>
      <c r="C5" s="293" t="str">
        <f>'Short Form'!B44</f>
        <v>0011</v>
      </c>
      <c r="D5" s="391" t="str">
        <f>'Short Form'!C44</f>
        <v>100218</v>
      </c>
      <c r="E5" s="391"/>
      <c r="F5" s="391"/>
      <c r="G5" s="391"/>
      <c r="H5" s="391">
        <f>'Short Form'!G44</f>
        <v>0</v>
      </c>
      <c r="I5" s="391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1">
        <f>'Short Form'!C45</f>
        <v>0</v>
      </c>
      <c r="E6" s="391"/>
      <c r="F6" s="391"/>
      <c r="G6" s="391"/>
      <c r="H6" s="391">
        <f>'Short Form'!G45</f>
        <v>0</v>
      </c>
      <c r="I6" s="391"/>
      <c r="J6" s="364"/>
      <c r="K6" s="364"/>
    </row>
    <row r="7" spans="1:11" ht="16.5" customHeight="1" x14ac:dyDescent="0.25">
      <c r="A7" s="292">
        <f>'Travel Form'!O49</f>
        <v>6751.92</v>
      </c>
      <c r="B7" s="293" t="str">
        <f>'Travel Form'!B49</f>
        <v>52004500</v>
      </c>
      <c r="C7" s="293" t="str">
        <f>'Travel Form'!C49</f>
        <v>0011</v>
      </c>
      <c r="D7" s="391" t="str">
        <f>'Travel Form'!D49:G49</f>
        <v>100218</v>
      </c>
      <c r="E7" s="391"/>
      <c r="F7" s="391"/>
      <c r="G7" s="391"/>
      <c r="H7" s="391">
        <f>'Travel Form'!H49:I49</f>
        <v>0</v>
      </c>
      <c r="I7" s="391"/>
      <c r="J7" s="367">
        <f>'Travel Form'!J49</f>
        <v>0</v>
      </c>
      <c r="K7" s="367">
        <f>'Travel Form'!K49</f>
        <v>0</v>
      </c>
    </row>
    <row r="8" spans="1:11" ht="16.5" customHeight="1" x14ac:dyDescent="0.3">
      <c r="A8" s="354"/>
      <c r="B8" s="352"/>
      <c r="C8" s="352"/>
      <c r="D8" s="391">
        <f>'Travel Form'!D50:G50</f>
        <v>0</v>
      </c>
      <c r="E8" s="391"/>
      <c r="F8" s="391"/>
      <c r="G8" s="391"/>
      <c r="H8" s="391">
        <f>'Travel Form'!H50:I50</f>
        <v>0</v>
      </c>
      <c r="I8" s="391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91">
        <f>'Travel Form'!D51:G51</f>
        <v>0</v>
      </c>
      <c r="E9" s="391"/>
      <c r="F9" s="391"/>
      <c r="G9" s="391"/>
      <c r="H9" s="391">
        <f>'Travel Form'!H51:I51</f>
        <v>0</v>
      </c>
      <c r="I9" s="391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1">
        <f>'Travel Form'!D52:G52</f>
        <v>0</v>
      </c>
      <c r="E10" s="391"/>
      <c r="F10" s="391"/>
      <c r="G10" s="391"/>
      <c r="H10" s="391">
        <f>'Travel Form'!H52:I52</f>
        <v>0</v>
      </c>
      <c r="I10" s="391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1">
        <f>'Travel Form'!D53:G53</f>
        <v>0</v>
      </c>
      <c r="E11" s="391"/>
      <c r="F11" s="391"/>
      <c r="G11" s="391"/>
      <c r="H11" s="391">
        <f>'Travel Form'!H53:I53</f>
        <v>0</v>
      </c>
      <c r="I11" s="391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1">
        <f>'Travel Form'!D54:G54</f>
        <v>0</v>
      </c>
      <c r="E12" s="391"/>
      <c r="F12" s="391"/>
      <c r="G12" s="391"/>
      <c r="H12" s="391">
        <f>'Travel Form'!H54:I54</f>
        <v>0</v>
      </c>
      <c r="I12" s="391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91">
        <f>'Meals and Ent Sup'!D49</f>
        <v>0</v>
      </c>
      <c r="E13" s="391"/>
      <c r="F13" s="391"/>
      <c r="G13" s="391"/>
      <c r="H13" s="391">
        <f>'Meals and Ent Sup'!H49</f>
        <v>0</v>
      </c>
      <c r="I13" s="391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90">
        <f>'Meals and Ent Sup'!D50</f>
        <v>0</v>
      </c>
      <c r="E14" s="390"/>
      <c r="F14" s="390"/>
      <c r="G14" s="390"/>
      <c r="H14" s="391">
        <f>'Meals and Ent Sup'!H50</f>
        <v>0</v>
      </c>
      <c r="I14" s="391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91">
        <f>'Meals and Ent Sup'!D51</f>
        <v>0</v>
      </c>
      <c r="E15" s="391"/>
      <c r="F15" s="391"/>
      <c r="G15" s="391"/>
      <c r="H15" s="391">
        <f>'Meals and Ent Sup'!H51</f>
        <v>0</v>
      </c>
      <c r="I15" s="391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1">
        <f>'Meals and Ent Sup'!D52</f>
        <v>0</v>
      </c>
      <c r="E16" s="391"/>
      <c r="F16" s="391"/>
      <c r="G16" s="391"/>
      <c r="H16" s="391">
        <f>'Meals and Ent Sup'!H52</f>
        <v>0</v>
      </c>
      <c r="I16" s="391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91">
        <f>'Meals and Ent Sup'!D53</f>
        <v>0</v>
      </c>
      <c r="E17" s="391"/>
      <c r="F17" s="391"/>
      <c r="G17" s="391"/>
      <c r="H17" s="391">
        <f>'Meals and Ent Sup'!H53</f>
        <v>0</v>
      </c>
      <c r="I17" s="391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1">
        <f>'Meals and Ent Sup'!D54</f>
        <v>0</v>
      </c>
      <c r="E18" s="391"/>
      <c r="F18" s="391"/>
      <c r="G18" s="391"/>
      <c r="H18" s="391">
        <f>'Meals and Ent Sup'!H54</f>
        <v>0</v>
      </c>
      <c r="I18" s="391"/>
      <c r="J18" s="368"/>
      <c r="K18" s="368"/>
    </row>
    <row r="19" spans="1:11" ht="16.5" customHeight="1" x14ac:dyDescent="0.25">
      <c r="A19" s="292">
        <f>'Misc. Exp. Sup'!O49</f>
        <v>300</v>
      </c>
      <c r="B19" s="293" t="str">
        <f>'Misc. Exp. Sup'!B49</f>
        <v>52004000</v>
      </c>
      <c r="C19" s="351" t="str">
        <f>'Misc. Exp. Sup'!C49</f>
        <v>0011</v>
      </c>
      <c r="D19" s="390" t="str">
        <f>'Misc. Exp. Sup'!D49</f>
        <v>100218</v>
      </c>
      <c r="E19" s="390"/>
      <c r="F19" s="390"/>
      <c r="G19" s="390"/>
      <c r="H19" s="390">
        <f>'Misc. Exp. Sup'!H49</f>
        <v>0</v>
      </c>
      <c r="I19" s="390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1">
        <f>'Misc. Exp. Sup'!D50</f>
        <v>0</v>
      </c>
      <c r="E20" s="391"/>
      <c r="F20" s="391"/>
      <c r="G20" s="391"/>
      <c r="H20" s="391">
        <f>'Misc. Exp. Sup'!H50</f>
        <v>0</v>
      </c>
      <c r="I20" s="391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91">
        <f>'Misc. Exp. Sup'!D51</f>
        <v>0</v>
      </c>
      <c r="E21" s="391"/>
      <c r="F21" s="391"/>
      <c r="G21" s="391"/>
      <c r="H21" s="391">
        <f>'Misc. Exp. Sup'!H51</f>
        <v>0</v>
      </c>
      <c r="I21" s="391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1">
        <f>'Misc. Exp. Sup'!D52</f>
        <v>0</v>
      </c>
      <c r="E22" s="391"/>
      <c r="F22" s="391"/>
      <c r="G22" s="391"/>
      <c r="H22" s="391">
        <f>'Misc. Exp. Sup'!H52</f>
        <v>0</v>
      </c>
      <c r="I22" s="391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1">
        <f>'Misc. Exp. Sup'!D53</f>
        <v>0</v>
      </c>
      <c r="E23" s="391"/>
      <c r="F23" s="391"/>
      <c r="G23" s="391"/>
      <c r="H23" s="391">
        <f>'Misc. Exp. Sup'!H53</f>
        <v>0</v>
      </c>
      <c r="I23" s="391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1">
        <f>'Misc. Exp. Sup'!D54</f>
        <v>0</v>
      </c>
      <c r="E24" s="391"/>
      <c r="F24" s="391"/>
      <c r="G24" s="391"/>
      <c r="H24" s="391">
        <f>'Misc. Exp. Sup'!H54</f>
        <v>0</v>
      </c>
      <c r="I24" s="391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90">
        <f>'Travel Sup (2)'!D49</f>
        <v>0</v>
      </c>
      <c r="E25" s="390"/>
      <c r="F25" s="390"/>
      <c r="G25" s="390"/>
      <c r="H25" s="391">
        <f>'Travel Sup (2)'!H49</f>
        <v>0</v>
      </c>
      <c r="I25" s="391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1">
        <f>'Travel Sup (2)'!D50</f>
        <v>0</v>
      </c>
      <c r="E26" s="391"/>
      <c r="F26" s="391"/>
      <c r="G26" s="391"/>
      <c r="H26" s="391">
        <f>'Travel Sup (2)'!H50</f>
        <v>0</v>
      </c>
      <c r="I26" s="391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90">
        <f>'Travel Sup (2)'!D51</f>
        <v>0</v>
      </c>
      <c r="E27" s="390"/>
      <c r="F27" s="390"/>
      <c r="G27" s="390"/>
      <c r="H27" s="391">
        <f>'Travel Sup (2)'!H51</f>
        <v>0</v>
      </c>
      <c r="I27" s="391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90">
        <f>'Travel Sup (2)'!D52</f>
        <v>0</v>
      </c>
      <c r="E28" s="390"/>
      <c r="F28" s="390"/>
      <c r="G28" s="390"/>
      <c r="H28" s="391">
        <f>'Travel Sup (2)'!H52</f>
        <v>0</v>
      </c>
      <c r="I28" s="391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90">
        <f>'Travel Sup (2)'!D53</f>
        <v>0</v>
      </c>
      <c r="E29" s="390"/>
      <c r="F29" s="390"/>
      <c r="G29" s="390"/>
      <c r="H29" s="391">
        <f>'Travel Sup (2)'!H53</f>
        <v>0</v>
      </c>
      <c r="I29" s="391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90">
        <f>'Travel Sup (2)'!D54</f>
        <v>0</v>
      </c>
      <c r="E30" s="390"/>
      <c r="F30" s="390"/>
      <c r="G30" s="390"/>
      <c r="H30" s="391">
        <f>'Travel Sup (2)'!H54</f>
        <v>0</v>
      </c>
      <c r="I30" s="391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90">
        <f>'Meals and Ent Sup (2)'!D49</f>
        <v>0</v>
      </c>
      <c r="E31" s="390">
        <f>'Meals and Ent Sup (2)'!E49</f>
        <v>0</v>
      </c>
      <c r="F31" s="390">
        <f>'Meals and Ent Sup (2)'!F49</f>
        <v>0</v>
      </c>
      <c r="G31" s="390">
        <f>'Meals and Ent Sup (2)'!G49</f>
        <v>0</v>
      </c>
      <c r="H31" s="391">
        <f>'Meals and Ent Sup (2)'!H49</f>
        <v>0</v>
      </c>
      <c r="I31" s="391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90">
        <f>'Meals and Ent Sup (2)'!D50</f>
        <v>0</v>
      </c>
      <c r="E32" s="390">
        <f>'Meals and Ent Sup (2)'!E50</f>
        <v>0</v>
      </c>
      <c r="F32" s="390">
        <f>'Meals and Ent Sup (2)'!F50</f>
        <v>0</v>
      </c>
      <c r="G32" s="390">
        <f>'Meals and Ent Sup (2)'!G50</f>
        <v>0</v>
      </c>
      <c r="H32" s="391">
        <f>'Meals and Ent Sup (2)'!H50</f>
        <v>0</v>
      </c>
      <c r="I32" s="391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90">
        <f>'Meals and Ent Sup (2)'!D51</f>
        <v>0</v>
      </c>
      <c r="E33" s="390">
        <f>'Meals and Ent Sup (2)'!E51</f>
        <v>0</v>
      </c>
      <c r="F33" s="390">
        <f>'Meals and Ent Sup (2)'!F51</f>
        <v>0</v>
      </c>
      <c r="G33" s="390">
        <f>'Meals and Ent Sup (2)'!G51</f>
        <v>0</v>
      </c>
      <c r="H33" s="391">
        <f>'Meals and Ent Sup (2)'!H51</f>
        <v>0</v>
      </c>
      <c r="I33" s="391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90">
        <f>'Meals and Ent Sup (2)'!D52</f>
        <v>0</v>
      </c>
      <c r="E34" s="390">
        <f>'Meals and Ent Sup (2)'!E52</f>
        <v>0</v>
      </c>
      <c r="F34" s="390">
        <f>'Meals and Ent Sup (2)'!F52</f>
        <v>0</v>
      </c>
      <c r="G34" s="390">
        <f>'Meals and Ent Sup (2)'!G52</f>
        <v>0</v>
      </c>
      <c r="H34" s="391">
        <f>'Meals and Ent Sup (2)'!H52</f>
        <v>0</v>
      </c>
      <c r="I34" s="391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90">
        <f>'Meals and Ent Sup (2)'!D53</f>
        <v>0</v>
      </c>
      <c r="E35" s="390">
        <f>'Meals and Ent Sup (2)'!E53</f>
        <v>0</v>
      </c>
      <c r="F35" s="390">
        <f>'Meals and Ent Sup (2)'!F53</f>
        <v>0</v>
      </c>
      <c r="G35" s="390">
        <f>'Meals and Ent Sup (2)'!G53</f>
        <v>0</v>
      </c>
      <c r="H35" s="391">
        <f>'Meals and Ent Sup (2)'!H53</f>
        <v>0</v>
      </c>
      <c r="I35" s="391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90">
        <f>'Meals and Ent Sup (2)'!D54</f>
        <v>0</v>
      </c>
      <c r="E36" s="390">
        <f>'Meals and Ent Sup (2)'!E54</f>
        <v>0</v>
      </c>
      <c r="F36" s="390">
        <f>'Meals and Ent Sup (2)'!F54</f>
        <v>0</v>
      </c>
      <c r="G36" s="390">
        <f>'Meals and Ent Sup (2)'!G54</f>
        <v>0</v>
      </c>
      <c r="H36" s="391">
        <f>'Meals and Ent Sup (2)'!H54</f>
        <v>0</v>
      </c>
      <c r="I36" s="391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2">
        <f>'Misc. Exp. Sup (2)'!D49</f>
        <v>0</v>
      </c>
      <c r="E37" s="392"/>
      <c r="F37" s="392"/>
      <c r="G37" s="392"/>
      <c r="H37" s="391">
        <f>'Misc. Exp. Sup (2)'!H49</f>
        <v>0</v>
      </c>
      <c r="I37" s="391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90">
        <f>'Misc. Exp. Sup (2)'!D50</f>
        <v>0</v>
      </c>
      <c r="E38" s="390">
        <f>'Misc. Exp. Sup (2)'!F50</f>
        <v>0</v>
      </c>
      <c r="F38" s="390">
        <f>'Misc. Exp. Sup (2)'!G50</f>
        <v>0</v>
      </c>
      <c r="G38" s="390">
        <f>'Misc. Exp. Sup (2)'!H50</f>
        <v>0</v>
      </c>
      <c r="H38" s="391">
        <f>'Misc. Exp. Sup (2)'!H50</f>
        <v>0</v>
      </c>
      <c r="I38" s="391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2">
        <f>'Misc. Exp. Sup (2)'!D51</f>
        <v>0</v>
      </c>
      <c r="E39" s="392"/>
      <c r="F39" s="392"/>
      <c r="G39" s="392"/>
      <c r="H39" s="391">
        <f>'Misc. Exp. Sup (2)'!H51</f>
        <v>0</v>
      </c>
      <c r="I39" s="391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90">
        <f>'Misc. Exp. Sup (2)'!D52</f>
        <v>0</v>
      </c>
      <c r="E40" s="390">
        <f>'Misc. Exp. Sup (2)'!F52</f>
        <v>0</v>
      </c>
      <c r="F40" s="390">
        <f>'Misc. Exp. Sup (2)'!G52</f>
        <v>0</v>
      </c>
      <c r="G40" s="390">
        <f>'Misc. Exp. Sup (2)'!H52</f>
        <v>0</v>
      </c>
      <c r="H40" s="391">
        <f>'Misc. Exp. Sup (2)'!H52</f>
        <v>0</v>
      </c>
      <c r="I40" s="391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2">
        <f>'Misc. Exp. Sup (2)'!D53</f>
        <v>0</v>
      </c>
      <c r="E41" s="392"/>
      <c r="F41" s="392"/>
      <c r="G41" s="392"/>
      <c r="H41" s="391">
        <f>'Misc. Exp. Sup (2)'!H53</f>
        <v>0</v>
      </c>
      <c r="I41" s="391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90">
        <f>'Misc. Exp. Sup (2)'!D54</f>
        <v>0</v>
      </c>
      <c r="E42" s="390">
        <f>'Misc. Exp. Sup (2)'!F54</f>
        <v>0</v>
      </c>
      <c r="F42" s="390">
        <f>'Misc. Exp. Sup (2)'!G54</f>
        <v>0</v>
      </c>
      <c r="G42" s="390">
        <f>'Misc. Exp. Sup (2)'!H54</f>
        <v>0</v>
      </c>
      <c r="H42" s="391">
        <f>'Misc. Exp. Sup (2)'!H54</f>
        <v>0</v>
      </c>
      <c r="I42" s="391">
        <f>'Misc. Exp. Sup (2)'!J54</f>
        <v>0</v>
      </c>
      <c r="J42" s="368"/>
      <c r="K42" s="368"/>
    </row>
    <row r="43" spans="1:11" ht="16.5" customHeight="1" x14ac:dyDescent="0.25">
      <c r="A43" s="370">
        <f>SUM(A3:A42)</f>
        <v>7642.67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zoomScale="75" workbookViewId="0">
      <selection activeCell="A6" sqref="A6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4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36637</v>
      </c>
    </row>
    <row r="3" spans="1:64" ht="20.25" customHeight="1" x14ac:dyDescent="0.4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3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5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5">
      <c r="A8" s="289" t="s">
        <v>113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5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3">
      <c r="A14" s="146">
        <v>36588</v>
      </c>
      <c r="B14" s="135" t="s">
        <v>116</v>
      </c>
      <c r="C14" s="126" t="s">
        <v>124</v>
      </c>
      <c r="D14" s="155"/>
      <c r="E14" s="155"/>
      <c r="F14" s="156"/>
      <c r="G14" s="157"/>
      <c r="H14" s="265"/>
      <c r="I14" s="262"/>
      <c r="J14" s="263"/>
      <c r="K14" s="263"/>
      <c r="L14" s="259">
        <v>35.76</v>
      </c>
      <c r="M14" s="196"/>
      <c r="N14" s="189">
        <f>IF(M14=" ",L14*1,L14*M14)</f>
        <v>35.76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>
        <v>36607</v>
      </c>
      <c r="B15" s="135" t="s">
        <v>116</v>
      </c>
      <c r="C15" s="126" t="s">
        <v>138</v>
      </c>
      <c r="D15" s="155"/>
      <c r="E15" s="155"/>
      <c r="F15" s="156"/>
      <c r="G15" s="157"/>
      <c r="H15" s="265" t="s">
        <v>128</v>
      </c>
      <c r="I15" s="262"/>
      <c r="J15" s="263"/>
      <c r="K15" s="263"/>
      <c r="L15" s="259">
        <v>45</v>
      </c>
      <c r="M15" s="196"/>
      <c r="N15" s="189">
        <f>IF(M15=" ",L15*1,L15*M15)</f>
        <v>45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>
        <v>36579</v>
      </c>
      <c r="B16" s="135" t="s">
        <v>116</v>
      </c>
      <c r="C16" s="126" t="s">
        <v>139</v>
      </c>
      <c r="D16" s="155"/>
      <c r="E16" s="155"/>
      <c r="F16" s="156"/>
      <c r="G16" s="157"/>
      <c r="H16" s="265" t="s">
        <v>129</v>
      </c>
      <c r="I16" s="262"/>
      <c r="J16" s="263"/>
      <c r="K16" s="263"/>
      <c r="L16" s="259">
        <v>35.93</v>
      </c>
      <c r="M16" s="196"/>
      <c r="N16" s="189">
        <f t="shared" ref="N16:N26" si="0">IF(M16=" ",L16*1,L16*M16)</f>
        <v>35.93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>
        <v>36594</v>
      </c>
      <c r="B17" s="135" t="s">
        <v>116</v>
      </c>
      <c r="C17" s="126" t="s">
        <v>140</v>
      </c>
      <c r="D17" s="155"/>
      <c r="E17" s="155"/>
      <c r="F17" s="156"/>
      <c r="G17" s="157"/>
      <c r="H17" s="265" t="s">
        <v>130</v>
      </c>
      <c r="I17" s="262"/>
      <c r="J17" s="263"/>
      <c r="K17" s="263"/>
      <c r="L17" s="259">
        <v>35</v>
      </c>
      <c r="M17" s="196"/>
      <c r="N17" s="189">
        <f>IF(M17=" ",L17*1,L17*M17)</f>
        <v>35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>
        <v>36580</v>
      </c>
      <c r="B18" s="135" t="s">
        <v>116</v>
      </c>
      <c r="C18" s="126" t="s">
        <v>131</v>
      </c>
      <c r="D18" s="155"/>
      <c r="E18" s="155"/>
      <c r="F18" s="156"/>
      <c r="G18" s="157"/>
      <c r="H18" s="265" t="s">
        <v>132</v>
      </c>
      <c r="I18" s="262"/>
      <c r="J18" s="263"/>
      <c r="K18" s="263"/>
      <c r="L18" s="259">
        <v>28.71</v>
      </c>
      <c r="M18" s="196" t="s">
        <v>119</v>
      </c>
      <c r="N18" s="189">
        <f>IF(M18=" ",L18*1,L18*M18)</f>
        <v>28.71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>
        <v>36592</v>
      </c>
      <c r="B19" s="135" t="s">
        <v>116</v>
      </c>
      <c r="C19" s="126" t="s">
        <v>141</v>
      </c>
      <c r="D19" s="155"/>
      <c r="E19" s="155"/>
      <c r="F19" s="156"/>
      <c r="G19" s="157"/>
      <c r="H19" s="265" t="s">
        <v>133</v>
      </c>
      <c r="I19" s="262"/>
      <c r="J19" s="263"/>
      <c r="K19" s="263"/>
      <c r="L19" s="259">
        <v>26.08</v>
      </c>
      <c r="M19" s="196"/>
      <c r="N19" s="189">
        <f>IF(M19=" ",L19*1,L19*M19)</f>
        <v>26.08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 t="s">
        <v>119</v>
      </c>
      <c r="B20" s="135" t="s">
        <v>119</v>
      </c>
      <c r="C20" s="126" t="s">
        <v>119</v>
      </c>
      <c r="D20" s="155"/>
      <c r="E20" s="155"/>
      <c r="F20" s="156"/>
      <c r="G20" s="157"/>
      <c r="H20" s="265" t="s">
        <v>119</v>
      </c>
      <c r="I20" s="262"/>
      <c r="J20" s="263"/>
      <c r="K20" s="263"/>
      <c r="L20" s="259" t="s">
        <v>119</v>
      </c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206.48</v>
      </c>
    </row>
    <row r="28" spans="1:64" ht="24" customHeight="1" x14ac:dyDescent="0.25">
      <c r="A28" s="310" t="s">
        <v>97</v>
      </c>
      <c r="B28" s="310" t="s">
        <v>100</v>
      </c>
      <c r="C28" s="334"/>
      <c r="D28" s="404" t="s">
        <v>102</v>
      </c>
      <c r="E28" s="405"/>
      <c r="F28" s="335"/>
      <c r="G28" s="399" t="s">
        <v>103</v>
      </c>
      <c r="H28" s="400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5">
      <c r="A29" s="299" t="s">
        <v>117</v>
      </c>
      <c r="B29" s="299" t="s">
        <v>113</v>
      </c>
      <c r="C29" s="401" t="s">
        <v>118</v>
      </c>
      <c r="D29" s="402"/>
      <c r="E29" s="402"/>
      <c r="F29" s="403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206.48</v>
      </c>
    </row>
    <row r="30" spans="1:64" ht="24" customHeight="1" x14ac:dyDescent="0.25">
      <c r="A30" s="376"/>
      <c r="B30" s="376"/>
      <c r="C30" s="396"/>
      <c r="D30" s="397"/>
      <c r="E30" s="397"/>
      <c r="F30" s="398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3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3">
      <c r="A34" s="146">
        <v>36589</v>
      </c>
      <c r="B34" s="129" t="s">
        <v>134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41.91</v>
      </c>
      <c r="M34" s="196"/>
      <c r="N34" s="189">
        <f t="shared" ref="N34:N41" si="1">IF(M34=" ",L34*1,L34*M34)</f>
        <v>41.91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>
        <v>36595</v>
      </c>
      <c r="B35" s="129" t="s">
        <v>135</v>
      </c>
      <c r="C35" s="155"/>
      <c r="D35" s="159"/>
      <c r="E35" s="29"/>
      <c r="F35" s="159"/>
      <c r="G35" s="159"/>
      <c r="H35" s="155"/>
      <c r="I35" s="155"/>
      <c r="J35" s="155"/>
      <c r="K35" s="155"/>
      <c r="L35" s="259">
        <v>85.55</v>
      </c>
      <c r="M35" s="196"/>
      <c r="N35" s="189">
        <f>IF(M35=" ",L35*1,L35*M35)</f>
        <v>85.55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>
        <v>36595</v>
      </c>
      <c r="B36" s="129" t="s">
        <v>135</v>
      </c>
      <c r="C36" s="155"/>
      <c r="D36" s="159"/>
      <c r="E36" s="159"/>
      <c r="F36" s="159"/>
      <c r="G36" s="159"/>
      <c r="H36" s="155"/>
      <c r="I36" s="155"/>
      <c r="J36" s="155"/>
      <c r="K36" s="155"/>
      <c r="L36" s="259">
        <v>39.04</v>
      </c>
      <c r="M36" s="196"/>
      <c r="N36" s="189">
        <f t="shared" si="1"/>
        <v>39.04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 t="s">
        <v>143</v>
      </c>
      <c r="B37" s="129" t="s">
        <v>137</v>
      </c>
      <c r="C37" s="155"/>
      <c r="D37" s="159"/>
      <c r="E37" s="159"/>
      <c r="F37" s="159"/>
      <c r="G37" s="159"/>
      <c r="H37" s="155"/>
      <c r="I37" s="155"/>
      <c r="J37" s="155"/>
      <c r="K37" s="155"/>
      <c r="L37" s="259">
        <v>217.77</v>
      </c>
      <c r="M37" s="196" t="s">
        <v>119</v>
      </c>
      <c r="N37" s="189">
        <f t="shared" si="1"/>
        <v>217.77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 t="s">
        <v>119</v>
      </c>
      <c r="B38" s="129" t="s">
        <v>119</v>
      </c>
      <c r="C38" s="155"/>
      <c r="D38" s="159"/>
      <c r="E38" s="159"/>
      <c r="F38" s="159"/>
      <c r="G38" s="159"/>
      <c r="H38" s="155"/>
      <c r="I38" s="155"/>
      <c r="J38" s="155"/>
      <c r="K38" s="155"/>
      <c r="L38" s="259" t="s">
        <v>119</v>
      </c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384.27</v>
      </c>
    </row>
    <row r="43" spans="1:64" ht="24" customHeight="1" x14ac:dyDescent="0.25">
      <c r="A43" s="310" t="s">
        <v>97</v>
      </c>
      <c r="B43" s="310" t="s">
        <v>100</v>
      </c>
      <c r="C43" s="334"/>
      <c r="D43" s="404" t="s">
        <v>102</v>
      </c>
      <c r="E43" s="405"/>
      <c r="F43" s="335"/>
      <c r="G43" s="399" t="s">
        <v>103</v>
      </c>
      <c r="H43" s="400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300</v>
      </c>
    </row>
    <row r="44" spans="1:64" ht="24" customHeight="1" x14ac:dyDescent="0.25">
      <c r="A44" s="299" t="s">
        <v>117</v>
      </c>
      <c r="B44" s="299" t="s">
        <v>113</v>
      </c>
      <c r="C44" s="396" t="s">
        <v>118</v>
      </c>
      <c r="D44" s="397"/>
      <c r="E44" s="397"/>
      <c r="F44" s="398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684.27</v>
      </c>
    </row>
    <row r="45" spans="1:64" ht="24.75" customHeight="1" x14ac:dyDescent="0.25">
      <c r="A45" s="41"/>
      <c r="B45" s="377"/>
      <c r="C45" s="396"/>
      <c r="D45" s="397"/>
      <c r="E45" s="397"/>
      <c r="F45" s="398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6751.92</v>
      </c>
    </row>
    <row r="49" spans="1:64" ht="24" customHeight="1" x14ac:dyDescent="0.25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7642.67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3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3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7642.67</v>
      </c>
    </row>
    <row r="53" spans="1:64" ht="24" customHeight="1" x14ac:dyDescent="0.25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5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5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5">
      <c r="A62" s="110" t="str">
        <f>IF(ISBLANK($A$6),TRIM(" "),$A$6)</f>
        <v>Olson</v>
      </c>
      <c r="B62" s="250" t="str">
        <f>IF(ISBLANK($E$6),TRIM(" "),$E$6)</f>
        <v>Cindy</v>
      </c>
      <c r="C62" s="295" t="str">
        <f>TEXT(IF(ISBLANK($N$2),"      ",$N$2),"000000")</f>
        <v>040300</v>
      </c>
      <c r="D62" s="110" t="str">
        <f>TEXT($K$6,"###-##-####")</f>
        <v>515-58-9086</v>
      </c>
      <c r="E62" s="251" t="str">
        <f>TEXT($N$52,"######0.00")</f>
        <v>7642.67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D17" sqref="D17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Olson</v>
      </c>
      <c r="B5" s="121"/>
      <c r="C5" s="121"/>
      <c r="D5" s="121"/>
      <c r="E5" s="253" t="str">
        <f>'Short Form'!E6</f>
        <v>Cindy</v>
      </c>
      <c r="F5" s="121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 t="s">
        <v>61</v>
      </c>
      <c r="B12" s="148">
        <v>36585</v>
      </c>
      <c r="C12" s="137" t="s">
        <v>125</v>
      </c>
      <c r="D12" s="166"/>
      <c r="E12" s="166"/>
      <c r="F12" s="166"/>
      <c r="G12" s="167"/>
      <c r="H12" s="166"/>
      <c r="I12" s="168"/>
      <c r="J12" s="166"/>
      <c r="K12" s="166"/>
      <c r="L12" s="255"/>
      <c r="M12" s="260">
        <v>202.16</v>
      </c>
      <c r="N12" s="258" t="s">
        <v>119</v>
      </c>
      <c r="O12" s="189">
        <f t="shared" ref="O12:O27" si="0">IF(N12=" ",M12*1,M12*N12)</f>
        <v>202.16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 t="s">
        <v>61</v>
      </c>
      <c r="B13" s="148">
        <v>36586</v>
      </c>
      <c r="C13" s="124" t="s">
        <v>126</v>
      </c>
      <c r="D13" s="166"/>
      <c r="E13" s="166"/>
      <c r="F13" s="166"/>
      <c r="G13" s="167"/>
      <c r="H13" s="166"/>
      <c r="I13" s="166"/>
      <c r="J13" s="166"/>
      <c r="K13" s="166"/>
      <c r="L13" s="255"/>
      <c r="M13" s="260">
        <v>224.35</v>
      </c>
      <c r="N13" s="258"/>
      <c r="O13" s="189">
        <f t="shared" si="0"/>
        <v>224.35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 t="s">
        <v>61</v>
      </c>
      <c r="B14" s="148">
        <v>36587</v>
      </c>
      <c r="C14" s="124" t="s">
        <v>127</v>
      </c>
      <c r="D14" s="166"/>
      <c r="E14" s="166"/>
      <c r="F14" s="166"/>
      <c r="G14" s="167"/>
      <c r="H14" s="166"/>
      <c r="I14" s="166"/>
      <c r="J14" s="166"/>
      <c r="K14" s="166"/>
      <c r="L14" s="255"/>
      <c r="M14" s="260">
        <v>456.86</v>
      </c>
      <c r="N14" s="258"/>
      <c r="O14" s="189">
        <f t="shared" si="0"/>
        <v>456.86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 t="s">
        <v>61</v>
      </c>
      <c r="B15" s="148">
        <v>36584</v>
      </c>
      <c r="C15" s="124" t="s">
        <v>120</v>
      </c>
      <c r="D15" s="166"/>
      <c r="E15" s="166"/>
      <c r="F15" s="166"/>
      <c r="G15" s="167"/>
      <c r="H15" s="166"/>
      <c r="I15" s="166"/>
      <c r="J15" s="166"/>
      <c r="K15" s="166"/>
      <c r="L15" s="255"/>
      <c r="M15" s="389">
        <v>2795.04</v>
      </c>
      <c r="N15" s="258"/>
      <c r="O15" s="189">
        <f t="shared" si="0"/>
        <v>2795.04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 t="s">
        <v>61</v>
      </c>
      <c r="B16" s="148">
        <v>36587</v>
      </c>
      <c r="C16" s="124" t="s">
        <v>121</v>
      </c>
      <c r="D16" s="166"/>
      <c r="E16" s="166"/>
      <c r="F16" s="166"/>
      <c r="G16" s="167"/>
      <c r="H16" s="166"/>
      <c r="I16" s="166"/>
      <c r="J16" s="166"/>
      <c r="K16" s="166"/>
      <c r="L16" s="255"/>
      <c r="M16" s="260">
        <v>365</v>
      </c>
      <c r="N16" s="258"/>
      <c r="O16" s="189">
        <f t="shared" si="0"/>
        <v>365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 t="s">
        <v>61</v>
      </c>
      <c r="B17" s="148">
        <v>36589</v>
      </c>
      <c r="C17" s="124" t="s">
        <v>122</v>
      </c>
      <c r="D17" s="166"/>
      <c r="E17" s="166"/>
      <c r="F17" s="166"/>
      <c r="G17" s="167"/>
      <c r="H17" s="166"/>
      <c r="I17" s="166"/>
      <c r="J17" s="166"/>
      <c r="K17" s="166"/>
      <c r="L17" s="255"/>
      <c r="M17" s="389">
        <v>2708.51</v>
      </c>
      <c r="N17" s="258"/>
      <c r="O17" s="189">
        <f t="shared" si="0"/>
        <v>2708.51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6751.92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 t="s">
        <v>61</v>
      </c>
      <c r="B49" s="340" t="s">
        <v>123</v>
      </c>
      <c r="C49" s="341" t="s">
        <v>113</v>
      </c>
      <c r="D49" s="406" t="s">
        <v>118</v>
      </c>
      <c r="E49" s="407"/>
      <c r="F49" s="407"/>
      <c r="G49" s="408"/>
      <c r="H49" s="406"/>
      <c r="I49" s="409"/>
      <c r="J49" s="188"/>
      <c r="K49" s="188"/>
      <c r="L49" s="345"/>
      <c r="M49" s="73"/>
      <c r="N49" s="93"/>
      <c r="O49" s="169">
        <f>IF($L$49=" ",SUMIF($A$12:$A$40,A49,$O$12:$O$40),$K$41*$L$49)</f>
        <v>6751.92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6751.92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0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0.8867187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Olson</v>
      </c>
      <c r="B5" s="121"/>
      <c r="C5" s="121"/>
      <c r="D5" s="121"/>
      <c r="E5" s="254" t="str">
        <f>'Short Form'!E6</f>
        <v>Cindy</v>
      </c>
      <c r="F5" s="121"/>
      <c r="G5" s="121"/>
      <c r="H5" s="178" t="str">
        <f>'Short Form'!H6</f>
        <v>Exec VP HR &amp; Comm Relations</v>
      </c>
      <c r="I5" s="121"/>
      <c r="J5" s="121"/>
      <c r="K5" s="19"/>
      <c r="L5" s="144" t="str">
        <f>'Short Form'!K6</f>
        <v>515-58-9086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6"/>
      <c r="E49" s="407"/>
      <c r="F49" s="407"/>
      <c r="G49" s="408"/>
      <c r="H49" s="406"/>
      <c r="I49" s="409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opLeftCell="A4" zoomScale="80" workbookViewId="0">
      <selection activeCell="J49" sqref="J49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>
        <f>IF((VALUE('Short Form'!J62)&lt;&gt;0),1+VALUE('Short Form'!I62)+VALUE('Short Form'!J62)+VALUE('Short Form'!H62),"")</f>
        <v>3</v>
      </c>
      <c r="O2" s="269">
        <f>IF((N2=0),"",'Short Form'!$N3)</f>
        <v>3</v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Olson</v>
      </c>
      <c r="B5" s="121"/>
      <c r="C5" s="121"/>
      <c r="D5" s="121"/>
      <c r="E5" s="253" t="str">
        <f>'Short Form'!E6</f>
        <v>Cindy</v>
      </c>
      <c r="F5" s="172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 t="s">
        <v>61</v>
      </c>
      <c r="B10" s="148">
        <v>36586</v>
      </c>
      <c r="C10" s="124" t="s">
        <v>136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5">
        <v>300</v>
      </c>
      <c r="N10" s="257"/>
      <c r="O10" s="189">
        <f>IF(N10=" ",M10*1,M10*N10)</f>
        <v>300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300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 t="s">
        <v>61</v>
      </c>
      <c r="B49" s="340" t="s">
        <v>142</v>
      </c>
      <c r="C49" s="341" t="s">
        <v>113</v>
      </c>
      <c r="D49" s="406" t="s">
        <v>118</v>
      </c>
      <c r="E49" s="407"/>
      <c r="F49" s="407"/>
      <c r="G49" s="408"/>
      <c r="H49" s="406"/>
      <c r="I49" s="409"/>
      <c r="J49" s="188"/>
      <c r="K49" s="188"/>
      <c r="L49" s="284"/>
      <c r="M49" s="73"/>
      <c r="N49" s="93"/>
      <c r="O49" s="169">
        <f>IF($L$49=" ",SUMIF($A$10:$A$40,A49,$O$10:$O$40),$K$41*$L$49)</f>
        <v>300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300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Olson</v>
      </c>
      <c r="B5" s="121"/>
      <c r="C5" s="121"/>
      <c r="D5" s="121"/>
      <c r="E5" s="253" t="str">
        <f>'Short Form'!E6</f>
        <v>Cindy</v>
      </c>
      <c r="F5" s="121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6"/>
      <c r="E49" s="407"/>
      <c r="F49" s="407"/>
      <c r="G49" s="408"/>
      <c r="H49" s="406"/>
      <c r="I49" s="409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Olson</v>
      </c>
      <c r="B5" s="121"/>
      <c r="C5" s="121"/>
      <c r="D5" s="121"/>
      <c r="E5" s="254" t="str">
        <f>'Short Form'!E6</f>
        <v>Cindy</v>
      </c>
      <c r="F5" s="121"/>
      <c r="G5" s="121"/>
      <c r="H5" s="178" t="str">
        <f>'Short Form'!H6</f>
        <v>Exec VP HR &amp; Comm Relations</v>
      </c>
      <c r="I5" s="121"/>
      <c r="J5" s="121"/>
      <c r="K5" s="19"/>
      <c r="L5" s="144" t="str">
        <f>'Short Form'!K6</f>
        <v>515-58-9086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6"/>
      <c r="E49" s="407"/>
      <c r="F49" s="407"/>
      <c r="G49" s="408"/>
      <c r="H49" s="406"/>
      <c r="I49" s="409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Olson</v>
      </c>
      <c r="B5" s="121"/>
      <c r="C5" s="121"/>
      <c r="D5" s="121"/>
      <c r="E5" s="253" t="str">
        <f>'Short Form'!E6</f>
        <v>Cindy</v>
      </c>
      <c r="F5" s="172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6"/>
      <c r="E49" s="407"/>
      <c r="F49" s="407"/>
      <c r="G49" s="408"/>
      <c r="H49" s="406"/>
      <c r="I49" s="409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2000-04-21T17:28:12Z</cp:lastPrinted>
  <dcterms:created xsi:type="dcterms:W3CDTF">1997-11-03T17:34:07Z</dcterms:created>
  <dcterms:modified xsi:type="dcterms:W3CDTF">2023-09-10T15:35:08Z</dcterms:modified>
</cp:coreProperties>
</file>