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9156"/>
  </bookViews>
  <sheets>
    <sheet name="Power East Price" sheetId="1" r:id="rId1"/>
    <sheet name="E. Power Desk Daily Price" sheetId="2" r:id="rId2"/>
    <sheet name="Power Off-Peak Prices" sheetId="3" r:id="rId3"/>
  </sheets>
  <externalReferences>
    <externalReference r:id="rId4"/>
    <externalReference r:id="rId5"/>
    <externalReference r:id="rId6"/>
    <externalReference r:id="rId7"/>
  </externalReferences>
  <definedNames>
    <definedName name="cCols" localSheetId="0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2">COUNTA(#REF!)</definedName>
    <definedName name="cRows">COUNTA(#REF!)</definedName>
    <definedName name="_xlnm.Database" localSheetId="0">'Power East Price'!#REF!</definedName>
    <definedName name="_xlnm.Database" localSheetId="2">'Power Off-Peak Prices'!#REF!</definedName>
    <definedName name="_xlnm.Database">#REF!</definedName>
    <definedName name="DetailData" localSheetId="0">'Power East Price'!$C$9:$DY$25</definedName>
    <definedName name="DetailData" localSheetId="2">'Power Off-Peak Prices'!$C$9:$DY$25</definedName>
    <definedName name="epr19sec1">'Power Off-Peak Prices'!$A$6:$R$44</definedName>
    <definedName name="erp15sec1">'E. Power Desk Daily Price'!$A$8:$AC$44</definedName>
    <definedName name="erp18sec1">'Power East Price'!$A$6:$S$62</definedName>
    <definedName name="erp19sec1">'Power Off-Peak Prices'!$A$6:$R$44</definedName>
    <definedName name="Factors">'Power Off-Peak Prices'!$C$9:$DY$25</definedName>
    <definedName name="fStart" localSheetId="0">#REF!</definedName>
    <definedName name="fStart" localSheetId="2">#REF!</definedName>
    <definedName name="fStart">#REF!</definedName>
    <definedName name="HOLIDAYS" localSheetId="2">[2]Holidays!B1048537:B1048555</definedName>
    <definedName name="Holidays">[2]Holidays!$B$2:$B$61</definedName>
    <definedName name="LCRAFile" localSheetId="0">'Power East Price'!#REF!</definedName>
    <definedName name="LCRAFile" localSheetId="2">'Power Off-Peak Prices'!#REF!</definedName>
    <definedName name="LCRAFile">#REF!</definedName>
    <definedName name="LCRAPositions">#REF!</definedName>
    <definedName name="NOTIONALREG">#REF!</definedName>
    <definedName name="NOTIONALSFile" localSheetId="0">'Power East Price'!#REF!</definedName>
    <definedName name="NOTIONALSFile" localSheetId="2">'Power Off-Peak Prices'!#REF!</definedName>
    <definedName name="NOTIONALSFile">#REF!</definedName>
    <definedName name="nr_east_pow_pos">#REF!</definedName>
    <definedName name="nr_EPDDPrR">'E. Power Desk Daily Price'!$A$8:$AC$44</definedName>
    <definedName name="nr_POPPrc">'Power Off-Peak Prices'!$A$6:$R$44</definedName>
    <definedName name="nr_pow_east_price" localSheetId="2">'Power Off-Peak Prices'!$A$6:$R$62</definedName>
    <definedName name="nr_pow_east_price">'Power East Price'!$A$6:$S$62</definedName>
    <definedName name="PASSWORD" localSheetId="0">'Power East Price'!#REF!</definedName>
    <definedName name="PASSWORD" localSheetId="2">'Power Off-Peak Prices'!#REF!</definedName>
    <definedName name="PASSWORD">#REF!</definedName>
    <definedName name="_xlnm.Print_Area" localSheetId="1">'E. Power Desk Daily Price'!$A$7:$AC$63</definedName>
    <definedName name="_xlnm.Print_Area" localSheetId="0">'Power East Price'!$A$6:$R$104</definedName>
    <definedName name="_xlnm.Print_Area" localSheetId="2">'Power Off-Peak Prices'!$A$6:$R$104</definedName>
    <definedName name="PrReportDate">'Power East Price'!$A$2</definedName>
    <definedName name="ReportDate" localSheetId="2">#REF!</definedName>
    <definedName name="ReportDate">#REF!</definedName>
    <definedName name="totData" localSheetId="0">OFFSET('Power East Price'!fStart, 0, 0, 'Power East Price'!cRows, 'Power East Price'!cCols)</definedName>
    <definedName name="totData" localSheetId="2">OFFSET('Power Off-Peak Prices'!fStart, 0, 0, 'Power Off-Peak Prices'!cRows, 'Power Off-Peak Prices'!cCols)</definedName>
    <definedName name="totData">OFFSET([0]!fStart, 0, 0, [0]!cRows, [0]!cCols)</definedName>
    <definedName name="USER" localSheetId="0">'Power East Price'!#REF!</definedName>
    <definedName name="USER" localSheetId="2">'Power Off-Peak Prices'!#REF!</definedName>
    <definedName name="USER">#REF!</definedName>
  </definedNames>
  <calcPr calcId="92512" calcMode="manual"/>
</workbook>
</file>

<file path=xl/calcChain.xml><?xml version="1.0" encoding="utf-8"?>
<calcChain xmlns="http://schemas.openxmlformats.org/spreadsheetml/2006/main">
  <c r="A2" i="2" l="1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D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AC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AC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AC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AC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AC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AC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AC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AC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AC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AC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AC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AC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AC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AC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AC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AC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AC25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46" i="2"/>
  <c r="A6" i="1"/>
  <c r="C9" i="1"/>
  <c r="D9" i="1"/>
  <c r="E9" i="1"/>
  <c r="F9" i="1"/>
  <c r="G9" i="1"/>
  <c r="H9" i="1"/>
  <c r="I9" i="1"/>
  <c r="J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C10" i="1"/>
  <c r="D10" i="1"/>
  <c r="E10" i="1"/>
  <c r="F10" i="1"/>
  <c r="G10" i="1"/>
  <c r="H10" i="1"/>
  <c r="I10" i="1"/>
  <c r="J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C11" i="1"/>
  <c r="D11" i="1"/>
  <c r="E11" i="1"/>
  <c r="F11" i="1"/>
  <c r="G11" i="1"/>
  <c r="H11" i="1"/>
  <c r="I11" i="1"/>
  <c r="J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C12" i="1"/>
  <c r="D12" i="1"/>
  <c r="E12" i="1"/>
  <c r="F12" i="1"/>
  <c r="G12" i="1"/>
  <c r="H12" i="1"/>
  <c r="I12" i="1"/>
  <c r="J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C13" i="1"/>
  <c r="D13" i="1"/>
  <c r="E13" i="1"/>
  <c r="F13" i="1"/>
  <c r="G13" i="1"/>
  <c r="H13" i="1"/>
  <c r="I13" i="1"/>
  <c r="J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C14" i="1"/>
  <c r="D14" i="1"/>
  <c r="E14" i="1"/>
  <c r="F14" i="1"/>
  <c r="G14" i="1"/>
  <c r="H14" i="1"/>
  <c r="I14" i="1"/>
  <c r="J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C15" i="1"/>
  <c r="D15" i="1"/>
  <c r="E15" i="1"/>
  <c r="F15" i="1"/>
  <c r="G15" i="1"/>
  <c r="H15" i="1"/>
  <c r="I15" i="1"/>
  <c r="J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C16" i="1"/>
  <c r="D16" i="1"/>
  <c r="E16" i="1"/>
  <c r="F16" i="1"/>
  <c r="G16" i="1"/>
  <c r="H16" i="1"/>
  <c r="I16" i="1"/>
  <c r="J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C17" i="1"/>
  <c r="D17" i="1"/>
  <c r="E17" i="1"/>
  <c r="F17" i="1"/>
  <c r="G17" i="1"/>
  <c r="H17" i="1"/>
  <c r="I17" i="1"/>
  <c r="J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C18" i="1"/>
  <c r="D18" i="1"/>
  <c r="E18" i="1"/>
  <c r="F18" i="1"/>
  <c r="G18" i="1"/>
  <c r="H18" i="1"/>
  <c r="I18" i="1"/>
  <c r="J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C19" i="1"/>
  <c r="D19" i="1"/>
  <c r="E19" i="1"/>
  <c r="F19" i="1"/>
  <c r="G19" i="1"/>
  <c r="H19" i="1"/>
  <c r="I19" i="1"/>
  <c r="J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C20" i="1"/>
  <c r="D20" i="1"/>
  <c r="E20" i="1"/>
  <c r="F20" i="1"/>
  <c r="G20" i="1"/>
  <c r="H20" i="1"/>
  <c r="I20" i="1"/>
  <c r="J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C21" i="1"/>
  <c r="D21" i="1"/>
  <c r="E21" i="1"/>
  <c r="F21" i="1"/>
  <c r="G21" i="1"/>
  <c r="H21" i="1"/>
  <c r="I21" i="1"/>
  <c r="J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C22" i="1"/>
  <c r="D22" i="1"/>
  <c r="E22" i="1"/>
  <c r="F22" i="1"/>
  <c r="G22" i="1"/>
  <c r="H22" i="1"/>
  <c r="I22" i="1"/>
  <c r="J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C23" i="1"/>
  <c r="D23" i="1"/>
  <c r="E23" i="1"/>
  <c r="F23" i="1"/>
  <c r="G23" i="1"/>
  <c r="H23" i="1"/>
  <c r="I23" i="1"/>
  <c r="J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C24" i="1"/>
  <c r="D24" i="1"/>
  <c r="E24" i="1"/>
  <c r="F24" i="1"/>
  <c r="G24" i="1"/>
  <c r="H24" i="1"/>
  <c r="I24" i="1"/>
  <c r="J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C25" i="1"/>
  <c r="D25" i="1"/>
  <c r="E25" i="1"/>
  <c r="F25" i="1"/>
  <c r="G25" i="1"/>
  <c r="H25" i="1"/>
  <c r="I25" i="1"/>
  <c r="J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A46" i="1"/>
  <c r="A67" i="1"/>
  <c r="C74" i="1"/>
  <c r="D74" i="1"/>
  <c r="E74" i="1"/>
  <c r="F74" i="1"/>
  <c r="G74" i="1"/>
  <c r="K74" i="1"/>
  <c r="L74" i="1"/>
  <c r="M74" i="1"/>
  <c r="N74" i="1"/>
  <c r="O74" i="1"/>
  <c r="P74" i="1"/>
  <c r="Q74" i="1"/>
  <c r="R74" i="1"/>
  <c r="C75" i="1"/>
  <c r="D75" i="1"/>
  <c r="E75" i="1"/>
  <c r="F75" i="1"/>
  <c r="G75" i="1"/>
  <c r="K75" i="1"/>
  <c r="L75" i="1"/>
  <c r="M75" i="1"/>
  <c r="N75" i="1"/>
  <c r="O75" i="1"/>
  <c r="P75" i="1"/>
  <c r="Q75" i="1"/>
  <c r="R75" i="1"/>
  <c r="C76" i="1"/>
  <c r="D76" i="1"/>
  <c r="E76" i="1"/>
  <c r="F76" i="1"/>
  <c r="G76" i="1"/>
  <c r="K76" i="1"/>
  <c r="L76" i="1"/>
  <c r="M76" i="1"/>
  <c r="N76" i="1"/>
  <c r="O76" i="1"/>
  <c r="P76" i="1"/>
  <c r="Q76" i="1"/>
  <c r="R76" i="1"/>
  <c r="C77" i="1"/>
  <c r="D77" i="1"/>
  <c r="E77" i="1"/>
  <c r="F77" i="1"/>
  <c r="G77" i="1"/>
  <c r="K77" i="1"/>
  <c r="L77" i="1"/>
  <c r="M77" i="1"/>
  <c r="N77" i="1"/>
  <c r="O77" i="1"/>
  <c r="P77" i="1"/>
  <c r="Q77" i="1"/>
  <c r="R77" i="1"/>
  <c r="C78" i="1"/>
  <c r="D78" i="1"/>
  <c r="E78" i="1"/>
  <c r="F78" i="1"/>
  <c r="G78" i="1"/>
  <c r="K78" i="1"/>
  <c r="L78" i="1"/>
  <c r="M78" i="1"/>
  <c r="N78" i="1"/>
  <c r="O78" i="1"/>
  <c r="P78" i="1"/>
  <c r="Q78" i="1"/>
  <c r="R78" i="1"/>
  <c r="C79" i="1"/>
  <c r="D79" i="1"/>
  <c r="E79" i="1"/>
  <c r="F79" i="1"/>
  <c r="G79" i="1"/>
  <c r="K79" i="1"/>
  <c r="L79" i="1"/>
  <c r="M79" i="1"/>
  <c r="N79" i="1"/>
  <c r="O79" i="1"/>
  <c r="P79" i="1"/>
  <c r="Q79" i="1"/>
  <c r="R79" i="1"/>
  <c r="C80" i="1"/>
  <c r="D80" i="1"/>
  <c r="E80" i="1"/>
  <c r="F80" i="1"/>
  <c r="G80" i="1"/>
  <c r="K80" i="1"/>
  <c r="L80" i="1"/>
  <c r="M80" i="1"/>
  <c r="N80" i="1"/>
  <c r="O80" i="1"/>
  <c r="P80" i="1"/>
  <c r="Q80" i="1"/>
  <c r="R80" i="1"/>
  <c r="C81" i="1"/>
  <c r="D81" i="1"/>
  <c r="E81" i="1"/>
  <c r="F81" i="1"/>
  <c r="G81" i="1"/>
  <c r="K81" i="1"/>
  <c r="L81" i="1"/>
  <c r="M81" i="1"/>
  <c r="N81" i="1"/>
  <c r="O81" i="1"/>
  <c r="P81" i="1"/>
  <c r="Q81" i="1"/>
  <c r="R81" i="1"/>
  <c r="C82" i="1"/>
  <c r="D82" i="1"/>
  <c r="E82" i="1"/>
  <c r="F82" i="1"/>
  <c r="G82" i="1"/>
  <c r="K82" i="1"/>
  <c r="L82" i="1"/>
  <c r="M82" i="1"/>
  <c r="N82" i="1"/>
  <c r="O82" i="1"/>
  <c r="P82" i="1"/>
  <c r="Q82" i="1"/>
  <c r="R82" i="1"/>
  <c r="C84" i="1"/>
  <c r="D84" i="1"/>
  <c r="E84" i="1"/>
  <c r="F84" i="1"/>
  <c r="G84" i="1"/>
  <c r="K84" i="1"/>
  <c r="L84" i="1"/>
  <c r="M84" i="1"/>
  <c r="N84" i="1"/>
  <c r="O84" i="1"/>
  <c r="P84" i="1"/>
  <c r="Q84" i="1"/>
  <c r="R84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C103" i="1"/>
  <c r="D103" i="1"/>
  <c r="E103" i="1"/>
  <c r="F103" i="1"/>
  <c r="G103" i="1"/>
  <c r="H103" i="1"/>
  <c r="I103" i="1"/>
  <c r="J103" i="1"/>
  <c r="L103" i="1"/>
  <c r="M103" i="1"/>
  <c r="N103" i="1"/>
  <c r="O103" i="1"/>
  <c r="P103" i="1"/>
  <c r="C104" i="1"/>
  <c r="D104" i="1"/>
  <c r="E104" i="1"/>
  <c r="F104" i="1"/>
  <c r="G104" i="1"/>
  <c r="K104" i="1"/>
  <c r="L104" i="1"/>
  <c r="M104" i="1"/>
  <c r="N104" i="1"/>
  <c r="O104" i="1"/>
  <c r="P104" i="1"/>
  <c r="Q104" i="1"/>
  <c r="R104" i="1"/>
  <c r="A107" i="1"/>
  <c r="A2" i="3"/>
  <c r="A6" i="3"/>
  <c r="C9" i="3"/>
  <c r="D9" i="3"/>
  <c r="E9" i="3"/>
  <c r="F9" i="3"/>
  <c r="G9" i="3"/>
  <c r="H9" i="3"/>
  <c r="I9" i="3"/>
  <c r="J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C10" i="3"/>
  <c r="D10" i="3"/>
  <c r="E10" i="3"/>
  <c r="F10" i="3"/>
  <c r="G10" i="3"/>
  <c r="H10" i="3"/>
  <c r="I10" i="3"/>
  <c r="J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C11" i="3"/>
  <c r="D11" i="3"/>
  <c r="E11" i="3"/>
  <c r="F11" i="3"/>
  <c r="G11" i="3"/>
  <c r="H11" i="3"/>
  <c r="I11" i="3"/>
  <c r="J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C12" i="3"/>
  <c r="D12" i="3"/>
  <c r="E12" i="3"/>
  <c r="F12" i="3"/>
  <c r="G12" i="3"/>
  <c r="H12" i="3"/>
  <c r="I12" i="3"/>
  <c r="J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C13" i="3"/>
  <c r="D13" i="3"/>
  <c r="E13" i="3"/>
  <c r="F13" i="3"/>
  <c r="G13" i="3"/>
  <c r="H13" i="3"/>
  <c r="I13" i="3"/>
  <c r="J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C14" i="3"/>
  <c r="D14" i="3"/>
  <c r="E14" i="3"/>
  <c r="F14" i="3"/>
  <c r="G14" i="3"/>
  <c r="H14" i="3"/>
  <c r="I14" i="3"/>
  <c r="J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C15" i="3"/>
  <c r="D15" i="3"/>
  <c r="E15" i="3"/>
  <c r="F15" i="3"/>
  <c r="G15" i="3"/>
  <c r="H15" i="3"/>
  <c r="I15" i="3"/>
  <c r="J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C16" i="3"/>
  <c r="D16" i="3"/>
  <c r="E16" i="3"/>
  <c r="F16" i="3"/>
  <c r="G16" i="3"/>
  <c r="H16" i="3"/>
  <c r="I16" i="3"/>
  <c r="J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C17" i="3"/>
  <c r="D17" i="3"/>
  <c r="E17" i="3"/>
  <c r="F17" i="3"/>
  <c r="G17" i="3"/>
  <c r="H17" i="3"/>
  <c r="I17" i="3"/>
  <c r="J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C18" i="3"/>
  <c r="D18" i="3"/>
  <c r="E18" i="3"/>
  <c r="F18" i="3"/>
  <c r="G18" i="3"/>
  <c r="H18" i="3"/>
  <c r="I18" i="3"/>
  <c r="J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C19" i="3"/>
  <c r="D19" i="3"/>
  <c r="E19" i="3"/>
  <c r="F19" i="3"/>
  <c r="G19" i="3"/>
  <c r="H19" i="3"/>
  <c r="I19" i="3"/>
  <c r="J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C20" i="3"/>
  <c r="D20" i="3"/>
  <c r="E20" i="3"/>
  <c r="F20" i="3"/>
  <c r="G20" i="3"/>
  <c r="H20" i="3"/>
  <c r="I20" i="3"/>
  <c r="J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C21" i="3"/>
  <c r="D21" i="3"/>
  <c r="E21" i="3"/>
  <c r="F21" i="3"/>
  <c r="G21" i="3"/>
  <c r="H21" i="3"/>
  <c r="I21" i="3"/>
  <c r="J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C22" i="3"/>
  <c r="D22" i="3"/>
  <c r="E22" i="3"/>
  <c r="F22" i="3"/>
  <c r="G22" i="3"/>
  <c r="H22" i="3"/>
  <c r="I22" i="3"/>
  <c r="J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C23" i="3"/>
  <c r="D23" i="3"/>
  <c r="E23" i="3"/>
  <c r="F23" i="3"/>
  <c r="G23" i="3"/>
  <c r="H23" i="3"/>
  <c r="I23" i="3"/>
  <c r="J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C24" i="3"/>
  <c r="D24" i="3"/>
  <c r="E24" i="3"/>
  <c r="F24" i="3"/>
  <c r="G24" i="3"/>
  <c r="H24" i="3"/>
  <c r="I24" i="3"/>
  <c r="J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C25" i="3"/>
  <c r="D25" i="3"/>
  <c r="E25" i="3"/>
  <c r="F25" i="3"/>
  <c r="G25" i="3"/>
  <c r="H25" i="3"/>
  <c r="I25" i="3"/>
  <c r="J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A46" i="3"/>
  <c r="A67" i="3"/>
  <c r="C74" i="3"/>
  <c r="D74" i="3"/>
  <c r="E74" i="3"/>
  <c r="F74" i="3"/>
  <c r="G74" i="3"/>
  <c r="K74" i="3"/>
  <c r="L74" i="3"/>
  <c r="M74" i="3"/>
  <c r="N74" i="3"/>
  <c r="O74" i="3"/>
  <c r="P74" i="3"/>
  <c r="Q74" i="3"/>
  <c r="R74" i="3"/>
  <c r="C75" i="3"/>
  <c r="D75" i="3"/>
  <c r="E75" i="3"/>
  <c r="F75" i="3"/>
  <c r="G75" i="3"/>
  <c r="K75" i="3"/>
  <c r="L75" i="3"/>
  <c r="M75" i="3"/>
  <c r="N75" i="3"/>
  <c r="O75" i="3"/>
  <c r="P75" i="3"/>
  <c r="Q75" i="3"/>
  <c r="R75" i="3"/>
  <c r="C76" i="3"/>
  <c r="D76" i="3"/>
  <c r="E76" i="3"/>
  <c r="F76" i="3"/>
  <c r="G76" i="3"/>
  <c r="K76" i="3"/>
  <c r="L76" i="3"/>
  <c r="M76" i="3"/>
  <c r="N76" i="3"/>
  <c r="O76" i="3"/>
  <c r="P76" i="3"/>
  <c r="Q76" i="3"/>
  <c r="R76" i="3"/>
  <c r="C77" i="3"/>
  <c r="D77" i="3"/>
  <c r="E77" i="3"/>
  <c r="F77" i="3"/>
  <c r="G77" i="3"/>
  <c r="K77" i="3"/>
  <c r="L77" i="3"/>
  <c r="M77" i="3"/>
  <c r="N77" i="3"/>
  <c r="O77" i="3"/>
  <c r="P77" i="3"/>
  <c r="Q77" i="3"/>
  <c r="R77" i="3"/>
  <c r="C78" i="3"/>
  <c r="D78" i="3"/>
  <c r="E78" i="3"/>
  <c r="F78" i="3"/>
  <c r="G78" i="3"/>
  <c r="K78" i="3"/>
  <c r="L78" i="3"/>
  <c r="M78" i="3"/>
  <c r="N78" i="3"/>
  <c r="O78" i="3"/>
  <c r="P78" i="3"/>
  <c r="Q78" i="3"/>
  <c r="R78" i="3"/>
  <c r="C79" i="3"/>
  <c r="D79" i="3"/>
  <c r="E79" i="3"/>
  <c r="F79" i="3"/>
  <c r="G79" i="3"/>
  <c r="K79" i="3"/>
  <c r="L79" i="3"/>
  <c r="M79" i="3"/>
  <c r="N79" i="3"/>
  <c r="O79" i="3"/>
  <c r="P79" i="3"/>
  <c r="Q79" i="3"/>
  <c r="R79" i="3"/>
  <c r="C80" i="3"/>
  <c r="D80" i="3"/>
  <c r="E80" i="3"/>
  <c r="F80" i="3"/>
  <c r="G80" i="3"/>
  <c r="K80" i="3"/>
  <c r="L80" i="3"/>
  <c r="M80" i="3"/>
  <c r="N80" i="3"/>
  <c r="O80" i="3"/>
  <c r="P80" i="3"/>
  <c r="Q80" i="3"/>
  <c r="R80" i="3"/>
  <c r="C81" i="3"/>
  <c r="D81" i="3"/>
  <c r="E81" i="3"/>
  <c r="F81" i="3"/>
  <c r="G81" i="3"/>
  <c r="K81" i="3"/>
  <c r="L81" i="3"/>
  <c r="M81" i="3"/>
  <c r="N81" i="3"/>
  <c r="O81" i="3"/>
  <c r="P81" i="3"/>
  <c r="Q81" i="3"/>
  <c r="R81" i="3"/>
  <c r="C82" i="3"/>
  <c r="D82" i="3"/>
  <c r="E82" i="3"/>
  <c r="F82" i="3"/>
  <c r="G82" i="3"/>
  <c r="K82" i="3"/>
  <c r="L82" i="3"/>
  <c r="M82" i="3"/>
  <c r="N82" i="3"/>
  <c r="O82" i="3"/>
  <c r="P82" i="3"/>
  <c r="Q82" i="3"/>
  <c r="R82" i="3"/>
  <c r="C84" i="3"/>
  <c r="D84" i="3"/>
  <c r="E84" i="3"/>
  <c r="F84" i="3"/>
  <c r="G84" i="3"/>
  <c r="K84" i="3"/>
  <c r="L84" i="3"/>
  <c r="M84" i="3"/>
  <c r="N84" i="3"/>
  <c r="O84" i="3"/>
  <c r="P84" i="3"/>
  <c r="Q84" i="3"/>
  <c r="R84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C103" i="3"/>
  <c r="D103" i="3"/>
  <c r="E103" i="3"/>
  <c r="F103" i="3"/>
  <c r="G103" i="3"/>
  <c r="H103" i="3"/>
  <c r="I103" i="3"/>
  <c r="J103" i="3"/>
  <c r="L103" i="3"/>
  <c r="M103" i="3"/>
  <c r="N103" i="3"/>
  <c r="O103" i="3"/>
  <c r="P103" i="3"/>
  <c r="R103" i="3"/>
  <c r="C104" i="3"/>
  <c r="D104" i="3"/>
  <c r="E104" i="3"/>
  <c r="F104" i="3"/>
  <c r="G104" i="3"/>
  <c r="K104" i="3"/>
  <c r="L104" i="3"/>
  <c r="M104" i="3"/>
  <c r="N104" i="3"/>
  <c r="O104" i="3"/>
  <c r="P104" i="3"/>
  <c r="Q104" i="3"/>
  <c r="R104" i="3"/>
  <c r="A107" i="3"/>
</calcChain>
</file>

<file path=xl/sharedStrings.xml><?xml version="1.0" encoding="utf-8"?>
<sst xmlns="http://schemas.openxmlformats.org/spreadsheetml/2006/main" count="385" uniqueCount="46">
  <si>
    <t>Report Date</t>
  </si>
  <si>
    <t>M:\common\power\riskmgmt\lcra\lcra_newexotica.xls</t>
  </si>
  <si>
    <t>Peak Prices</t>
  </si>
  <si>
    <t>M:\Genco\Position\spread position 16 hr.xls</t>
  </si>
  <si>
    <t>Jun-01</t>
  </si>
  <si>
    <t>Sep-01</t>
  </si>
  <si>
    <t>Oct-Dec 01</t>
  </si>
  <si>
    <t>2001 Total</t>
  </si>
  <si>
    <t>2002</t>
  </si>
  <si>
    <t>2003</t>
  </si>
  <si>
    <t>2004</t>
  </si>
  <si>
    <t>2005</t>
  </si>
  <si>
    <t>2006-2010</t>
  </si>
  <si>
    <t>&gt; 2010</t>
  </si>
  <si>
    <t>Total Peak</t>
  </si>
  <si>
    <t>10 Min Spin</t>
  </si>
  <si>
    <t>TenMinSpin</t>
  </si>
  <si>
    <t>10 Min Non-Spin</t>
  </si>
  <si>
    <t>OpRes</t>
  </si>
  <si>
    <t>Operating Reserves</t>
  </si>
  <si>
    <t>AGC</t>
  </si>
  <si>
    <t>UI Congestion Up-lift</t>
  </si>
  <si>
    <t>NEPOOLU</t>
  </si>
  <si>
    <t>ICAP</t>
  </si>
  <si>
    <t>NEPOOL</t>
  </si>
  <si>
    <t>PJM</t>
  </si>
  <si>
    <t>NY Zone G</t>
  </si>
  <si>
    <t>NYPP</t>
  </si>
  <si>
    <t>NY Zone A</t>
  </si>
  <si>
    <t>NY Zone J</t>
  </si>
  <si>
    <t>Cinergy</t>
  </si>
  <si>
    <t>Com-Ed</t>
  </si>
  <si>
    <t>Comed</t>
  </si>
  <si>
    <t>TVA</t>
  </si>
  <si>
    <t>Entergy</t>
  </si>
  <si>
    <t>SOCO</t>
  </si>
  <si>
    <t>SERC</t>
  </si>
  <si>
    <t>ERCOT</t>
  </si>
  <si>
    <t>Change</t>
  </si>
  <si>
    <t>Heat Rates</t>
  </si>
  <si>
    <t xml:space="preserve"> </t>
  </si>
  <si>
    <t>Update heat rate curve import file!</t>
  </si>
  <si>
    <t>Total</t>
  </si>
  <si>
    <t>Off-Peak Prices</t>
  </si>
  <si>
    <t>Total Off-Peak</t>
  </si>
  <si>
    <t xml:space="preserve">NEPOOL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</si>
</sst>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</numFmts>
  <fonts count="8" x14ac:knownFonts="1">
    <font>
      <sz val="8"/>
      <name val="Lucida Console"/>
    </font>
    <font>
      <sz val="8"/>
      <name val="Lucida Console"/>
    </font>
    <font>
      <sz val="10"/>
      <name val="Helv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color indexed="10"/>
      <name val="Times New Roman"/>
      <family val="1"/>
    </font>
    <font>
      <sz val="8"/>
      <color indexed="10"/>
      <name val="Times New Roman"/>
      <family val="1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66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Border="1"/>
    <xf numFmtId="0" fontId="4" fillId="0" borderId="0" xfId="0" applyFont="1" applyFill="1"/>
    <xf numFmtId="167" fontId="3" fillId="0" borderId="0" xfId="0" applyNumberFormat="1" applyFont="1" applyAlignment="1">
      <alignment horizontal="right"/>
    </xf>
    <xf numFmtId="15" fontId="4" fillId="0" borderId="0" xfId="0" applyNumberFormat="1" applyFont="1"/>
    <xf numFmtId="0" fontId="3" fillId="0" borderId="0" xfId="0" applyFont="1"/>
    <xf numFmtId="167" fontId="4" fillId="0" borderId="0" xfId="0" applyNumberFormat="1" applyFont="1" applyAlignment="1">
      <alignment horizontal="right"/>
    </xf>
    <xf numFmtId="0" fontId="4" fillId="0" borderId="0" xfId="0" applyFont="1" applyFill="1" applyBorder="1"/>
    <xf numFmtId="14" fontId="4" fillId="0" borderId="0" xfId="0" applyNumberFormat="1" applyFont="1" applyProtection="1">
      <protection locked="0" hidden="1"/>
    </xf>
    <xf numFmtId="14" fontId="4" fillId="0" borderId="0" xfId="0" applyNumberFormat="1" applyFont="1"/>
    <xf numFmtId="171" fontId="3" fillId="0" borderId="0" xfId="0" applyNumberFormat="1" applyFont="1" applyAlignment="1">
      <alignment horizontal="left"/>
    </xf>
    <xf numFmtId="1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" fontId="4" fillId="0" borderId="0" xfId="0" applyNumberFormat="1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" fontId="3" fillId="0" borderId="0" xfId="0" quotePrefix="1" applyNumberFormat="1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2" borderId="2" xfId="0" applyFont="1" applyFill="1" applyBorder="1"/>
    <xf numFmtId="43" fontId="4" fillId="0" borderId="3" xfId="1" applyFont="1" applyFill="1" applyBorder="1"/>
    <xf numFmtId="43" fontId="4" fillId="3" borderId="3" xfId="1" applyFont="1" applyFill="1" applyBorder="1"/>
    <xf numFmtId="40" fontId="4" fillId="3" borderId="4" xfId="0" applyNumberFormat="1" applyFont="1" applyFill="1" applyBorder="1"/>
    <xf numFmtId="43" fontId="4" fillId="0" borderId="2" xfId="1" applyFont="1" applyFill="1" applyBorder="1"/>
    <xf numFmtId="38" fontId="4" fillId="0" borderId="0" xfId="0" applyNumberFormat="1" applyFont="1" applyFill="1" applyBorder="1"/>
    <xf numFmtId="38" fontId="4" fillId="0" borderId="0" xfId="0" applyNumberFormat="1" applyFont="1" applyFill="1"/>
    <xf numFmtId="43" fontId="4" fillId="0" borderId="0" xfId="1" applyFont="1" applyFill="1" applyBorder="1"/>
    <xf numFmtId="0" fontId="3" fillId="2" borderId="5" xfId="0" applyFont="1" applyFill="1" applyBorder="1"/>
    <xf numFmtId="0" fontId="4" fillId="0" borderId="1" xfId="0" applyFont="1" applyFill="1" applyBorder="1"/>
    <xf numFmtId="43" fontId="4" fillId="3" borderId="0" xfId="1" applyFont="1" applyFill="1" applyBorder="1"/>
    <xf numFmtId="43" fontId="4" fillId="3" borderId="6" xfId="1" applyFont="1" applyFill="1" applyBorder="1"/>
    <xf numFmtId="43" fontId="4" fillId="0" borderId="5" xfId="1" applyFont="1" applyFill="1" applyBorder="1"/>
    <xf numFmtId="43" fontId="4" fillId="0" borderId="1" xfId="1" applyFont="1" applyFill="1" applyBorder="1"/>
    <xf numFmtId="0" fontId="4" fillId="0" borderId="1" xfId="0" applyFont="1" applyBorder="1"/>
    <xf numFmtId="43" fontId="4" fillId="0" borderId="5" xfId="1" applyFont="1" applyBorder="1"/>
    <xf numFmtId="38" fontId="4" fillId="0" borderId="0" xfId="0" applyNumberFormat="1" applyFont="1" applyBorder="1"/>
    <xf numFmtId="0" fontId="3" fillId="2" borderId="7" xfId="0" applyFont="1" applyFill="1" applyBorder="1"/>
    <xf numFmtId="43" fontId="4" fillId="0" borderId="1" xfId="0" applyNumberFormat="1" applyFont="1" applyFill="1" applyBorder="1"/>
    <xf numFmtId="43" fontId="4" fillId="3" borderId="1" xfId="1" applyFont="1" applyFill="1" applyBorder="1"/>
    <xf numFmtId="43" fontId="4" fillId="3" borderId="8" xfId="1" applyFont="1" applyFill="1" applyBorder="1"/>
    <xf numFmtId="43" fontId="4" fillId="0" borderId="7" xfId="1" applyFont="1" applyBorder="1"/>
    <xf numFmtId="43" fontId="4" fillId="0" borderId="0" xfId="0" applyNumberFormat="1" applyFont="1" applyFill="1" applyBorder="1"/>
    <xf numFmtId="0" fontId="3" fillId="0" borderId="5" xfId="0" applyFont="1" applyBorder="1"/>
    <xf numFmtId="0" fontId="3" fillId="0" borderId="5" xfId="0" applyFont="1" applyFill="1" applyBorder="1"/>
    <xf numFmtId="0" fontId="3" fillId="0" borderId="9" xfId="0" applyFont="1" applyFill="1" applyBorder="1"/>
    <xf numFmtId="0" fontId="3" fillId="0" borderId="10" xfId="0" applyFont="1" applyFill="1" applyBorder="1"/>
    <xf numFmtId="43" fontId="4" fillId="0" borderId="10" xfId="1" applyFont="1" applyFill="1" applyBorder="1"/>
    <xf numFmtId="43" fontId="4" fillId="3" borderId="10" xfId="1" applyFont="1" applyFill="1" applyBorder="1"/>
    <xf numFmtId="43" fontId="4" fillId="3" borderId="11" xfId="1" applyFont="1" applyFill="1" applyBorder="1"/>
    <xf numFmtId="43" fontId="4" fillId="0" borderId="9" xfId="1" applyFont="1" applyFill="1" applyBorder="1"/>
    <xf numFmtId="38" fontId="3" fillId="0" borderId="0" xfId="0" applyNumberFormat="1" applyFont="1" applyFill="1" applyBorder="1"/>
    <xf numFmtId="0" fontId="3" fillId="0" borderId="0" xfId="0" applyFont="1" applyFill="1" applyBorder="1"/>
    <xf numFmtId="172" fontId="3" fillId="0" borderId="0" xfId="1" applyNumberFormat="1" applyFont="1" applyFill="1" applyBorder="1"/>
    <xf numFmtId="43" fontId="4" fillId="0" borderId="7" xfId="1" applyFont="1" applyFill="1" applyBorder="1"/>
    <xf numFmtId="43" fontId="4" fillId="0" borderId="3" xfId="0" quotePrefix="1" applyNumberFormat="1" applyFont="1" applyFill="1" applyBorder="1"/>
    <xf numFmtId="43" fontId="4" fillId="4" borderId="3" xfId="1" applyFont="1" applyFill="1" applyBorder="1"/>
    <xf numFmtId="43" fontId="4" fillId="0" borderId="0" xfId="0" quotePrefix="1" applyNumberFormat="1" applyFont="1" applyFill="1" applyBorder="1"/>
    <xf numFmtId="43" fontId="4" fillId="0" borderId="4" xfId="1" applyFont="1" applyFill="1" applyBorder="1"/>
    <xf numFmtId="43" fontId="4" fillId="4" borderId="0" xfId="1" applyFont="1" applyFill="1" applyBorder="1"/>
    <xf numFmtId="43" fontId="4" fillId="0" borderId="6" xfId="1" applyFont="1" applyFill="1" applyBorder="1"/>
    <xf numFmtId="43" fontId="4" fillId="0" borderId="6" xfId="1" applyFont="1" applyBorder="1"/>
    <xf numFmtId="43" fontId="4" fillId="4" borderId="1" xfId="1" applyFont="1" applyFill="1" applyBorder="1"/>
    <xf numFmtId="43" fontId="4" fillId="0" borderId="10" xfId="0" quotePrefix="1" applyNumberFormat="1" applyFont="1" applyFill="1" applyBorder="1"/>
    <xf numFmtId="43" fontId="4" fillId="0" borderId="11" xfId="1" applyFont="1" applyFill="1" applyBorder="1"/>
    <xf numFmtId="171" fontId="3" fillId="0" borderId="10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vertical="center"/>
    </xf>
    <xf numFmtId="17" fontId="3" fillId="0" borderId="10" xfId="0" quotePrefix="1" applyNumberFormat="1" applyFont="1" applyBorder="1" applyAlignment="1">
      <alignment horizontal="center" vertical="center"/>
    </xf>
    <xf numFmtId="0" fontId="3" fillId="0" borderId="10" xfId="0" quotePrefix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5" borderId="5" xfId="0" applyFont="1" applyFill="1" applyBorder="1"/>
    <xf numFmtId="43" fontId="4" fillId="6" borderId="0" xfId="1" applyFont="1" applyFill="1" applyBorder="1"/>
    <xf numFmtId="38" fontId="4" fillId="3" borderId="6" xfId="0" applyNumberFormat="1" applyFont="1" applyFill="1" applyBorder="1"/>
    <xf numFmtId="172" fontId="4" fillId="0" borderId="0" xfId="1" applyNumberFormat="1" applyFont="1" applyFill="1" applyBorder="1"/>
    <xf numFmtId="172" fontId="4" fillId="6" borderId="0" xfId="1" applyNumberFormat="1" applyFont="1" applyFill="1" applyBorder="1"/>
    <xf numFmtId="172" fontId="4" fillId="6" borderId="6" xfId="0" applyNumberFormat="1" applyFont="1" applyFill="1" applyBorder="1"/>
    <xf numFmtId="172" fontId="4" fillId="0" borderId="2" xfId="1" applyNumberFormat="1" applyFont="1" applyBorder="1"/>
    <xf numFmtId="0" fontId="5" fillId="7" borderId="0" xfId="0" applyFont="1" applyFill="1"/>
    <xf numFmtId="0" fontId="6" fillId="7" borderId="0" xfId="0" applyFont="1" applyFill="1"/>
    <xf numFmtId="172" fontId="4" fillId="0" borderId="5" xfId="1" applyNumberFormat="1" applyFont="1" applyBorder="1"/>
    <xf numFmtId="172" fontId="4" fillId="0" borderId="10" xfId="1" applyNumberFormat="1" applyFont="1" applyFill="1" applyBorder="1"/>
    <xf numFmtId="172" fontId="4" fillId="6" borderId="10" xfId="1" applyNumberFormat="1" applyFont="1" applyFill="1" applyBorder="1"/>
    <xf numFmtId="172" fontId="4" fillId="6" borderId="11" xfId="0" applyNumberFormat="1" applyFont="1" applyFill="1" applyBorder="1"/>
    <xf numFmtId="172" fontId="4" fillId="0" borderId="9" xfId="1" applyNumberFormat="1" applyFont="1" applyBorder="1"/>
    <xf numFmtId="172" fontId="4" fillId="0" borderId="0" xfId="0" applyNumberFormat="1" applyFont="1" applyFill="1"/>
    <xf numFmtId="172" fontId="4" fillId="0" borderId="0" xfId="0" applyNumberFormat="1" applyFont="1"/>
    <xf numFmtId="172" fontId="3" fillId="0" borderId="10" xfId="1" applyNumberFormat="1" applyFont="1" applyFill="1" applyBorder="1"/>
    <xf numFmtId="172" fontId="4" fillId="6" borderId="6" xfId="1" applyNumberFormat="1" applyFont="1" applyFill="1" applyBorder="1"/>
    <xf numFmtId="172" fontId="4" fillId="0" borderId="6" xfId="1" applyNumberFormat="1" applyFont="1" applyFill="1" applyBorder="1"/>
    <xf numFmtId="172" fontId="4" fillId="0" borderId="2" xfId="1" applyNumberFormat="1" applyFont="1" applyFill="1" applyBorder="1"/>
    <xf numFmtId="172" fontId="4" fillId="0" borderId="5" xfId="1" applyNumberFormat="1" applyFont="1" applyFill="1" applyBorder="1"/>
    <xf numFmtId="172" fontId="4" fillId="0" borderId="9" xfId="1" applyNumberFormat="1" applyFont="1" applyFill="1" applyBorder="1"/>
    <xf numFmtId="171" fontId="3" fillId="0" borderId="0" xfId="0" applyNumberFormat="1" applyFont="1" applyFill="1" applyBorder="1" applyAlignment="1">
      <alignment horizontal="left"/>
    </xf>
    <xf numFmtId="0" fontId="3" fillId="5" borderId="2" xfId="0" applyFont="1" applyFill="1" applyBorder="1"/>
    <xf numFmtId="172" fontId="4" fillId="0" borderId="3" xfId="1" applyNumberFormat="1" applyFont="1" applyFill="1" applyBorder="1"/>
    <xf numFmtId="172" fontId="4" fillId="6" borderId="3" xfId="1" applyNumberFormat="1" applyFont="1" applyFill="1" applyBorder="1"/>
    <xf numFmtId="15" fontId="4" fillId="0" borderId="0" xfId="0" applyNumberFormat="1" applyFont="1" applyAlignment="1">
      <alignment horizontal="center"/>
    </xf>
    <xf numFmtId="174" fontId="3" fillId="0" borderId="0" xfId="0" applyNumberFormat="1" applyFont="1" applyAlignment="1">
      <alignment horizontal="center"/>
    </xf>
    <xf numFmtId="174" fontId="3" fillId="0" borderId="1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3" fillId="0" borderId="0" xfId="0" applyNumberFormat="1" applyFont="1" applyAlignment="1">
      <alignment horizontal="center" wrapText="1"/>
    </xf>
    <xf numFmtId="0" fontId="3" fillId="2" borderId="12" xfId="0" applyFont="1" applyFill="1" applyBorder="1"/>
    <xf numFmtId="43" fontId="4" fillId="0" borderId="12" xfId="1" applyFont="1" applyBorder="1"/>
    <xf numFmtId="43" fontId="4" fillId="0" borderId="13" xfId="1" applyFont="1" applyBorder="1"/>
    <xf numFmtId="43" fontId="4" fillId="0" borderId="14" xfId="1" applyFont="1" applyBorder="1"/>
    <xf numFmtId="43" fontId="4" fillId="0" borderId="15" xfId="1" applyFont="1" applyFill="1" applyBorder="1"/>
    <xf numFmtId="43" fontId="4" fillId="0" borderId="14" xfId="1" applyFont="1" applyFill="1" applyBorder="1"/>
    <xf numFmtId="43" fontId="4" fillId="0" borderId="0" xfId="1" applyFont="1" applyFill="1"/>
    <xf numFmtId="0" fontId="3" fillId="2" borderId="16" xfId="0" applyFont="1" applyFill="1" applyBorder="1"/>
    <xf numFmtId="43" fontId="4" fillId="0" borderId="16" xfId="1" applyFont="1" applyBorder="1"/>
    <xf numFmtId="43" fontId="4" fillId="0" borderId="0" xfId="1" applyFont="1" applyBorder="1"/>
    <xf numFmtId="43" fontId="4" fillId="0" borderId="17" xfId="1" applyFont="1" applyBorder="1"/>
    <xf numFmtId="43" fontId="4" fillId="0" borderId="18" xfId="1" applyFont="1" applyFill="1" applyBorder="1"/>
    <xf numFmtId="43" fontId="4" fillId="0" borderId="17" xfId="1" applyFont="1" applyFill="1" applyBorder="1"/>
    <xf numFmtId="0" fontId="3" fillId="2" borderId="19" xfId="0" applyFont="1" applyFill="1" applyBorder="1"/>
    <xf numFmtId="43" fontId="4" fillId="0" borderId="19" xfId="0" applyNumberFormat="1" applyFont="1" applyFill="1" applyBorder="1"/>
    <xf numFmtId="43" fontId="4" fillId="0" borderId="19" xfId="1" applyFont="1" applyBorder="1"/>
    <xf numFmtId="43" fontId="4" fillId="0" borderId="1" xfId="1" applyFont="1" applyBorder="1"/>
    <xf numFmtId="43" fontId="4" fillId="0" borderId="20" xfId="1" applyFont="1" applyFill="1" applyBorder="1"/>
    <xf numFmtId="43" fontId="4" fillId="0" borderId="0" xfId="1" applyFont="1"/>
    <xf numFmtId="172" fontId="3" fillId="0" borderId="16" xfId="1" applyNumberFormat="1" applyFont="1" applyBorder="1"/>
    <xf numFmtId="0" fontId="3" fillId="0" borderId="16" xfId="0" applyFont="1" applyFill="1" applyBorder="1"/>
    <xf numFmtId="43" fontId="4" fillId="0" borderId="16" xfId="1" applyFont="1" applyFill="1" applyBorder="1"/>
    <xf numFmtId="172" fontId="3" fillId="0" borderId="19" xfId="1" applyNumberFormat="1" applyFont="1" applyFill="1" applyBorder="1"/>
    <xf numFmtId="43" fontId="4" fillId="0" borderId="21" xfId="1" applyFont="1" applyBorder="1"/>
    <xf numFmtId="43" fontId="4" fillId="0" borderId="15" xfId="1" applyFont="1" applyBorder="1"/>
    <xf numFmtId="43" fontId="4" fillId="0" borderId="18" xfId="1" applyFont="1" applyBorder="1"/>
    <xf numFmtId="43" fontId="4" fillId="0" borderId="20" xfId="1" applyFont="1" applyBorder="1"/>
    <xf numFmtId="0" fontId="3" fillId="0" borderId="16" xfId="0" applyFont="1" applyBorder="1"/>
    <xf numFmtId="0" fontId="4" fillId="0" borderId="10" xfId="0" applyFont="1" applyBorder="1"/>
    <xf numFmtId="0" fontId="3" fillId="2" borderId="22" xfId="0" applyFont="1" applyFill="1" applyBorder="1"/>
    <xf numFmtId="43" fontId="4" fillId="0" borderId="22" xfId="1" applyFont="1" applyBorder="1"/>
    <xf numFmtId="43" fontId="4" fillId="0" borderId="3" xfId="1" applyFont="1" applyBorder="1"/>
    <xf numFmtId="0" fontId="3" fillId="2" borderId="23" xfId="0" applyFont="1" applyFill="1" applyBorder="1"/>
    <xf numFmtId="43" fontId="4" fillId="0" borderId="23" xfId="1" applyFont="1" applyBorder="1"/>
    <xf numFmtId="43" fontId="4" fillId="0" borderId="0" xfId="0" applyNumberFormat="1" applyFont="1"/>
    <xf numFmtId="43" fontId="4" fillId="0" borderId="24" xfId="1" applyFont="1" applyBorder="1"/>
    <xf numFmtId="43" fontId="4" fillId="0" borderId="10" xfId="1" applyFont="1" applyBorder="1"/>
    <xf numFmtId="43" fontId="4" fillId="0" borderId="25" xfId="1" applyFont="1" applyBorder="1"/>
    <xf numFmtId="0" fontId="3" fillId="0" borderId="0" xfId="0" applyFont="1" applyBorder="1"/>
    <xf numFmtId="17" fontId="3" fillId="0" borderId="0" xfId="0" quotePrefix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3" fontId="3" fillId="0" borderId="10" xfId="1" quotePrefix="1" applyFont="1" applyBorder="1" applyAlignment="1">
      <alignment horizontal="center"/>
    </xf>
    <xf numFmtId="0" fontId="4" fillId="0" borderId="3" xfId="0" applyFont="1" applyFill="1" applyBorder="1"/>
    <xf numFmtId="43" fontId="4" fillId="0" borderId="3" xfId="0" applyNumberFormat="1" applyFont="1" applyFill="1" applyBorder="1"/>
    <xf numFmtId="43" fontId="4" fillId="0" borderId="10" xfId="0" applyNumberFormat="1" applyFont="1" applyFill="1" applyBorder="1"/>
    <xf numFmtId="43" fontId="3" fillId="0" borderId="10" xfId="1" applyFont="1" applyFill="1" applyBorder="1"/>
    <xf numFmtId="43" fontId="4" fillId="0" borderId="8" xfId="1" applyFont="1" applyFill="1" applyBorder="1"/>
    <xf numFmtId="43" fontId="4" fillId="0" borderId="11" xfId="1" applyFont="1" applyBorder="1"/>
    <xf numFmtId="0" fontId="4" fillId="0" borderId="10" xfId="0" applyFont="1" applyFill="1" applyBorder="1"/>
    <xf numFmtId="0" fontId="3" fillId="0" borderId="23" xfId="0" applyFont="1" applyBorder="1"/>
    <xf numFmtId="43" fontId="4" fillId="0" borderId="23" xfId="0" applyNumberFormat="1" applyFont="1" applyBorder="1"/>
    <xf numFmtId="0" fontId="3" fillId="0" borderId="26" xfId="0" applyFont="1" applyFill="1" applyBorder="1"/>
    <xf numFmtId="43" fontId="4" fillId="0" borderId="24" xfId="0" applyNumberFormat="1" applyFont="1" applyBorder="1"/>
    <xf numFmtId="43" fontId="3" fillId="0" borderId="10" xfId="1" quotePrefix="1" applyFont="1" applyBorder="1" applyAlignment="1">
      <alignment horizontal="center" vertical="center"/>
    </xf>
    <xf numFmtId="43" fontId="4" fillId="6" borderId="6" xfId="1" applyFont="1" applyFill="1" applyBorder="1"/>
    <xf numFmtId="172" fontId="4" fillId="6" borderId="11" xfId="1" applyNumberFormat="1" applyFont="1" applyFill="1" applyBorder="1"/>
    <xf numFmtId="172" fontId="4" fillId="0" borderId="11" xfId="1" applyNumberFormat="1" applyFont="1" applyFill="1" applyBorder="1"/>
    <xf numFmtId="43" fontId="3" fillId="0" borderId="0" xfId="1" applyFont="1" applyFill="1" applyBorder="1"/>
    <xf numFmtId="172" fontId="4" fillId="3" borderId="6" xfId="1" applyNumberFormat="1" applyFont="1" applyFill="1" applyBorder="1"/>
    <xf numFmtId="172" fontId="4" fillId="3" borderId="11" xfId="1" applyNumberFormat="1" applyFont="1" applyFill="1" applyBorder="1"/>
  </cellXfs>
  <cellStyles count="10">
    <cellStyle name="Comma" xfId="1" builtinId="3"/>
    <cellStyle name="Normal" xfId="0" builtinId="0"/>
    <cellStyle name="Normal - Style1" xfId="2"/>
    <cellStyle name="Normal - Style2" xfId="3"/>
    <cellStyle name="Normal - Style3" xfId="4"/>
    <cellStyle name="Normal - Style4" xfId="5"/>
    <cellStyle name="Normal - Style5" xfId="6"/>
    <cellStyle name="Normal - Style6" xfId="7"/>
    <cellStyle name="Normal - Style7" xfId="8"/>
    <cellStyle name="Normal - Style8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335280</xdr:colOff>
          <xdr:row>0</xdr:row>
          <xdr:rowOff>121920</xdr:rowOff>
        </xdr:from>
        <xdr:to>
          <xdr:col>12</xdr:col>
          <xdr:colOff>342900</xdr:colOff>
          <xdr:row>2</xdr:row>
          <xdr:rowOff>121920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East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205740</xdr:colOff>
          <xdr:row>0</xdr:row>
          <xdr:rowOff>91440</xdr:rowOff>
        </xdr:from>
        <xdr:to>
          <xdr:col>4</xdr:col>
          <xdr:colOff>137160</xdr:colOff>
          <xdr:row>2</xdr:row>
          <xdr:rowOff>121920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495300</xdr:colOff>
          <xdr:row>0</xdr:row>
          <xdr:rowOff>91440</xdr:rowOff>
        </xdr:from>
        <xdr:to>
          <xdr:col>16</xdr:col>
          <xdr:colOff>464820</xdr:colOff>
          <xdr:row>2</xdr:row>
          <xdr:rowOff>114300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617220</xdr:colOff>
          <xdr:row>0</xdr:row>
          <xdr:rowOff>91440</xdr:rowOff>
        </xdr:from>
        <xdr:to>
          <xdr:col>20</xdr:col>
          <xdr:colOff>99060</xdr:colOff>
          <xdr:row>5</xdr:row>
          <xdr:rowOff>60960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2</xdr:row>
          <xdr:rowOff>83820</xdr:rowOff>
        </xdr:from>
        <xdr:to>
          <xdr:col>0</xdr:col>
          <xdr:colOff>1196340</xdr:colOff>
          <xdr:row>4</xdr:row>
          <xdr:rowOff>106680</xdr:rowOff>
        </xdr:to>
        <xdr:sp macro="" textlink="">
          <xdr:nvSpPr>
            <xdr:cNvPr id="2049" name="CommandButton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312420</xdr:colOff>
          <xdr:row>0</xdr:row>
          <xdr:rowOff>121920</xdr:rowOff>
        </xdr:from>
        <xdr:to>
          <xdr:col>2</xdr:col>
          <xdr:colOff>670560</xdr:colOff>
          <xdr:row>4</xdr:row>
          <xdr:rowOff>38100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PublishEPowerDeskDailyPrice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22860</xdr:rowOff>
        </xdr:from>
        <xdr:to>
          <xdr:col>10</xdr:col>
          <xdr:colOff>22860</xdr:colOff>
          <xdr:row>3</xdr:row>
          <xdr:rowOff>22860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Power Off-Peak Prices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astPrice_06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astPrice_06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East Price"/>
      <sheetName val="Peak Daily Power Prices"/>
      <sheetName val="Power East Off Peak Pric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>
        <row r="9">
          <cell r="C9">
            <v>14.369000434875488</v>
          </cell>
          <cell r="E9">
            <v>14.370000839233398</v>
          </cell>
          <cell r="F9">
            <v>9.369999885559082</v>
          </cell>
          <cell r="G9">
            <v>2.1800000667572021</v>
          </cell>
          <cell r="I9">
            <v>2.1800000667572021</v>
          </cell>
          <cell r="J9">
            <v>2.1800000667572021</v>
          </cell>
          <cell r="K9">
            <v>2.1800000667572021</v>
          </cell>
          <cell r="U9">
            <v>2.1800000667572021</v>
          </cell>
          <cell r="V9">
            <v>2.1800003051757813</v>
          </cell>
          <cell r="W9">
            <v>2.1800000667572021</v>
          </cell>
          <cell r="X9">
            <v>2.1800000667572021</v>
          </cell>
          <cell r="Y9">
            <v>2.1800000667572021</v>
          </cell>
          <cell r="Z9">
            <v>11.369000434875488</v>
          </cell>
          <cell r="AA9">
            <v>11.370000839233398</v>
          </cell>
          <cell r="AB9">
            <v>11.369999885559082</v>
          </cell>
          <cell r="AC9">
            <v>2.1800000667572021</v>
          </cell>
          <cell r="AD9">
            <v>2.1800000667572021</v>
          </cell>
          <cell r="AE9">
            <v>2.1800000667572021</v>
          </cell>
          <cell r="AF9">
            <v>2.1800000667572021</v>
          </cell>
          <cell r="AG9">
            <v>2.1800000667572021</v>
          </cell>
          <cell r="AH9">
            <v>2.1800003051757813</v>
          </cell>
          <cell r="AI9">
            <v>2.1800000667572021</v>
          </cell>
          <cell r="AJ9">
            <v>2.1800000667572021</v>
          </cell>
          <cell r="AK9">
            <v>2.1800000667572021</v>
          </cell>
          <cell r="AL9">
            <v>11.369000434875488</v>
          </cell>
          <cell r="AM9">
            <v>11.370000839233398</v>
          </cell>
          <cell r="AN9">
            <v>11.369999885559082</v>
          </cell>
          <cell r="AO9">
            <v>2.1800000667572021</v>
          </cell>
          <cell r="AP9">
            <v>2.1800000667572021</v>
          </cell>
          <cell r="AQ9">
            <v>2.1800000667572021</v>
          </cell>
          <cell r="AR9">
            <v>2.1800000667572021</v>
          </cell>
          <cell r="AS9">
            <v>2.1800000667572021</v>
          </cell>
          <cell r="AT9">
            <v>2.1800003051757813</v>
          </cell>
          <cell r="AU9">
            <v>2.1800000667572021</v>
          </cell>
          <cell r="AV9">
            <v>2.1800000667572021</v>
          </cell>
          <cell r="AW9">
            <v>2.1800000667572021</v>
          </cell>
          <cell r="AX9">
            <v>11.369000434875488</v>
          </cell>
          <cell r="AY9">
            <v>11.370000839233398</v>
          </cell>
          <cell r="AZ9">
            <v>11.369999885559082</v>
          </cell>
          <cell r="BA9">
            <v>2.1800000667572021</v>
          </cell>
          <cell r="BB9">
            <v>2.1800000667572021</v>
          </cell>
          <cell r="BC9">
            <v>2.1800000667572021</v>
          </cell>
          <cell r="BD9">
            <v>2.1800000667572021</v>
          </cell>
          <cell r="BE9">
            <v>2.1800000667572021</v>
          </cell>
          <cell r="BF9">
            <v>2.1800003051757813</v>
          </cell>
          <cell r="BG9">
            <v>2.1800000667572021</v>
          </cell>
          <cell r="BH9">
            <v>2.1800000667572021</v>
          </cell>
          <cell r="BI9">
            <v>2.1800000667572021</v>
          </cell>
          <cell r="BJ9">
            <v>11.369000434875488</v>
          </cell>
          <cell r="BK9">
            <v>11.370000839233398</v>
          </cell>
          <cell r="BL9">
            <v>11.369999885559082</v>
          </cell>
          <cell r="BM9">
            <v>2.1800000667572021</v>
          </cell>
          <cell r="BN9">
            <v>2.1800000667572021</v>
          </cell>
          <cell r="BO9">
            <v>2.1800000667572021</v>
          </cell>
          <cell r="BP9">
            <v>2.1800000667572021</v>
          </cell>
          <cell r="BQ9">
            <v>2.1800000667572021</v>
          </cell>
          <cell r="BR9">
            <v>2.1800003051757813</v>
          </cell>
          <cell r="BS9">
            <v>2.1800000667572021</v>
          </cell>
          <cell r="BT9">
            <v>2.1800000667572021</v>
          </cell>
          <cell r="BU9">
            <v>2.1800000667572021</v>
          </cell>
          <cell r="BV9">
            <v>11.369000434875488</v>
          </cell>
          <cell r="BW9">
            <v>11.370000839233398</v>
          </cell>
          <cell r="BX9">
            <v>11.369999885559082</v>
          </cell>
          <cell r="BY9">
            <v>2.1800000667572021</v>
          </cell>
          <cell r="BZ9">
            <v>2.1800000667572021</v>
          </cell>
          <cell r="CA9">
            <v>2.1800000667572021</v>
          </cell>
          <cell r="CB9">
            <v>2.1800000667572021</v>
          </cell>
          <cell r="CC9">
            <v>2.1800000667572021</v>
          </cell>
          <cell r="CD9">
            <v>2.1800003051757813</v>
          </cell>
          <cell r="CE9">
            <v>2.1800000667572021</v>
          </cell>
          <cell r="CF9">
            <v>2.1800000667572021</v>
          </cell>
          <cell r="CG9">
            <v>2.1800000667572021</v>
          </cell>
          <cell r="CH9">
            <v>11.369000434875488</v>
          </cell>
          <cell r="CI9">
            <v>11.370000839233398</v>
          </cell>
          <cell r="CJ9">
            <v>11.369999885559082</v>
          </cell>
          <cell r="CK9">
            <v>2.1800000667572021</v>
          </cell>
          <cell r="CL9">
            <v>2.1800000667572021</v>
          </cell>
          <cell r="CM9">
            <v>2.1800000667572021</v>
          </cell>
          <cell r="CN9">
            <v>2.1800000667572021</v>
          </cell>
          <cell r="CO9">
            <v>2.1800000667572021</v>
          </cell>
          <cell r="CP9">
            <v>2.1800003051757813</v>
          </cell>
          <cell r="CQ9">
            <v>2.1800000667572021</v>
          </cell>
          <cell r="CR9">
            <v>2.1800000667572021</v>
          </cell>
          <cell r="CS9">
            <v>2.1800000667572021</v>
          </cell>
          <cell r="CT9">
            <v>11.369000434875488</v>
          </cell>
          <cell r="CU9">
            <v>11.370000839233398</v>
          </cell>
          <cell r="CV9">
            <v>11.369999885559082</v>
          </cell>
          <cell r="CW9">
            <v>2.1800000667572021</v>
          </cell>
          <cell r="CX9">
            <v>2.1800000667572021</v>
          </cell>
          <cell r="CY9">
            <v>2.1800000667572021</v>
          </cell>
          <cell r="CZ9">
            <v>2.1800000667572021</v>
          </cell>
          <cell r="DA9">
            <v>2.1800000667572021</v>
          </cell>
          <cell r="DB9">
            <v>2.1800003051757813</v>
          </cell>
          <cell r="DC9">
            <v>2.1800000667572021</v>
          </cell>
          <cell r="DD9">
            <v>2.1800000667572021</v>
          </cell>
          <cell r="DE9">
            <v>2.1800000667572021</v>
          </cell>
          <cell r="DF9">
            <v>11.369000434875488</v>
          </cell>
          <cell r="DG9">
            <v>11.370000839233398</v>
          </cell>
          <cell r="DH9">
            <v>11.369999885559082</v>
          </cell>
          <cell r="DI9">
            <v>2.1800000667572021</v>
          </cell>
          <cell r="DJ9">
            <v>2.1800000667572021</v>
          </cell>
          <cell r="DK9">
            <v>2.1800000667572021</v>
          </cell>
          <cell r="DL9">
            <v>2.1800000667572021</v>
          </cell>
          <cell r="DM9">
            <v>2.1800000667572021</v>
          </cell>
          <cell r="DN9">
            <v>2.1800003051757813</v>
          </cell>
          <cell r="DO9">
            <v>2.1800000667572021</v>
          </cell>
          <cell r="DP9">
            <v>2.1800000667572021</v>
          </cell>
          <cell r="DQ9">
            <v>2.1800000667572021</v>
          </cell>
          <cell r="DR9">
            <v>11.369000434875488</v>
          </cell>
          <cell r="DS9">
            <v>11.370000839233398</v>
          </cell>
          <cell r="DT9">
            <v>11.369999885559082</v>
          </cell>
          <cell r="DU9">
            <v>2.1800000667572021</v>
          </cell>
          <cell r="DV9">
            <v>2.1800000667572021</v>
          </cell>
          <cell r="DW9">
            <v>2.1800000667572021</v>
          </cell>
          <cell r="DX9">
            <v>2.1800000667572021</v>
          </cell>
        </row>
        <row r="10">
          <cell r="C10">
            <v>9.5900001525878906</v>
          </cell>
          <cell r="E10">
            <v>9.5900001525878906</v>
          </cell>
          <cell r="F10">
            <v>4.5900001525878906</v>
          </cell>
          <cell r="G10">
            <v>2.1200001239776611</v>
          </cell>
          <cell r="I10">
            <v>2.119999885559082</v>
          </cell>
          <cell r="J10">
            <v>2.119999885559082</v>
          </cell>
          <cell r="K10">
            <v>2.119999885559082</v>
          </cell>
          <cell r="U10">
            <v>2.119999885559082</v>
          </cell>
          <cell r="V10">
            <v>2.119999885559082</v>
          </cell>
          <cell r="W10">
            <v>2.119999885559082</v>
          </cell>
          <cell r="X10">
            <v>2.119999885559082</v>
          </cell>
          <cell r="Y10">
            <v>2.119999885559082</v>
          </cell>
          <cell r="Z10">
            <v>6.5900001525878906</v>
          </cell>
          <cell r="AA10">
            <v>6.5900001525878906</v>
          </cell>
          <cell r="AB10">
            <v>6.5900001525878906</v>
          </cell>
          <cell r="AC10">
            <v>2.1200001239776611</v>
          </cell>
          <cell r="AD10">
            <v>2.119999885559082</v>
          </cell>
          <cell r="AE10">
            <v>2.119999885559082</v>
          </cell>
          <cell r="AF10">
            <v>2.119999885559082</v>
          </cell>
          <cell r="AG10">
            <v>2.119999885559082</v>
          </cell>
          <cell r="AH10">
            <v>2.119999885559082</v>
          </cell>
          <cell r="AI10">
            <v>2.119999885559082</v>
          </cell>
          <cell r="AJ10">
            <v>2.119999885559082</v>
          </cell>
          <cell r="AK10">
            <v>2.119999885559082</v>
          </cell>
          <cell r="AL10">
            <v>6.5900001525878906</v>
          </cell>
          <cell r="AM10">
            <v>6.5900001525878906</v>
          </cell>
          <cell r="AN10">
            <v>6.5900001525878906</v>
          </cell>
          <cell r="AO10">
            <v>2.1200001239776611</v>
          </cell>
          <cell r="AP10">
            <v>2.119999885559082</v>
          </cell>
          <cell r="AQ10">
            <v>2.119999885559082</v>
          </cell>
          <cell r="AR10">
            <v>2.119999885559082</v>
          </cell>
          <cell r="AS10">
            <v>2.119999885559082</v>
          </cell>
          <cell r="AT10">
            <v>2.119999885559082</v>
          </cell>
          <cell r="AU10">
            <v>2.119999885559082</v>
          </cell>
          <cell r="AV10">
            <v>2.119999885559082</v>
          </cell>
          <cell r="AW10">
            <v>2.119999885559082</v>
          </cell>
          <cell r="AX10">
            <v>6.5900001525878906</v>
          </cell>
          <cell r="AY10">
            <v>6.5900001525878906</v>
          </cell>
          <cell r="AZ10">
            <v>6.5900001525878906</v>
          </cell>
          <cell r="BA10">
            <v>2.1200001239776611</v>
          </cell>
          <cell r="BB10">
            <v>2.119999885559082</v>
          </cell>
          <cell r="BC10">
            <v>2.119999885559082</v>
          </cell>
          <cell r="BD10">
            <v>2.119999885559082</v>
          </cell>
          <cell r="BE10">
            <v>2.119999885559082</v>
          </cell>
          <cell r="BF10">
            <v>2.119999885559082</v>
          </cell>
          <cell r="BG10">
            <v>2.119999885559082</v>
          </cell>
          <cell r="BH10">
            <v>2.119999885559082</v>
          </cell>
          <cell r="BI10">
            <v>2.119999885559082</v>
          </cell>
          <cell r="BJ10">
            <v>6.5900001525878906</v>
          </cell>
          <cell r="BK10">
            <v>6.5900001525878906</v>
          </cell>
          <cell r="BL10">
            <v>6.5900001525878906</v>
          </cell>
          <cell r="BM10">
            <v>2.1200001239776611</v>
          </cell>
          <cell r="BN10">
            <v>2.119999885559082</v>
          </cell>
          <cell r="BO10">
            <v>2.119999885559082</v>
          </cell>
          <cell r="BP10">
            <v>2.119999885559082</v>
          </cell>
          <cell r="BQ10">
            <v>2.119999885559082</v>
          </cell>
          <cell r="BR10">
            <v>2.119999885559082</v>
          </cell>
          <cell r="BS10">
            <v>2.119999885559082</v>
          </cell>
          <cell r="BT10">
            <v>2.119999885559082</v>
          </cell>
          <cell r="BU10">
            <v>2.119999885559082</v>
          </cell>
          <cell r="BV10">
            <v>6.5900001525878906</v>
          </cell>
          <cell r="BW10">
            <v>6.5900001525878906</v>
          </cell>
          <cell r="BX10">
            <v>6.5900001525878906</v>
          </cell>
          <cell r="BY10">
            <v>2.1200001239776611</v>
          </cell>
          <cell r="BZ10">
            <v>2.119999885559082</v>
          </cell>
          <cell r="CA10">
            <v>2.119999885559082</v>
          </cell>
          <cell r="CB10">
            <v>2.119999885559082</v>
          </cell>
          <cell r="CC10">
            <v>2.119999885559082</v>
          </cell>
          <cell r="CD10">
            <v>2.119999885559082</v>
          </cell>
          <cell r="CE10">
            <v>2.119999885559082</v>
          </cell>
          <cell r="CF10">
            <v>2.119999885559082</v>
          </cell>
          <cell r="CG10">
            <v>2.119999885559082</v>
          </cell>
          <cell r="CH10">
            <v>6.5900001525878906</v>
          </cell>
          <cell r="CI10">
            <v>6.5900001525878906</v>
          </cell>
          <cell r="CJ10">
            <v>6.5900001525878906</v>
          </cell>
          <cell r="CK10">
            <v>2.1200001239776611</v>
          </cell>
          <cell r="CL10">
            <v>2.119999885559082</v>
          </cell>
          <cell r="CM10">
            <v>2.119999885559082</v>
          </cell>
          <cell r="CN10">
            <v>2.119999885559082</v>
          </cell>
          <cell r="CO10">
            <v>2.119999885559082</v>
          </cell>
          <cell r="CP10">
            <v>2.119999885559082</v>
          </cell>
          <cell r="CQ10">
            <v>2.119999885559082</v>
          </cell>
          <cell r="CR10">
            <v>2.119999885559082</v>
          </cell>
          <cell r="CS10">
            <v>2.119999885559082</v>
          </cell>
          <cell r="CT10">
            <v>6.5900001525878906</v>
          </cell>
          <cell r="CU10">
            <v>6.5900001525878906</v>
          </cell>
          <cell r="CV10">
            <v>6.5900001525878906</v>
          </cell>
          <cell r="CW10">
            <v>2.1200001239776611</v>
          </cell>
          <cell r="CX10">
            <v>2.119999885559082</v>
          </cell>
          <cell r="CY10">
            <v>2.119999885559082</v>
          </cell>
          <cell r="CZ10">
            <v>2.119999885559082</v>
          </cell>
          <cell r="DA10">
            <v>2.119999885559082</v>
          </cell>
          <cell r="DB10">
            <v>2.119999885559082</v>
          </cell>
          <cell r="DC10">
            <v>2.119999885559082</v>
          </cell>
          <cell r="DD10">
            <v>2.119999885559082</v>
          </cell>
          <cell r="DE10">
            <v>2.119999885559082</v>
          </cell>
          <cell r="DF10">
            <v>6.5900001525878906</v>
          </cell>
          <cell r="DG10">
            <v>6.5900001525878906</v>
          </cell>
          <cell r="DH10">
            <v>6.5900001525878906</v>
          </cell>
          <cell r="DI10">
            <v>2.1200001239776611</v>
          </cell>
          <cell r="DJ10">
            <v>2.119999885559082</v>
          </cell>
          <cell r="DK10">
            <v>2.119999885559082</v>
          </cell>
          <cell r="DL10">
            <v>2.119999885559082</v>
          </cell>
          <cell r="DM10">
            <v>2.119999885559082</v>
          </cell>
          <cell r="DN10">
            <v>2.119999885559082</v>
          </cell>
          <cell r="DO10">
            <v>2.119999885559082</v>
          </cell>
          <cell r="DP10">
            <v>2.119999885559082</v>
          </cell>
          <cell r="DQ10">
            <v>2.119999885559082</v>
          </cell>
          <cell r="DR10">
            <v>6.5900001525878906</v>
          </cell>
          <cell r="DS10">
            <v>6.5900001525878906</v>
          </cell>
          <cell r="DT10">
            <v>6.5900001525878906</v>
          </cell>
          <cell r="DU10">
            <v>2.1200001239776611</v>
          </cell>
          <cell r="DV10">
            <v>2.119999885559082</v>
          </cell>
          <cell r="DW10">
            <v>2.119999885559082</v>
          </cell>
          <cell r="DX10">
            <v>2.119999885559082</v>
          </cell>
        </row>
        <row r="11">
          <cell r="C11">
            <v>7.4600000381469727</v>
          </cell>
          <cell r="E11">
            <v>7.4600000381469727</v>
          </cell>
          <cell r="F11">
            <v>5.4600000381469727</v>
          </cell>
          <cell r="G11">
            <v>1.690000057220459</v>
          </cell>
          <cell r="I11">
            <v>1.690000057220459</v>
          </cell>
          <cell r="J11">
            <v>1.690000057220459</v>
          </cell>
          <cell r="K11">
            <v>1.690000057220459</v>
          </cell>
          <cell r="U11">
            <v>1.690000057220459</v>
          </cell>
          <cell r="V11">
            <v>1.690000057220459</v>
          </cell>
          <cell r="W11">
            <v>1.690000057220459</v>
          </cell>
          <cell r="X11">
            <v>1.690000057220459</v>
          </cell>
          <cell r="Y11">
            <v>1.690000057220459</v>
          </cell>
          <cell r="Z11">
            <v>5.4600000381469727</v>
          </cell>
          <cell r="AA11">
            <v>5.4600000381469727</v>
          </cell>
          <cell r="AB11">
            <v>5.4600000381469727</v>
          </cell>
          <cell r="AC11">
            <v>1.690000057220459</v>
          </cell>
          <cell r="AD11">
            <v>1.690000057220459</v>
          </cell>
          <cell r="AE11">
            <v>1.690000057220459</v>
          </cell>
          <cell r="AF11">
            <v>1.690000057220459</v>
          </cell>
          <cell r="AG11">
            <v>1.690000057220459</v>
          </cell>
          <cell r="AH11">
            <v>1.690000057220459</v>
          </cell>
          <cell r="AI11">
            <v>1.690000057220459</v>
          </cell>
          <cell r="AJ11">
            <v>1.690000057220459</v>
          </cell>
          <cell r="AK11">
            <v>1.690000057220459</v>
          </cell>
          <cell r="AL11">
            <v>5.4600000381469727</v>
          </cell>
          <cell r="AM11">
            <v>5.4600000381469727</v>
          </cell>
          <cell r="AN11">
            <v>5.4600000381469727</v>
          </cell>
          <cell r="AO11">
            <v>1.690000057220459</v>
          </cell>
          <cell r="AP11">
            <v>1.690000057220459</v>
          </cell>
          <cell r="AQ11">
            <v>1.690000057220459</v>
          </cell>
          <cell r="AR11">
            <v>1.690000057220459</v>
          </cell>
          <cell r="AS11">
            <v>1.690000057220459</v>
          </cell>
          <cell r="AT11">
            <v>1.690000057220459</v>
          </cell>
          <cell r="AU11">
            <v>1.690000057220459</v>
          </cell>
          <cell r="AV11">
            <v>1.690000057220459</v>
          </cell>
          <cell r="AW11">
            <v>1.690000057220459</v>
          </cell>
          <cell r="AX11">
            <v>5.4600000381469727</v>
          </cell>
          <cell r="AY11">
            <v>5.4600000381469727</v>
          </cell>
          <cell r="AZ11">
            <v>5.4600000381469727</v>
          </cell>
          <cell r="BA11">
            <v>1.690000057220459</v>
          </cell>
          <cell r="BB11">
            <v>1.690000057220459</v>
          </cell>
          <cell r="BC11">
            <v>1.690000057220459</v>
          </cell>
          <cell r="BD11">
            <v>1.690000057220459</v>
          </cell>
          <cell r="BE11">
            <v>1.690000057220459</v>
          </cell>
          <cell r="BF11">
            <v>1.690000057220459</v>
          </cell>
          <cell r="BG11">
            <v>1.690000057220459</v>
          </cell>
          <cell r="BH11">
            <v>1.690000057220459</v>
          </cell>
          <cell r="BI11">
            <v>1.690000057220459</v>
          </cell>
          <cell r="BJ11">
            <v>5.4600000381469727</v>
          </cell>
          <cell r="BK11">
            <v>5.4600000381469727</v>
          </cell>
          <cell r="BL11">
            <v>5.4600000381469727</v>
          </cell>
          <cell r="BM11">
            <v>1.690000057220459</v>
          </cell>
          <cell r="BN11">
            <v>1.690000057220459</v>
          </cell>
          <cell r="BO11">
            <v>1.690000057220459</v>
          </cell>
          <cell r="BP11">
            <v>1.690000057220459</v>
          </cell>
          <cell r="BQ11">
            <v>1.690000057220459</v>
          </cell>
          <cell r="BR11">
            <v>1.690000057220459</v>
          </cell>
          <cell r="BS11">
            <v>1.690000057220459</v>
          </cell>
          <cell r="BT11">
            <v>1.690000057220459</v>
          </cell>
          <cell r="BU11">
            <v>1.690000057220459</v>
          </cell>
          <cell r="BV11">
            <v>5.4600000381469727</v>
          </cell>
          <cell r="BW11">
            <v>5.4600000381469727</v>
          </cell>
          <cell r="BX11">
            <v>5.4600000381469727</v>
          </cell>
          <cell r="BY11">
            <v>1.690000057220459</v>
          </cell>
          <cell r="BZ11">
            <v>1.690000057220459</v>
          </cell>
          <cell r="CA11">
            <v>1.690000057220459</v>
          </cell>
          <cell r="CB11">
            <v>1.690000057220459</v>
          </cell>
          <cell r="CC11">
            <v>1.690000057220459</v>
          </cell>
          <cell r="CD11">
            <v>1.690000057220459</v>
          </cell>
          <cell r="CE11">
            <v>1.690000057220459</v>
          </cell>
          <cell r="CF11">
            <v>1.690000057220459</v>
          </cell>
          <cell r="CG11">
            <v>1.690000057220459</v>
          </cell>
          <cell r="CH11">
            <v>5.4600000381469727</v>
          </cell>
          <cell r="CI11">
            <v>5.4600000381469727</v>
          </cell>
          <cell r="CJ11">
            <v>5.4600000381469727</v>
          </cell>
          <cell r="CK11">
            <v>1.690000057220459</v>
          </cell>
          <cell r="CL11">
            <v>1.690000057220459</v>
          </cell>
          <cell r="CM11">
            <v>1.690000057220459</v>
          </cell>
          <cell r="CN11">
            <v>1.690000057220459</v>
          </cell>
          <cell r="CO11">
            <v>1.690000057220459</v>
          </cell>
          <cell r="CP11">
            <v>1.690000057220459</v>
          </cell>
          <cell r="CQ11">
            <v>1.690000057220459</v>
          </cell>
          <cell r="CR11">
            <v>1.690000057220459</v>
          </cell>
          <cell r="CS11">
            <v>1.690000057220459</v>
          </cell>
          <cell r="CT11">
            <v>5.4600000381469727</v>
          </cell>
          <cell r="CU11">
            <v>5.4600000381469727</v>
          </cell>
          <cell r="CV11">
            <v>5.4600000381469727</v>
          </cell>
          <cell r="CW11">
            <v>1.690000057220459</v>
          </cell>
          <cell r="CX11">
            <v>1.690000057220459</v>
          </cell>
          <cell r="CY11">
            <v>1.690000057220459</v>
          </cell>
          <cell r="CZ11">
            <v>1.690000057220459</v>
          </cell>
          <cell r="DA11">
            <v>1.690000057220459</v>
          </cell>
          <cell r="DB11">
            <v>1.690000057220459</v>
          </cell>
          <cell r="DC11">
            <v>1.690000057220459</v>
          </cell>
          <cell r="DD11">
            <v>1.690000057220459</v>
          </cell>
          <cell r="DE11">
            <v>1.690000057220459</v>
          </cell>
          <cell r="DF11">
            <v>5.4600000381469727</v>
          </cell>
          <cell r="DG11">
            <v>5.4600000381469727</v>
          </cell>
          <cell r="DH11">
            <v>5.4600000381469727</v>
          </cell>
          <cell r="DI11">
            <v>1.690000057220459</v>
          </cell>
          <cell r="DJ11">
            <v>1.690000057220459</v>
          </cell>
          <cell r="DK11">
            <v>1.690000057220459</v>
          </cell>
          <cell r="DL11">
            <v>1.690000057220459</v>
          </cell>
          <cell r="DM11">
            <v>1.690000057220459</v>
          </cell>
          <cell r="DN11">
            <v>1.690000057220459</v>
          </cell>
          <cell r="DO11">
            <v>1.690000057220459</v>
          </cell>
          <cell r="DP11">
            <v>1.690000057220459</v>
          </cell>
          <cell r="DQ11">
            <v>1.690000057220459</v>
          </cell>
          <cell r="DR11">
            <v>5.4600000381469727</v>
          </cell>
          <cell r="DS11">
            <v>5.4600000381469727</v>
          </cell>
          <cell r="DT11">
            <v>5.4600000381469727</v>
          </cell>
          <cell r="DU11">
            <v>1.690000057220459</v>
          </cell>
          <cell r="DV11">
            <v>1.690000057220459</v>
          </cell>
          <cell r="DW11">
            <v>1.690000057220459</v>
          </cell>
          <cell r="DX11">
            <v>1.690000057220459</v>
          </cell>
        </row>
        <row r="12">
          <cell r="C12">
            <v>4.559999942779541</v>
          </cell>
          <cell r="E12">
            <v>4.559999942779541</v>
          </cell>
          <cell r="F12">
            <v>4.559999942779541</v>
          </cell>
          <cell r="G12">
            <v>5.130000114440918</v>
          </cell>
          <cell r="I12">
            <v>5.130000114440918</v>
          </cell>
          <cell r="J12">
            <v>5.130000114440918</v>
          </cell>
          <cell r="K12">
            <v>5.130000114440918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</row>
        <row r="13">
          <cell r="C13">
            <v>0.16029402788947611</v>
          </cell>
          <cell r="E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K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</row>
        <row r="14">
          <cell r="C14">
            <v>2.0000004768371582</v>
          </cell>
          <cell r="E14">
            <v>1.999998927116394</v>
          </cell>
          <cell r="F14">
            <v>2</v>
          </cell>
          <cell r="G14">
            <v>1.7500005960464478</v>
          </cell>
          <cell r="I14">
            <v>1.7500001192092896</v>
          </cell>
          <cell r="J14">
            <v>1.7500001192092896</v>
          </cell>
          <cell r="K14">
            <v>1.7500001192092896</v>
          </cell>
          <cell r="U14">
            <v>1.7499997615814209</v>
          </cell>
          <cell r="V14">
            <v>1.7499997615814209</v>
          </cell>
          <cell r="W14">
            <v>1.7499997615814209</v>
          </cell>
          <cell r="X14">
            <v>1.7499997615814209</v>
          </cell>
          <cell r="Y14">
            <v>1.7499997615814209</v>
          </cell>
          <cell r="Z14">
            <v>1.7499997615814209</v>
          </cell>
          <cell r="AA14">
            <v>1.7499997615814209</v>
          </cell>
          <cell r="AB14">
            <v>1.7499997615814209</v>
          </cell>
          <cell r="AC14">
            <v>1.7499997615814209</v>
          </cell>
          <cell r="AD14">
            <v>1.7499997615814209</v>
          </cell>
          <cell r="AE14">
            <v>1.7499997615814209</v>
          </cell>
          <cell r="AF14">
            <v>1.7499997615814209</v>
          </cell>
          <cell r="AG14">
            <v>1.3500001430511475</v>
          </cell>
          <cell r="AH14">
            <v>1.3500001430511475</v>
          </cell>
          <cell r="AI14">
            <v>1.3500001430511475</v>
          </cell>
          <cell r="AJ14">
            <v>1.3500001430511475</v>
          </cell>
          <cell r="AK14">
            <v>1.3500001430511475</v>
          </cell>
          <cell r="AL14">
            <v>1.3500001430511475</v>
          </cell>
          <cell r="AM14">
            <v>1.3500001430511475</v>
          </cell>
          <cell r="AN14">
            <v>1.3500001430511475</v>
          </cell>
          <cell r="AO14">
            <v>1.3500001430511475</v>
          </cell>
          <cell r="AP14">
            <v>1.3500001430511475</v>
          </cell>
          <cell r="AQ14">
            <v>1.3500001430511475</v>
          </cell>
          <cell r="AR14">
            <v>1.3500001430511475</v>
          </cell>
          <cell r="AS14">
            <v>0.75</v>
          </cell>
          <cell r="AT14">
            <v>0.75</v>
          </cell>
          <cell r="AU14">
            <v>0.75</v>
          </cell>
          <cell r="AV14">
            <v>0.75</v>
          </cell>
          <cell r="AW14">
            <v>0.75</v>
          </cell>
          <cell r="AX14">
            <v>0.75</v>
          </cell>
          <cell r="AY14">
            <v>0.75</v>
          </cell>
          <cell r="AZ14">
            <v>0.75</v>
          </cell>
          <cell r="BA14">
            <v>0.75</v>
          </cell>
          <cell r="BB14">
            <v>0.75</v>
          </cell>
          <cell r="BC14">
            <v>0.75</v>
          </cell>
          <cell r="BD14">
            <v>0.75</v>
          </cell>
          <cell r="BE14">
            <v>0.75</v>
          </cell>
          <cell r="BF14">
            <v>0.75</v>
          </cell>
          <cell r="BG14">
            <v>0.75</v>
          </cell>
          <cell r="BH14">
            <v>0.75</v>
          </cell>
          <cell r="BI14">
            <v>0.75</v>
          </cell>
          <cell r="BJ14">
            <v>0.75</v>
          </cell>
          <cell r="BK14">
            <v>0.75</v>
          </cell>
          <cell r="BL14">
            <v>0.75</v>
          </cell>
          <cell r="BM14">
            <v>0.75</v>
          </cell>
          <cell r="BN14">
            <v>0.75</v>
          </cell>
          <cell r="BO14">
            <v>0.75</v>
          </cell>
          <cell r="BP14">
            <v>0.75</v>
          </cell>
          <cell r="BQ14">
            <v>0.75</v>
          </cell>
          <cell r="BR14">
            <v>0.75</v>
          </cell>
          <cell r="BS14">
            <v>0.75</v>
          </cell>
          <cell r="BT14">
            <v>0.75</v>
          </cell>
          <cell r="BU14">
            <v>0.75</v>
          </cell>
          <cell r="BV14">
            <v>0.75</v>
          </cell>
          <cell r="BW14">
            <v>0.75</v>
          </cell>
          <cell r="BX14">
            <v>0.75</v>
          </cell>
          <cell r="BY14">
            <v>0.75</v>
          </cell>
          <cell r="BZ14">
            <v>0.75</v>
          </cell>
          <cell r="CA14">
            <v>0.75</v>
          </cell>
          <cell r="CB14">
            <v>0.75</v>
          </cell>
          <cell r="CC14">
            <v>0.75</v>
          </cell>
          <cell r="CD14">
            <v>0.75</v>
          </cell>
          <cell r="CE14">
            <v>0.75</v>
          </cell>
          <cell r="CF14">
            <v>0.75</v>
          </cell>
          <cell r="CG14">
            <v>0.75</v>
          </cell>
          <cell r="CH14">
            <v>0.75</v>
          </cell>
          <cell r="CI14">
            <v>0.75</v>
          </cell>
          <cell r="CJ14">
            <v>0.75</v>
          </cell>
          <cell r="CK14">
            <v>0.75</v>
          </cell>
          <cell r="CL14">
            <v>0.75</v>
          </cell>
          <cell r="CM14">
            <v>0.75</v>
          </cell>
          <cell r="CN14">
            <v>0.75</v>
          </cell>
          <cell r="CO14">
            <v>0.75</v>
          </cell>
          <cell r="CP14">
            <v>0.75</v>
          </cell>
          <cell r="CQ14">
            <v>0.75</v>
          </cell>
          <cell r="CR14">
            <v>0.75</v>
          </cell>
          <cell r="CS14">
            <v>0.75</v>
          </cell>
          <cell r="CT14">
            <v>0.75</v>
          </cell>
          <cell r="CU14">
            <v>0.75</v>
          </cell>
          <cell r="CV14">
            <v>0.75</v>
          </cell>
          <cell r="CW14">
            <v>0.75</v>
          </cell>
          <cell r="CX14">
            <v>0.75</v>
          </cell>
          <cell r="CY14">
            <v>0.75</v>
          </cell>
          <cell r="CZ14">
            <v>0.75</v>
          </cell>
          <cell r="DA14">
            <v>0.75</v>
          </cell>
          <cell r="DB14">
            <v>0.75</v>
          </cell>
          <cell r="DC14">
            <v>0.75</v>
          </cell>
          <cell r="DD14">
            <v>0.75</v>
          </cell>
          <cell r="DE14">
            <v>0.75</v>
          </cell>
          <cell r="DF14">
            <v>0.75</v>
          </cell>
          <cell r="DG14">
            <v>0.75</v>
          </cell>
          <cell r="DH14">
            <v>1.5499999523162842</v>
          </cell>
          <cell r="DI14">
            <v>1.5499999523162842</v>
          </cell>
          <cell r="DJ14">
            <v>1.5499999523162842</v>
          </cell>
          <cell r="DK14">
            <v>1.5499999523162842</v>
          </cell>
          <cell r="DL14">
            <v>1.0499999523162842</v>
          </cell>
          <cell r="DM14">
            <v>1.0499999523162842</v>
          </cell>
          <cell r="DN14">
            <v>1.0499999523162842</v>
          </cell>
          <cell r="DO14">
            <v>1.0499999523162842</v>
          </cell>
          <cell r="DP14">
            <v>1.0499999523162842</v>
          </cell>
          <cell r="DQ14">
            <v>1.0499999523162842</v>
          </cell>
          <cell r="DR14">
            <v>1.5499999523162842</v>
          </cell>
          <cell r="DS14">
            <v>1.5499999523162842</v>
          </cell>
          <cell r="DT14">
            <v>1.5499999523162842</v>
          </cell>
          <cell r="DU14">
            <v>1.5499999523162842</v>
          </cell>
          <cell r="DV14">
            <v>1.5499999523162842</v>
          </cell>
          <cell r="DW14">
            <v>1.5499999523162842</v>
          </cell>
          <cell r="DX14">
            <v>1.0499999523162842</v>
          </cell>
        </row>
        <row r="15">
          <cell r="C15">
            <v>29.001469219432156</v>
          </cell>
          <cell r="E15">
            <v>40.074191874842491</v>
          </cell>
          <cell r="F15">
            <v>30.400001525878906</v>
          </cell>
          <cell r="G15">
            <v>37.650001525878906</v>
          </cell>
          <cell r="I15">
            <v>42.950000762939453</v>
          </cell>
          <cell r="J15">
            <v>41.950000762939453</v>
          </cell>
          <cell r="K15">
            <v>41.849998474121094</v>
          </cell>
          <cell r="U15">
            <v>41.849998474121094</v>
          </cell>
          <cell r="V15">
            <v>38.5</v>
          </cell>
          <cell r="W15">
            <v>26.900001525878906</v>
          </cell>
          <cell r="X15">
            <v>24.650001525878906</v>
          </cell>
          <cell r="Y15">
            <v>23.650001525878906</v>
          </cell>
          <cell r="Z15">
            <v>24.025001525878906</v>
          </cell>
          <cell r="AA15">
            <v>32.25</v>
          </cell>
          <cell r="AB15">
            <v>32.400001525878906</v>
          </cell>
          <cell r="AC15">
            <v>30.400001525878906</v>
          </cell>
          <cell r="AD15">
            <v>34.400001525878906</v>
          </cell>
          <cell r="AE15">
            <v>38.400001525878906</v>
          </cell>
          <cell r="AF15">
            <v>34.049999237060547</v>
          </cell>
          <cell r="AG15">
            <v>32.849998474121094</v>
          </cell>
          <cell r="AH15">
            <v>31.5</v>
          </cell>
          <cell r="AI15">
            <v>25.900001525878906</v>
          </cell>
          <cell r="AJ15">
            <v>23.150001525878906</v>
          </cell>
          <cell r="AK15">
            <v>21.150001525878906</v>
          </cell>
          <cell r="AL15">
            <v>22.525001525878906</v>
          </cell>
          <cell r="AM15">
            <v>30.75</v>
          </cell>
          <cell r="AN15">
            <v>30.900001525878906</v>
          </cell>
          <cell r="AO15">
            <v>28.900001525878906</v>
          </cell>
          <cell r="AP15">
            <v>32.900001525878906</v>
          </cell>
          <cell r="AQ15">
            <v>36.900001525878906</v>
          </cell>
          <cell r="AR15">
            <v>32.549999237060547</v>
          </cell>
          <cell r="AS15">
            <v>32.049998474121097</v>
          </cell>
          <cell r="AT15">
            <v>30.7</v>
          </cell>
          <cell r="AU15">
            <v>25.100001525878906</v>
          </cell>
          <cell r="AV15">
            <v>22.350001525878906</v>
          </cell>
          <cell r="AW15">
            <v>20.350001525878906</v>
          </cell>
          <cell r="AX15">
            <v>21.725001525878906</v>
          </cell>
          <cell r="AY15">
            <v>29.95</v>
          </cell>
          <cell r="AZ15">
            <v>30.100001525878906</v>
          </cell>
          <cell r="BA15">
            <v>28.100001525878906</v>
          </cell>
          <cell r="BB15">
            <v>32.100001525878909</v>
          </cell>
          <cell r="BC15">
            <v>36.100001525878909</v>
          </cell>
          <cell r="BD15">
            <v>31.749999237060546</v>
          </cell>
          <cell r="BE15">
            <v>32.049998474121097</v>
          </cell>
          <cell r="BF15">
            <v>30.7</v>
          </cell>
          <cell r="BG15">
            <v>25.100001525878906</v>
          </cell>
          <cell r="BH15">
            <v>22.350001525878906</v>
          </cell>
          <cell r="BI15">
            <v>20.350001525878906</v>
          </cell>
          <cell r="BJ15">
            <v>21.725001525878906</v>
          </cell>
          <cell r="BK15">
            <v>29.95</v>
          </cell>
          <cell r="BL15">
            <v>30.100001525878906</v>
          </cell>
          <cell r="BM15">
            <v>28.100001525878906</v>
          </cell>
          <cell r="BN15">
            <v>32.100001525878909</v>
          </cell>
          <cell r="BO15">
            <v>36.100001525878909</v>
          </cell>
          <cell r="BP15">
            <v>31.749999237060546</v>
          </cell>
          <cell r="BQ15">
            <v>32.549998474121097</v>
          </cell>
          <cell r="BR15">
            <v>31.2</v>
          </cell>
          <cell r="BS15">
            <v>25.600001525878906</v>
          </cell>
          <cell r="BT15">
            <v>22.850001525878906</v>
          </cell>
          <cell r="BU15">
            <v>20.850001525878906</v>
          </cell>
          <cell r="BV15">
            <v>22.225001525878906</v>
          </cell>
          <cell r="BW15">
            <v>30.45</v>
          </cell>
          <cell r="BX15">
            <v>30.600001525878906</v>
          </cell>
          <cell r="BY15">
            <v>28.600001525878906</v>
          </cell>
          <cell r="BZ15">
            <v>32.600001525878909</v>
          </cell>
          <cell r="CA15">
            <v>36.600001525878909</v>
          </cell>
          <cell r="CB15">
            <v>32.24999923706055</v>
          </cell>
          <cell r="CC15">
            <v>33.049998474121097</v>
          </cell>
          <cell r="CD15">
            <v>31.7</v>
          </cell>
          <cell r="CE15">
            <v>26.100001525878906</v>
          </cell>
          <cell r="CF15">
            <v>23.350001525878906</v>
          </cell>
          <cell r="CG15">
            <v>21.350001525878906</v>
          </cell>
          <cell r="CH15">
            <v>22.725001525878906</v>
          </cell>
          <cell r="CI15">
            <v>30.95</v>
          </cell>
          <cell r="CJ15">
            <v>31.100001525878906</v>
          </cell>
          <cell r="CK15">
            <v>29.100001525878906</v>
          </cell>
          <cell r="CL15">
            <v>33.100001525878909</v>
          </cell>
          <cell r="CM15">
            <v>37.100001525878909</v>
          </cell>
          <cell r="CN15">
            <v>32.74999923706055</v>
          </cell>
          <cell r="CO15">
            <v>33.549998474121097</v>
          </cell>
          <cell r="CP15">
            <v>32.200000000000003</v>
          </cell>
          <cell r="CQ15">
            <v>26.600001525878906</v>
          </cell>
          <cell r="CR15">
            <v>23.850001525878906</v>
          </cell>
          <cell r="CS15">
            <v>21.850001525878906</v>
          </cell>
          <cell r="CT15">
            <v>23.225001525878906</v>
          </cell>
          <cell r="CU15">
            <v>31.45</v>
          </cell>
          <cell r="CV15">
            <v>31.600001525878906</v>
          </cell>
          <cell r="CW15">
            <v>29.600001525878906</v>
          </cell>
          <cell r="CX15">
            <v>33.600001525878909</v>
          </cell>
          <cell r="CY15">
            <v>37.600001525878909</v>
          </cell>
          <cell r="CZ15">
            <v>33.24999923706055</v>
          </cell>
          <cell r="DA15">
            <v>34.049998474121097</v>
          </cell>
          <cell r="DB15">
            <v>32.700000000000003</v>
          </cell>
          <cell r="DC15">
            <v>27.100001525878906</v>
          </cell>
          <cell r="DD15">
            <v>24.350001525878906</v>
          </cell>
          <cell r="DE15">
            <v>22.350001525878906</v>
          </cell>
          <cell r="DF15">
            <v>23.725001525878906</v>
          </cell>
          <cell r="DG15">
            <v>31.95</v>
          </cell>
          <cell r="DH15">
            <v>32.100001525878909</v>
          </cell>
          <cell r="DI15">
            <v>30.100001525878906</v>
          </cell>
          <cell r="DJ15">
            <v>34.100001525878909</v>
          </cell>
          <cell r="DK15">
            <v>38.100001525878909</v>
          </cell>
          <cell r="DL15">
            <v>33.74999923706055</v>
          </cell>
          <cell r="DM15">
            <v>34.549998474121097</v>
          </cell>
          <cell r="DN15">
            <v>33.200000000000003</v>
          </cell>
          <cell r="DO15">
            <v>27.600001525878906</v>
          </cell>
          <cell r="DP15">
            <v>24.850001525878906</v>
          </cell>
          <cell r="DQ15">
            <v>22.850001525878906</v>
          </cell>
          <cell r="DR15">
            <v>24.225001525878906</v>
          </cell>
          <cell r="DS15">
            <v>32.450000000000003</v>
          </cell>
          <cell r="DT15">
            <v>32.600001525878909</v>
          </cell>
          <cell r="DU15">
            <v>30.600001525878906</v>
          </cell>
          <cell r="DV15">
            <v>34.600001525878909</v>
          </cell>
          <cell r="DW15">
            <v>38.600001525878909</v>
          </cell>
          <cell r="DX15">
            <v>34.24999923706055</v>
          </cell>
        </row>
        <row r="16">
          <cell r="C16">
            <v>14</v>
          </cell>
          <cell r="E16">
            <v>16</v>
          </cell>
          <cell r="F16">
            <v>15.999998092651367</v>
          </cell>
          <cell r="G16">
            <v>18.999998092651367</v>
          </cell>
          <cell r="I16">
            <v>19</v>
          </cell>
          <cell r="J16">
            <v>19</v>
          </cell>
          <cell r="K16">
            <v>19</v>
          </cell>
          <cell r="U16">
            <v>21.749998092651367</v>
          </cell>
          <cell r="V16">
            <v>21.749998092651367</v>
          </cell>
          <cell r="W16">
            <v>21.75</v>
          </cell>
          <cell r="X16">
            <v>19.75</v>
          </cell>
          <cell r="Y16">
            <v>19.75</v>
          </cell>
          <cell r="Z16">
            <v>19.750001907348633</v>
          </cell>
          <cell r="AA16">
            <v>19.75</v>
          </cell>
          <cell r="AB16">
            <v>19.75</v>
          </cell>
          <cell r="AC16">
            <v>20.5</v>
          </cell>
          <cell r="AD16">
            <v>20.5</v>
          </cell>
          <cell r="AE16">
            <v>20.5</v>
          </cell>
          <cell r="AF16">
            <v>20.5</v>
          </cell>
          <cell r="AG16">
            <v>21.749998092651367</v>
          </cell>
          <cell r="AH16">
            <v>21.749998092651367</v>
          </cell>
          <cell r="AI16">
            <v>21.75</v>
          </cell>
          <cell r="AJ16">
            <v>20</v>
          </cell>
          <cell r="AK16">
            <v>20</v>
          </cell>
          <cell r="AL16">
            <v>19.750001907348633</v>
          </cell>
          <cell r="AM16">
            <v>19.75</v>
          </cell>
          <cell r="AN16">
            <v>19.75</v>
          </cell>
          <cell r="AO16">
            <v>20</v>
          </cell>
          <cell r="AP16">
            <v>20.5</v>
          </cell>
          <cell r="AQ16">
            <v>20.5</v>
          </cell>
          <cell r="AR16">
            <v>20.5</v>
          </cell>
          <cell r="AS16">
            <v>22.499998092651367</v>
          </cell>
          <cell r="AT16">
            <v>22.499998092651367</v>
          </cell>
          <cell r="AU16">
            <v>22.5</v>
          </cell>
          <cell r="AV16">
            <v>21</v>
          </cell>
          <cell r="AW16">
            <v>21</v>
          </cell>
          <cell r="AX16">
            <v>21.000001907348633</v>
          </cell>
          <cell r="AY16">
            <v>21</v>
          </cell>
          <cell r="AZ16">
            <v>21</v>
          </cell>
          <cell r="BA16">
            <v>21</v>
          </cell>
          <cell r="BB16">
            <v>22</v>
          </cell>
          <cell r="BC16">
            <v>22</v>
          </cell>
          <cell r="BD16">
            <v>22</v>
          </cell>
          <cell r="BE16">
            <v>21.999998092651367</v>
          </cell>
          <cell r="BF16">
            <v>21.999998092651367</v>
          </cell>
          <cell r="BG16">
            <v>22</v>
          </cell>
          <cell r="BH16">
            <v>21</v>
          </cell>
          <cell r="BI16">
            <v>21</v>
          </cell>
          <cell r="BJ16">
            <v>21.000001907348633</v>
          </cell>
          <cell r="BK16">
            <v>21</v>
          </cell>
          <cell r="BL16">
            <v>21</v>
          </cell>
          <cell r="BM16">
            <v>21</v>
          </cell>
          <cell r="BN16">
            <v>22</v>
          </cell>
          <cell r="BO16">
            <v>22</v>
          </cell>
          <cell r="BP16">
            <v>22</v>
          </cell>
          <cell r="BQ16">
            <v>21.999998092651367</v>
          </cell>
          <cell r="BR16">
            <v>21.999998092651367</v>
          </cell>
          <cell r="BS16">
            <v>22</v>
          </cell>
          <cell r="BT16">
            <v>22</v>
          </cell>
          <cell r="BU16">
            <v>22</v>
          </cell>
          <cell r="BV16">
            <v>22.000001907348633</v>
          </cell>
          <cell r="BW16">
            <v>22</v>
          </cell>
          <cell r="BX16">
            <v>22</v>
          </cell>
          <cell r="BY16">
            <v>22</v>
          </cell>
          <cell r="BZ16">
            <v>23</v>
          </cell>
          <cell r="CA16">
            <v>23</v>
          </cell>
          <cell r="CB16">
            <v>23</v>
          </cell>
          <cell r="CC16">
            <v>22.999998092651367</v>
          </cell>
          <cell r="CD16">
            <v>22.999998092651367</v>
          </cell>
          <cell r="CE16">
            <v>23</v>
          </cell>
          <cell r="CF16">
            <v>22</v>
          </cell>
          <cell r="CG16">
            <v>22</v>
          </cell>
          <cell r="CH16">
            <v>22.000001907348633</v>
          </cell>
          <cell r="CI16">
            <v>22</v>
          </cell>
          <cell r="CJ16">
            <v>22</v>
          </cell>
          <cell r="CK16">
            <v>22</v>
          </cell>
          <cell r="CL16">
            <v>23</v>
          </cell>
          <cell r="CM16">
            <v>23</v>
          </cell>
          <cell r="CN16">
            <v>23</v>
          </cell>
          <cell r="CO16">
            <v>22.999998092651367</v>
          </cell>
          <cell r="CP16">
            <v>22.999998092651367</v>
          </cell>
          <cell r="CQ16">
            <v>22</v>
          </cell>
          <cell r="CR16">
            <v>22</v>
          </cell>
          <cell r="CS16">
            <v>22</v>
          </cell>
          <cell r="CT16">
            <v>22.000001907348633</v>
          </cell>
          <cell r="CU16">
            <v>22</v>
          </cell>
          <cell r="CV16">
            <v>22</v>
          </cell>
          <cell r="CW16">
            <v>22</v>
          </cell>
          <cell r="CX16">
            <v>23</v>
          </cell>
          <cell r="CY16">
            <v>23</v>
          </cell>
          <cell r="CZ16">
            <v>23</v>
          </cell>
          <cell r="DA16">
            <v>26.849998474121094</v>
          </cell>
          <cell r="DB16">
            <v>26.599998474121094</v>
          </cell>
          <cell r="DC16">
            <v>26.600000381469727</v>
          </cell>
          <cell r="DD16">
            <v>23.850000381469727</v>
          </cell>
          <cell r="DE16">
            <v>23.850000381469727</v>
          </cell>
          <cell r="DF16">
            <v>23.850002288818359</v>
          </cell>
          <cell r="DG16">
            <v>23.850000381469727</v>
          </cell>
          <cell r="DH16">
            <v>23.850000381469727</v>
          </cell>
          <cell r="DI16">
            <v>23.850000381469727</v>
          </cell>
          <cell r="DJ16">
            <v>24.600000381469727</v>
          </cell>
          <cell r="DK16">
            <v>24.600000381469727</v>
          </cell>
          <cell r="DL16">
            <v>24.600000381469727</v>
          </cell>
          <cell r="DM16">
            <v>27.099998474121094</v>
          </cell>
          <cell r="DN16">
            <v>26.849998474121094</v>
          </cell>
          <cell r="DO16">
            <v>26.850000381469727</v>
          </cell>
          <cell r="DP16">
            <v>24.100000381469727</v>
          </cell>
          <cell r="DQ16">
            <v>24.100000381469727</v>
          </cell>
          <cell r="DR16">
            <v>24.100002288818359</v>
          </cell>
          <cell r="DS16">
            <v>24.100000381469727</v>
          </cell>
          <cell r="DT16">
            <v>24.100000381469727</v>
          </cell>
          <cell r="DU16">
            <v>24.100000381469727</v>
          </cell>
          <cell r="DV16">
            <v>24.850000381469727</v>
          </cell>
          <cell r="DW16">
            <v>24.850000381469727</v>
          </cell>
          <cell r="DX16">
            <v>24.850000381469727</v>
          </cell>
        </row>
        <row r="17">
          <cell r="C17">
            <v>39.694410831227017</v>
          </cell>
          <cell r="E17">
            <v>41.408062227310673</v>
          </cell>
          <cell r="F17">
            <v>39.5</v>
          </cell>
          <cell r="G17">
            <v>40</v>
          </cell>
          <cell r="I17">
            <v>42.449996948242188</v>
          </cell>
          <cell r="J17">
            <v>42.875</v>
          </cell>
          <cell r="K17">
            <v>45.299999237060547</v>
          </cell>
          <cell r="U17">
            <v>39</v>
          </cell>
          <cell r="V17">
            <v>36.799999237060547</v>
          </cell>
          <cell r="W17">
            <v>34.380001068115234</v>
          </cell>
          <cell r="X17">
            <v>33.520000457763672</v>
          </cell>
          <cell r="Y17">
            <v>37.650001525878906</v>
          </cell>
          <cell r="Z17">
            <v>34.154998779296875</v>
          </cell>
          <cell r="AA17">
            <v>41.649997711181641</v>
          </cell>
          <cell r="AB17">
            <v>42</v>
          </cell>
          <cell r="AC17">
            <v>30.5</v>
          </cell>
          <cell r="AD17">
            <v>32.949996948242188</v>
          </cell>
          <cell r="AE17">
            <v>33.375</v>
          </cell>
          <cell r="AF17">
            <v>35.799999237060547</v>
          </cell>
          <cell r="AG17">
            <v>37.599998474121094</v>
          </cell>
          <cell r="AH17">
            <v>35.399997711181641</v>
          </cell>
          <cell r="AI17">
            <v>32.979999542236328</v>
          </cell>
          <cell r="AJ17">
            <v>32.120000457763673</v>
          </cell>
          <cell r="AK17">
            <v>36.250001525878908</v>
          </cell>
          <cell r="AL17">
            <v>32.754998779296876</v>
          </cell>
          <cell r="AM17">
            <v>40.249997711181642</v>
          </cell>
          <cell r="AN17">
            <v>40.6</v>
          </cell>
          <cell r="AO17">
            <v>29.1</v>
          </cell>
          <cell r="AP17">
            <v>31.549996948242189</v>
          </cell>
          <cell r="AQ17">
            <v>31.975000000000001</v>
          </cell>
          <cell r="AR17">
            <v>34.399999237060548</v>
          </cell>
          <cell r="AS17">
            <v>36.599998474121094</v>
          </cell>
          <cell r="AT17">
            <v>34.399997711181641</v>
          </cell>
          <cell r="AU17">
            <v>31.979999542236328</v>
          </cell>
          <cell r="AV17">
            <v>31.120000457763673</v>
          </cell>
          <cell r="AW17">
            <v>35.250001525878908</v>
          </cell>
          <cell r="AX17">
            <v>31.754998779296876</v>
          </cell>
          <cell r="AY17">
            <v>39.249997711181642</v>
          </cell>
          <cell r="AZ17">
            <v>39.6</v>
          </cell>
          <cell r="BA17">
            <v>28.1</v>
          </cell>
          <cell r="BB17">
            <v>30.549996948242189</v>
          </cell>
          <cell r="BC17">
            <v>30.975000000000001</v>
          </cell>
          <cell r="BD17">
            <v>33.399999237060548</v>
          </cell>
          <cell r="BE17">
            <v>36.599998474121094</v>
          </cell>
          <cell r="BF17">
            <v>34.399997711181641</v>
          </cell>
          <cell r="BG17">
            <v>31.979999542236328</v>
          </cell>
          <cell r="BH17">
            <v>31.120000457763673</v>
          </cell>
          <cell r="BI17">
            <v>35.250001525878908</v>
          </cell>
          <cell r="BJ17">
            <v>31.754998779296876</v>
          </cell>
          <cell r="BK17">
            <v>39.249997711181642</v>
          </cell>
          <cell r="BL17">
            <v>39.6</v>
          </cell>
          <cell r="BM17">
            <v>28.1</v>
          </cell>
          <cell r="BN17">
            <v>30.549996948242189</v>
          </cell>
          <cell r="BO17">
            <v>30.975000000000001</v>
          </cell>
          <cell r="BP17">
            <v>33.399999237060548</v>
          </cell>
          <cell r="BQ17">
            <v>36.599998474121094</v>
          </cell>
          <cell r="BR17">
            <v>34.399997711181641</v>
          </cell>
          <cell r="BS17">
            <v>31.979999542236328</v>
          </cell>
          <cell r="BT17">
            <v>31.120000457763673</v>
          </cell>
          <cell r="BU17">
            <v>35.250001525878908</v>
          </cell>
          <cell r="BV17">
            <v>31.754998779296876</v>
          </cell>
          <cell r="BW17">
            <v>39.249997711181642</v>
          </cell>
          <cell r="BX17">
            <v>39.6</v>
          </cell>
          <cell r="BY17">
            <v>28.1</v>
          </cell>
          <cell r="BZ17">
            <v>30.549996948242189</v>
          </cell>
          <cell r="CA17">
            <v>30.975000000000001</v>
          </cell>
          <cell r="CB17">
            <v>33.399999237060548</v>
          </cell>
          <cell r="CC17">
            <v>37.049998474121097</v>
          </cell>
          <cell r="CD17">
            <v>34.849997711181643</v>
          </cell>
          <cell r="CE17">
            <v>32.429999542236331</v>
          </cell>
          <cell r="CF17">
            <v>31.570000457763673</v>
          </cell>
          <cell r="CG17">
            <v>35.700001525878911</v>
          </cell>
          <cell r="CH17">
            <v>32.204998779296879</v>
          </cell>
          <cell r="CI17">
            <v>39.699997711181645</v>
          </cell>
          <cell r="CJ17">
            <v>40.049999999999997</v>
          </cell>
          <cell r="CK17">
            <v>28.55</v>
          </cell>
          <cell r="CL17">
            <v>30.999996948242188</v>
          </cell>
          <cell r="CM17">
            <v>31.425000000000001</v>
          </cell>
          <cell r="CN17">
            <v>33.849999237060551</v>
          </cell>
          <cell r="CO17">
            <v>37.499998474121099</v>
          </cell>
          <cell r="CP17">
            <v>35.299997711181646</v>
          </cell>
          <cell r="CQ17">
            <v>32.879999542236334</v>
          </cell>
          <cell r="CR17">
            <v>32.020000457763672</v>
          </cell>
          <cell r="CS17">
            <v>36.150001525878913</v>
          </cell>
          <cell r="CT17">
            <v>32.654998779296882</v>
          </cell>
          <cell r="CU17">
            <v>40.149997711181648</v>
          </cell>
          <cell r="CV17">
            <v>40.5</v>
          </cell>
          <cell r="CW17">
            <v>29</v>
          </cell>
          <cell r="CX17">
            <v>31.449996948242188</v>
          </cell>
          <cell r="CY17">
            <v>31.875</v>
          </cell>
          <cell r="CZ17">
            <v>34.299999237060554</v>
          </cell>
          <cell r="DA17">
            <v>37.999998474121099</v>
          </cell>
          <cell r="DB17">
            <v>35.799997711181646</v>
          </cell>
          <cell r="DC17">
            <v>33.379999542236334</v>
          </cell>
          <cell r="DD17">
            <v>32.520000457763672</v>
          </cell>
          <cell r="DE17">
            <v>36.650001525878913</v>
          </cell>
          <cell r="DF17">
            <v>33.154998779296882</v>
          </cell>
          <cell r="DG17">
            <v>40.649997711181648</v>
          </cell>
          <cell r="DH17">
            <v>41</v>
          </cell>
          <cell r="DI17">
            <v>29.5</v>
          </cell>
          <cell r="DJ17">
            <v>31.949996948242188</v>
          </cell>
          <cell r="DK17">
            <v>32.375</v>
          </cell>
          <cell r="DL17">
            <v>34.799999237060554</v>
          </cell>
          <cell r="DM17">
            <v>38.499998474121099</v>
          </cell>
          <cell r="DN17">
            <v>36.299997711181646</v>
          </cell>
          <cell r="DO17">
            <v>33.879999542236334</v>
          </cell>
          <cell r="DP17">
            <v>33.020000457763672</v>
          </cell>
          <cell r="DQ17">
            <v>37.150001525878913</v>
          </cell>
          <cell r="DR17">
            <v>33.654998779296882</v>
          </cell>
          <cell r="DS17">
            <v>41.149997711181648</v>
          </cell>
          <cell r="DT17">
            <v>41.5</v>
          </cell>
          <cell r="DU17">
            <v>30</v>
          </cell>
          <cell r="DV17">
            <v>32.449996948242188</v>
          </cell>
          <cell r="DW17">
            <v>32.875</v>
          </cell>
          <cell r="DX17">
            <v>35.299999237060554</v>
          </cell>
        </row>
        <row r="18">
          <cell r="C18">
            <v>30.458823529411763</v>
          </cell>
          <cell r="E18">
            <v>33</v>
          </cell>
          <cell r="F18">
            <v>33</v>
          </cell>
          <cell r="G18">
            <v>33</v>
          </cell>
          <cell r="I18">
            <v>33</v>
          </cell>
          <cell r="J18">
            <v>33</v>
          </cell>
          <cell r="K18">
            <v>33</v>
          </cell>
          <cell r="U18">
            <v>38.650001525878906</v>
          </cell>
          <cell r="V18">
            <v>35.5</v>
          </cell>
          <cell r="W18">
            <v>31.5</v>
          </cell>
          <cell r="X18">
            <v>31.5</v>
          </cell>
          <cell r="Y18">
            <v>31.5</v>
          </cell>
          <cell r="Z18">
            <v>31.5</v>
          </cell>
          <cell r="AA18">
            <v>31.5</v>
          </cell>
          <cell r="AB18">
            <v>31.5</v>
          </cell>
          <cell r="AC18">
            <v>31.5</v>
          </cell>
          <cell r="AD18">
            <v>30.499998092651367</v>
          </cell>
          <cell r="AE18">
            <v>30.499998092651367</v>
          </cell>
          <cell r="AF18">
            <v>30.499998092651367</v>
          </cell>
          <cell r="AG18">
            <v>39.150001525878906</v>
          </cell>
          <cell r="AH18">
            <v>36</v>
          </cell>
          <cell r="AI18">
            <v>32</v>
          </cell>
          <cell r="AJ18">
            <v>32</v>
          </cell>
          <cell r="AK18">
            <v>32</v>
          </cell>
          <cell r="AL18">
            <v>32</v>
          </cell>
          <cell r="AM18">
            <v>32</v>
          </cell>
          <cell r="AN18">
            <v>32</v>
          </cell>
          <cell r="AO18">
            <v>32</v>
          </cell>
          <cell r="AP18">
            <v>30.999998092651367</v>
          </cell>
          <cell r="AQ18">
            <v>30.999998092651367</v>
          </cell>
          <cell r="AR18">
            <v>30.999998092651367</v>
          </cell>
          <cell r="AS18">
            <v>37.400001525878906</v>
          </cell>
          <cell r="AT18">
            <v>34.25</v>
          </cell>
          <cell r="AU18">
            <v>30.25</v>
          </cell>
          <cell r="AV18">
            <v>30.25</v>
          </cell>
          <cell r="AW18">
            <v>30.25</v>
          </cell>
          <cell r="AX18">
            <v>30.25</v>
          </cell>
          <cell r="AY18">
            <v>30.25</v>
          </cell>
          <cell r="AZ18">
            <v>30.25</v>
          </cell>
          <cell r="BA18">
            <v>30.25</v>
          </cell>
          <cell r="BB18">
            <v>29.249998092651367</v>
          </cell>
          <cell r="BC18">
            <v>29.249998092651367</v>
          </cell>
          <cell r="BD18">
            <v>29.249998092651367</v>
          </cell>
          <cell r="BE18">
            <v>36.650001525878906</v>
          </cell>
          <cell r="BF18">
            <v>33.5</v>
          </cell>
          <cell r="BG18">
            <v>29.5</v>
          </cell>
          <cell r="BH18">
            <v>29.5</v>
          </cell>
          <cell r="BI18">
            <v>29.5</v>
          </cell>
          <cell r="BJ18">
            <v>29.5</v>
          </cell>
          <cell r="BK18">
            <v>29.5</v>
          </cell>
          <cell r="BL18">
            <v>29.5</v>
          </cell>
          <cell r="BM18">
            <v>29.5</v>
          </cell>
          <cell r="BN18">
            <v>28.499998092651367</v>
          </cell>
          <cell r="BO18">
            <v>28.499998092651367</v>
          </cell>
          <cell r="BP18">
            <v>28.499998092651367</v>
          </cell>
          <cell r="BQ18">
            <v>36.650001525878906</v>
          </cell>
          <cell r="BR18">
            <v>33.5</v>
          </cell>
          <cell r="BS18">
            <v>29.5</v>
          </cell>
          <cell r="BT18">
            <v>29.5</v>
          </cell>
          <cell r="BU18">
            <v>29.5</v>
          </cell>
          <cell r="BV18">
            <v>29.5</v>
          </cell>
          <cell r="BW18">
            <v>29.5</v>
          </cell>
          <cell r="BX18">
            <v>29.5</v>
          </cell>
          <cell r="BY18">
            <v>29.5</v>
          </cell>
          <cell r="BZ18">
            <v>28.499998092651367</v>
          </cell>
          <cell r="CA18">
            <v>28.499998092651367</v>
          </cell>
          <cell r="CB18">
            <v>28.499998092651367</v>
          </cell>
          <cell r="CC18">
            <v>36.650001525878906</v>
          </cell>
          <cell r="CD18">
            <v>33.5</v>
          </cell>
          <cell r="CE18">
            <v>29.5</v>
          </cell>
          <cell r="CF18">
            <v>29.5</v>
          </cell>
          <cell r="CG18">
            <v>29.5</v>
          </cell>
          <cell r="CH18">
            <v>29.5</v>
          </cell>
          <cell r="CI18">
            <v>29.5</v>
          </cell>
          <cell r="CJ18">
            <v>29.5</v>
          </cell>
          <cell r="CK18">
            <v>29.5</v>
          </cell>
          <cell r="CL18">
            <v>28.499998092651367</v>
          </cell>
          <cell r="CM18">
            <v>28.499998092651367</v>
          </cell>
          <cell r="CN18">
            <v>28.499998092651367</v>
          </cell>
          <cell r="CO18">
            <v>36.650001525878906</v>
          </cell>
          <cell r="CP18">
            <v>33.5</v>
          </cell>
          <cell r="CQ18">
            <v>29.5</v>
          </cell>
          <cell r="CR18">
            <v>29.5</v>
          </cell>
          <cell r="CS18">
            <v>29.5</v>
          </cell>
          <cell r="CT18">
            <v>29.5</v>
          </cell>
          <cell r="CU18">
            <v>29.5</v>
          </cell>
          <cell r="CV18">
            <v>29.5</v>
          </cell>
          <cell r="CW18">
            <v>29.5</v>
          </cell>
          <cell r="CX18">
            <v>28.499998092651367</v>
          </cell>
          <cell r="CY18">
            <v>28.499998092651367</v>
          </cell>
          <cell r="CZ18">
            <v>28.499998092651367</v>
          </cell>
          <cell r="DA18">
            <v>36.850001525878909</v>
          </cell>
          <cell r="DB18">
            <v>33.700000000000003</v>
          </cell>
          <cell r="DC18">
            <v>29.7</v>
          </cell>
          <cell r="DD18">
            <v>29.7</v>
          </cell>
          <cell r="DE18">
            <v>29.7</v>
          </cell>
          <cell r="DF18">
            <v>29.7</v>
          </cell>
          <cell r="DG18">
            <v>29.7</v>
          </cell>
          <cell r="DH18">
            <v>29.7</v>
          </cell>
          <cell r="DI18">
            <v>29.7</v>
          </cell>
          <cell r="DJ18">
            <v>28.699998092651366</v>
          </cell>
          <cell r="DK18">
            <v>28.699998092651366</v>
          </cell>
          <cell r="DL18">
            <v>28.699998092651366</v>
          </cell>
          <cell r="DM18">
            <v>37.050001525878912</v>
          </cell>
          <cell r="DN18">
            <v>33.9</v>
          </cell>
          <cell r="DO18">
            <v>29.9</v>
          </cell>
          <cell r="DP18">
            <v>29.9</v>
          </cell>
          <cell r="DQ18">
            <v>29.9</v>
          </cell>
          <cell r="DR18">
            <v>29.9</v>
          </cell>
          <cell r="DS18">
            <v>29.9</v>
          </cell>
          <cell r="DT18">
            <v>29.9</v>
          </cell>
          <cell r="DU18">
            <v>29.9</v>
          </cell>
          <cell r="DV18">
            <v>28.899998092651366</v>
          </cell>
          <cell r="DW18">
            <v>28.899998092651366</v>
          </cell>
          <cell r="DX18">
            <v>28.899998092651366</v>
          </cell>
        </row>
        <row r="19">
          <cell r="C19">
            <v>47.302646125344666</v>
          </cell>
          <cell r="E19">
            <v>47.149997711181641</v>
          </cell>
          <cell r="F19">
            <v>47.5</v>
          </cell>
          <cell r="G19">
            <v>46</v>
          </cell>
          <cell r="I19">
            <v>45.199996948242188</v>
          </cell>
          <cell r="J19">
            <v>45.625</v>
          </cell>
          <cell r="K19">
            <v>48.049999237060547</v>
          </cell>
          <cell r="U19">
            <v>43</v>
          </cell>
          <cell r="V19">
            <v>44</v>
          </cell>
          <cell r="W19">
            <v>43.150001525878906</v>
          </cell>
          <cell r="X19">
            <v>31</v>
          </cell>
          <cell r="Y19">
            <v>34</v>
          </cell>
          <cell r="Z19">
            <v>47.654998779296875</v>
          </cell>
          <cell r="AA19">
            <v>44.149997711181641</v>
          </cell>
          <cell r="AB19">
            <v>44.5</v>
          </cell>
          <cell r="AC19">
            <v>43</v>
          </cell>
          <cell r="AD19">
            <v>42.199996948242188</v>
          </cell>
          <cell r="AE19">
            <v>42.625</v>
          </cell>
          <cell r="AF19">
            <v>45.049999237060547</v>
          </cell>
          <cell r="AG19">
            <v>42</v>
          </cell>
          <cell r="AH19">
            <v>43</v>
          </cell>
          <cell r="AI19">
            <v>42.150001525878906</v>
          </cell>
          <cell r="AJ19">
            <v>30</v>
          </cell>
          <cell r="AK19">
            <v>39.150001525878906</v>
          </cell>
          <cell r="AL19">
            <v>35.654998779296875</v>
          </cell>
          <cell r="AM19">
            <v>43.149997711181641</v>
          </cell>
          <cell r="AN19">
            <v>43.5</v>
          </cell>
          <cell r="AO19">
            <v>32</v>
          </cell>
          <cell r="AP19">
            <v>34.449996948242188</v>
          </cell>
          <cell r="AQ19">
            <v>34.875</v>
          </cell>
          <cell r="AR19">
            <v>37.299999237060547</v>
          </cell>
          <cell r="AS19">
            <v>39.499998474121092</v>
          </cell>
          <cell r="AT19">
            <v>37.299997711181639</v>
          </cell>
          <cell r="AU19">
            <v>34.879999542236327</v>
          </cell>
          <cell r="AV19">
            <v>34.020000457763672</v>
          </cell>
          <cell r="AW19">
            <v>38.150001525878906</v>
          </cell>
          <cell r="AX19">
            <v>34.654998779296875</v>
          </cell>
          <cell r="AY19">
            <v>42.149997711181641</v>
          </cell>
          <cell r="AZ19">
            <v>42.5</v>
          </cell>
          <cell r="BA19">
            <v>31</v>
          </cell>
          <cell r="BB19">
            <v>33.449996948242188</v>
          </cell>
          <cell r="BC19">
            <v>33.875</v>
          </cell>
          <cell r="BD19">
            <v>36.299999237060547</v>
          </cell>
          <cell r="BE19">
            <v>39.499998474121092</v>
          </cell>
          <cell r="BF19">
            <v>37.299997711181639</v>
          </cell>
          <cell r="BG19">
            <v>34.879999542236327</v>
          </cell>
          <cell r="BH19">
            <v>34.020000457763672</v>
          </cell>
          <cell r="BI19">
            <v>38.150001525878906</v>
          </cell>
          <cell r="BJ19">
            <v>34.654998779296875</v>
          </cell>
          <cell r="BK19">
            <v>42.149997711181641</v>
          </cell>
          <cell r="BL19">
            <v>42.5</v>
          </cell>
          <cell r="BM19">
            <v>31</v>
          </cell>
          <cell r="BN19">
            <v>33.449996948242188</v>
          </cell>
          <cell r="BO19">
            <v>33.875</v>
          </cell>
          <cell r="BP19">
            <v>36.299999237060547</v>
          </cell>
          <cell r="BQ19">
            <v>39.499998474121092</v>
          </cell>
          <cell r="BR19">
            <v>37.299997711181639</v>
          </cell>
          <cell r="BS19">
            <v>34.879999542236327</v>
          </cell>
          <cell r="BT19">
            <v>34.020000457763672</v>
          </cell>
          <cell r="BU19">
            <v>38.150001525878906</v>
          </cell>
          <cell r="BV19">
            <v>34.654998779296875</v>
          </cell>
          <cell r="BW19">
            <v>42.149997711181641</v>
          </cell>
          <cell r="BX19">
            <v>42.5</v>
          </cell>
          <cell r="BY19">
            <v>31</v>
          </cell>
          <cell r="BZ19">
            <v>33.449996948242188</v>
          </cell>
          <cell r="CA19">
            <v>33.875</v>
          </cell>
          <cell r="CB19">
            <v>36.299999237060547</v>
          </cell>
          <cell r="CC19">
            <v>39.949998474121095</v>
          </cell>
          <cell r="CD19">
            <v>37.749997711181642</v>
          </cell>
          <cell r="CE19">
            <v>35.32999954223633</v>
          </cell>
          <cell r="CF19">
            <v>34.470000457763675</v>
          </cell>
          <cell r="CG19">
            <v>38.600001525878909</v>
          </cell>
          <cell r="CH19">
            <v>35.104998779296878</v>
          </cell>
          <cell r="CI19">
            <v>42.599997711181643</v>
          </cell>
          <cell r="CJ19">
            <v>42.95</v>
          </cell>
          <cell r="CK19">
            <v>31.45</v>
          </cell>
          <cell r="CL19">
            <v>33.89999694824219</v>
          </cell>
          <cell r="CM19">
            <v>34.325000000000003</v>
          </cell>
          <cell r="CN19">
            <v>36.74999923706055</v>
          </cell>
          <cell r="CO19">
            <v>40.399998474121098</v>
          </cell>
          <cell r="CP19">
            <v>38.199997711181645</v>
          </cell>
          <cell r="CQ19">
            <v>35.779999542236332</v>
          </cell>
          <cell r="CR19">
            <v>34.92000045776367</v>
          </cell>
          <cell r="CS19">
            <v>39.050001525878912</v>
          </cell>
          <cell r="CT19">
            <v>35.554998779296881</v>
          </cell>
          <cell r="CU19">
            <v>43.049997711181646</v>
          </cell>
          <cell r="CV19">
            <v>43.4</v>
          </cell>
          <cell r="CW19">
            <v>31.9</v>
          </cell>
          <cell r="CX19">
            <v>34.349996948242186</v>
          </cell>
          <cell r="CY19">
            <v>34.774999999999999</v>
          </cell>
          <cell r="CZ19">
            <v>37.199999237060553</v>
          </cell>
          <cell r="DA19">
            <v>40.899998474121098</v>
          </cell>
          <cell r="DB19">
            <v>38.699997711181645</v>
          </cell>
          <cell r="DC19">
            <v>36.279999542236332</v>
          </cell>
          <cell r="DD19">
            <v>35.42000045776367</v>
          </cell>
          <cell r="DE19">
            <v>39.550001525878912</v>
          </cell>
          <cell r="DF19">
            <v>36.054998779296881</v>
          </cell>
          <cell r="DG19">
            <v>43.549997711181646</v>
          </cell>
          <cell r="DH19">
            <v>43.9</v>
          </cell>
          <cell r="DI19">
            <v>32.4</v>
          </cell>
          <cell r="DJ19">
            <v>34.849996948242186</v>
          </cell>
          <cell r="DK19">
            <v>35.274999999999999</v>
          </cell>
          <cell r="DL19">
            <v>37.699999237060553</v>
          </cell>
          <cell r="DM19">
            <v>41.399998474121098</v>
          </cell>
          <cell r="DN19">
            <v>39.199997711181645</v>
          </cell>
          <cell r="DO19">
            <v>36.779999542236332</v>
          </cell>
          <cell r="DP19">
            <v>35.92000045776367</v>
          </cell>
          <cell r="DQ19">
            <v>40.050001525878912</v>
          </cell>
          <cell r="DR19">
            <v>36.554998779296881</v>
          </cell>
          <cell r="DS19">
            <v>44.049997711181646</v>
          </cell>
          <cell r="DT19">
            <v>44.4</v>
          </cell>
          <cell r="DU19">
            <v>32.9</v>
          </cell>
          <cell r="DV19">
            <v>35.349996948242186</v>
          </cell>
          <cell r="DW19">
            <v>35.774999999999999</v>
          </cell>
          <cell r="DX19">
            <v>38.199999237060553</v>
          </cell>
        </row>
        <row r="20">
          <cell r="C20">
            <v>11.647058823529411</v>
          </cell>
          <cell r="E20">
            <v>17.862903225806452</v>
          </cell>
          <cell r="F20">
            <v>16.25</v>
          </cell>
          <cell r="G20">
            <v>14.260000228881836</v>
          </cell>
          <cell r="I20">
            <v>12.000002861022949</v>
          </cell>
          <cell r="J20">
            <v>13.500000953674316</v>
          </cell>
          <cell r="K20">
            <v>15.5</v>
          </cell>
          <cell r="U20">
            <v>20.040000915527344</v>
          </cell>
          <cell r="V20">
            <v>18.540000915527344</v>
          </cell>
          <cell r="W20">
            <v>19.540000915527344</v>
          </cell>
          <cell r="X20">
            <v>17.540000915527344</v>
          </cell>
          <cell r="Y20">
            <v>19.540000915527344</v>
          </cell>
          <cell r="Z20">
            <v>22.540000915527344</v>
          </cell>
          <cell r="AA20">
            <v>23.040000915527344</v>
          </cell>
          <cell r="AB20">
            <v>24.040000915527344</v>
          </cell>
          <cell r="AC20">
            <v>18.040000915527344</v>
          </cell>
          <cell r="AD20">
            <v>17.540002822875977</v>
          </cell>
          <cell r="AE20">
            <v>18.540000915527344</v>
          </cell>
          <cell r="AF20">
            <v>20.790000915527344</v>
          </cell>
          <cell r="AG20">
            <v>22.75</v>
          </cell>
          <cell r="AH20">
            <v>21.25</v>
          </cell>
          <cell r="AI20">
            <v>22.25</v>
          </cell>
          <cell r="AJ20">
            <v>19.25</v>
          </cell>
          <cell r="AK20">
            <v>19.790000915527344</v>
          </cell>
          <cell r="AL20">
            <v>22.790000915527344</v>
          </cell>
          <cell r="AM20">
            <v>23.290000915527344</v>
          </cell>
          <cell r="AN20">
            <v>24.290000915527344</v>
          </cell>
          <cell r="AO20">
            <v>18.290000915527344</v>
          </cell>
          <cell r="AP20">
            <v>17.790002822875977</v>
          </cell>
          <cell r="AQ20">
            <v>18.790000915527344</v>
          </cell>
          <cell r="AR20">
            <v>21.040000915527344</v>
          </cell>
          <cell r="AS20">
            <v>22.5</v>
          </cell>
          <cell r="AT20">
            <v>21</v>
          </cell>
          <cell r="AU20">
            <v>22</v>
          </cell>
          <cell r="AV20">
            <v>19</v>
          </cell>
          <cell r="AW20">
            <v>19.540000915527344</v>
          </cell>
          <cell r="AX20">
            <v>22.540000915527344</v>
          </cell>
          <cell r="AY20">
            <v>23.040000915527344</v>
          </cell>
          <cell r="AZ20">
            <v>24.040000915527344</v>
          </cell>
          <cell r="BA20">
            <v>18.040000915527344</v>
          </cell>
          <cell r="BB20">
            <v>17.540002822875977</v>
          </cell>
          <cell r="BC20">
            <v>18.540000915527344</v>
          </cell>
          <cell r="BD20">
            <v>20.790000915527344</v>
          </cell>
          <cell r="BE20">
            <v>23</v>
          </cell>
          <cell r="BF20">
            <v>21.5</v>
          </cell>
          <cell r="BG20">
            <v>22.5</v>
          </cell>
          <cell r="BH20">
            <v>19.5</v>
          </cell>
          <cell r="BI20">
            <v>20.040000915527344</v>
          </cell>
          <cell r="BJ20">
            <v>23.040000915527344</v>
          </cell>
          <cell r="BK20">
            <v>23.540000915527344</v>
          </cell>
          <cell r="BL20">
            <v>24.540000915527344</v>
          </cell>
          <cell r="BM20">
            <v>18.540000915527344</v>
          </cell>
          <cell r="BN20">
            <v>18.040002822875977</v>
          </cell>
          <cell r="BO20">
            <v>19.040000915527344</v>
          </cell>
          <cell r="BP20">
            <v>21.290000915527344</v>
          </cell>
          <cell r="BQ20">
            <v>23.5</v>
          </cell>
          <cell r="BR20">
            <v>22</v>
          </cell>
          <cell r="BS20">
            <v>23</v>
          </cell>
          <cell r="BT20">
            <v>20</v>
          </cell>
          <cell r="BU20">
            <v>20.540000915527344</v>
          </cell>
          <cell r="BV20">
            <v>23.540000915527344</v>
          </cell>
          <cell r="BW20">
            <v>24.040000915527344</v>
          </cell>
          <cell r="BX20">
            <v>25.040000915527344</v>
          </cell>
          <cell r="BY20">
            <v>19.040000915527344</v>
          </cell>
          <cell r="BZ20">
            <v>18.540002822875977</v>
          </cell>
          <cell r="CA20">
            <v>19.540000915527344</v>
          </cell>
          <cell r="CB20">
            <v>21.790000915527344</v>
          </cell>
          <cell r="CC20">
            <v>24</v>
          </cell>
          <cell r="CD20">
            <v>22.5</v>
          </cell>
          <cell r="CE20">
            <v>23.5</v>
          </cell>
          <cell r="CF20">
            <v>20.5</v>
          </cell>
          <cell r="CG20">
            <v>21.040000915527344</v>
          </cell>
          <cell r="CH20">
            <v>24.040000915527344</v>
          </cell>
          <cell r="CI20">
            <v>24.540000915527344</v>
          </cell>
          <cell r="CJ20">
            <v>25.540000915527344</v>
          </cell>
          <cell r="CK20">
            <v>19.540000915527344</v>
          </cell>
          <cell r="CL20">
            <v>19.040002822875977</v>
          </cell>
          <cell r="CM20">
            <v>20.040000915527344</v>
          </cell>
          <cell r="CN20">
            <v>22.290000915527344</v>
          </cell>
          <cell r="CO20">
            <v>24.5</v>
          </cell>
          <cell r="CP20">
            <v>23</v>
          </cell>
          <cell r="CQ20">
            <v>24</v>
          </cell>
          <cell r="CR20">
            <v>21</v>
          </cell>
          <cell r="CS20">
            <v>21.540000915527344</v>
          </cell>
          <cell r="CT20">
            <v>24.540000915527344</v>
          </cell>
          <cell r="CU20">
            <v>25.040000915527344</v>
          </cell>
          <cell r="CV20">
            <v>26.040000915527344</v>
          </cell>
          <cell r="CW20">
            <v>20.040000915527344</v>
          </cell>
          <cell r="CX20">
            <v>19.540002822875977</v>
          </cell>
          <cell r="CY20">
            <v>20.540000915527344</v>
          </cell>
          <cell r="CZ20">
            <v>22.790000915527344</v>
          </cell>
          <cell r="DA20">
            <v>25</v>
          </cell>
          <cell r="DB20">
            <v>23.5</v>
          </cell>
          <cell r="DC20">
            <v>24.5</v>
          </cell>
          <cell r="DD20">
            <v>21.5</v>
          </cell>
          <cell r="DE20">
            <v>22.040000915527344</v>
          </cell>
          <cell r="DF20">
            <v>25.040000915527344</v>
          </cell>
          <cell r="DG20">
            <v>25.540000915527344</v>
          </cell>
          <cell r="DH20">
            <v>26.540000915527344</v>
          </cell>
          <cell r="DI20">
            <v>20.540000915527344</v>
          </cell>
          <cell r="DJ20">
            <v>20.040002822875977</v>
          </cell>
          <cell r="DK20">
            <v>21.040000915527344</v>
          </cell>
          <cell r="DL20">
            <v>23.290000915527344</v>
          </cell>
          <cell r="DM20">
            <v>25.5</v>
          </cell>
          <cell r="DN20">
            <v>24</v>
          </cell>
          <cell r="DO20">
            <v>25</v>
          </cell>
          <cell r="DP20">
            <v>22</v>
          </cell>
          <cell r="DQ20">
            <v>22.540000915527344</v>
          </cell>
          <cell r="DR20">
            <v>25.540000915527344</v>
          </cell>
          <cell r="DS20">
            <v>26.040000915527344</v>
          </cell>
          <cell r="DT20">
            <v>27.040000915527344</v>
          </cell>
          <cell r="DU20">
            <v>21.040000915527344</v>
          </cell>
          <cell r="DV20">
            <v>20.540002822875977</v>
          </cell>
          <cell r="DW20">
            <v>21.540000915527344</v>
          </cell>
          <cell r="DX20">
            <v>23.790000915527344</v>
          </cell>
        </row>
        <row r="21">
          <cell r="C21">
            <v>11.147058823529411</v>
          </cell>
          <cell r="E21">
            <v>17.362903225806452</v>
          </cell>
          <cell r="F21">
            <v>15.75</v>
          </cell>
          <cell r="G21">
            <v>13.760000228881836</v>
          </cell>
          <cell r="I21">
            <v>11.500002861022949</v>
          </cell>
          <cell r="J21">
            <v>13.000000953674316</v>
          </cell>
          <cell r="K21">
            <v>15</v>
          </cell>
          <cell r="U21">
            <v>19.540000915527344</v>
          </cell>
          <cell r="V21">
            <v>18.040000915527344</v>
          </cell>
          <cell r="W21">
            <v>19.040000915527344</v>
          </cell>
          <cell r="X21">
            <v>17.040000915527344</v>
          </cell>
          <cell r="Y21">
            <v>19.040000915527344</v>
          </cell>
          <cell r="Z21">
            <v>22.040000915527344</v>
          </cell>
          <cell r="AA21">
            <v>22.540000915527344</v>
          </cell>
          <cell r="AB21">
            <v>23.540000915527344</v>
          </cell>
          <cell r="AC21">
            <v>17.540000915527344</v>
          </cell>
          <cell r="AD21">
            <v>17.040002822875977</v>
          </cell>
          <cell r="AE21">
            <v>18.040000915527344</v>
          </cell>
          <cell r="AF21">
            <v>20.290000915527344</v>
          </cell>
          <cell r="AG21">
            <v>22.25</v>
          </cell>
          <cell r="AH21">
            <v>20.75</v>
          </cell>
          <cell r="AI21">
            <v>21.75</v>
          </cell>
          <cell r="AJ21">
            <v>18.75</v>
          </cell>
          <cell r="AK21">
            <v>19.290000915527344</v>
          </cell>
          <cell r="AL21">
            <v>22.290000915527344</v>
          </cell>
          <cell r="AM21">
            <v>22.790000915527344</v>
          </cell>
          <cell r="AN21">
            <v>23.790000915527344</v>
          </cell>
          <cell r="AO21">
            <v>17.790000915527344</v>
          </cell>
          <cell r="AP21">
            <v>17.290002822875977</v>
          </cell>
          <cell r="AQ21">
            <v>18.290000915527344</v>
          </cell>
          <cell r="AR21">
            <v>20.540000915527344</v>
          </cell>
          <cell r="AS21">
            <v>22</v>
          </cell>
          <cell r="AT21">
            <v>20.5</v>
          </cell>
          <cell r="AU21">
            <v>21.5</v>
          </cell>
          <cell r="AV21">
            <v>18.5</v>
          </cell>
          <cell r="AW21">
            <v>19.040000915527344</v>
          </cell>
          <cell r="AX21">
            <v>22.040000915527344</v>
          </cell>
          <cell r="AY21">
            <v>22.540000915527344</v>
          </cell>
          <cell r="AZ21">
            <v>23.540000915527344</v>
          </cell>
          <cell r="BA21">
            <v>17.540000915527344</v>
          </cell>
          <cell r="BB21">
            <v>17.040002822875977</v>
          </cell>
          <cell r="BC21">
            <v>18.040000915527344</v>
          </cell>
          <cell r="BD21">
            <v>20.290000915527344</v>
          </cell>
          <cell r="BE21">
            <v>22.5</v>
          </cell>
          <cell r="BF21">
            <v>21</v>
          </cell>
          <cell r="BG21">
            <v>22</v>
          </cell>
          <cell r="BH21">
            <v>19</v>
          </cell>
          <cell r="BI21">
            <v>19.540000915527344</v>
          </cell>
          <cell r="BJ21">
            <v>22.540000915527344</v>
          </cell>
          <cell r="BK21">
            <v>23.040000915527344</v>
          </cell>
          <cell r="BL21">
            <v>24.040000915527344</v>
          </cell>
          <cell r="BM21">
            <v>18.040000915527344</v>
          </cell>
          <cell r="BN21">
            <v>17.540002822875977</v>
          </cell>
          <cell r="BO21">
            <v>18.540000915527344</v>
          </cell>
          <cell r="BP21">
            <v>20.790000915527344</v>
          </cell>
          <cell r="BQ21">
            <v>23</v>
          </cell>
          <cell r="BR21">
            <v>21.5</v>
          </cell>
          <cell r="BS21">
            <v>22.5</v>
          </cell>
          <cell r="BT21">
            <v>19.5</v>
          </cell>
          <cell r="BU21">
            <v>20.040000915527344</v>
          </cell>
          <cell r="BV21">
            <v>23.040000915527344</v>
          </cell>
          <cell r="BW21">
            <v>23.540000915527344</v>
          </cell>
          <cell r="BX21">
            <v>24.540000915527344</v>
          </cell>
          <cell r="BY21">
            <v>18.540000915527344</v>
          </cell>
          <cell r="BZ21">
            <v>18.040002822875977</v>
          </cell>
          <cell r="CA21">
            <v>19.040000915527344</v>
          </cell>
          <cell r="CB21">
            <v>21.290000915527344</v>
          </cell>
          <cell r="CC21">
            <v>23.5</v>
          </cell>
          <cell r="CD21">
            <v>22</v>
          </cell>
          <cell r="CE21">
            <v>23</v>
          </cell>
          <cell r="CF21">
            <v>20</v>
          </cell>
          <cell r="CG21">
            <v>20.540000915527344</v>
          </cell>
          <cell r="CH21">
            <v>23.540000915527344</v>
          </cell>
          <cell r="CI21">
            <v>24.040000915527344</v>
          </cell>
          <cell r="CJ21">
            <v>25.040000915527344</v>
          </cell>
          <cell r="CK21">
            <v>19.040000915527344</v>
          </cell>
          <cell r="CL21">
            <v>18.540002822875977</v>
          </cell>
          <cell r="CM21">
            <v>19.540000915527344</v>
          </cell>
          <cell r="CN21">
            <v>21.790000915527344</v>
          </cell>
          <cell r="CO21">
            <v>24</v>
          </cell>
          <cell r="CP21">
            <v>22.5</v>
          </cell>
          <cell r="CQ21">
            <v>23.5</v>
          </cell>
          <cell r="CR21">
            <v>20.5</v>
          </cell>
          <cell r="CS21">
            <v>21.040000915527344</v>
          </cell>
          <cell r="CT21">
            <v>24.040000915527344</v>
          </cell>
          <cell r="CU21">
            <v>24.540000915527344</v>
          </cell>
          <cell r="CV21">
            <v>25.540000915527344</v>
          </cell>
          <cell r="CW21">
            <v>19.540000915527344</v>
          </cell>
          <cell r="CX21">
            <v>19.040002822875977</v>
          </cell>
          <cell r="CY21">
            <v>20.040000915527344</v>
          </cell>
          <cell r="CZ21">
            <v>22.290000915527344</v>
          </cell>
          <cell r="DA21">
            <v>24.5</v>
          </cell>
          <cell r="DB21">
            <v>23</v>
          </cell>
          <cell r="DC21">
            <v>24</v>
          </cell>
          <cell r="DD21">
            <v>21</v>
          </cell>
          <cell r="DE21">
            <v>21.540000915527344</v>
          </cell>
          <cell r="DF21">
            <v>24.540000915527344</v>
          </cell>
          <cell r="DG21">
            <v>25.040000915527344</v>
          </cell>
          <cell r="DH21">
            <v>26.040000915527344</v>
          </cell>
          <cell r="DI21">
            <v>20.040000915527344</v>
          </cell>
          <cell r="DJ21">
            <v>19.540002822875977</v>
          </cell>
          <cell r="DK21">
            <v>20.540000915527344</v>
          </cell>
          <cell r="DL21">
            <v>22.790000915527344</v>
          </cell>
          <cell r="DM21">
            <v>25</v>
          </cell>
          <cell r="DN21">
            <v>23.5</v>
          </cell>
          <cell r="DO21">
            <v>24.5</v>
          </cell>
          <cell r="DP21">
            <v>21.5</v>
          </cell>
          <cell r="DQ21">
            <v>22.040000915527344</v>
          </cell>
          <cell r="DR21">
            <v>25.040000915527344</v>
          </cell>
          <cell r="DS21">
            <v>25.540000915527344</v>
          </cell>
          <cell r="DT21">
            <v>26.540000915527344</v>
          </cell>
          <cell r="DU21">
            <v>20.540000915527344</v>
          </cell>
          <cell r="DV21">
            <v>20.040002822875977</v>
          </cell>
          <cell r="DW21">
            <v>21.040000915527344</v>
          </cell>
          <cell r="DX21">
            <v>23.290000915527344</v>
          </cell>
        </row>
        <row r="22">
          <cell r="C22">
            <v>26.617647058823529</v>
          </cell>
          <cell r="E22">
            <v>18.600000381469727</v>
          </cell>
          <cell r="F22">
            <v>18.260000228881836</v>
          </cell>
          <cell r="G22">
            <v>17.861000061035156</v>
          </cell>
          <cell r="I22">
            <v>13.770000457763672</v>
          </cell>
          <cell r="J22">
            <v>14.189999580383301</v>
          </cell>
          <cell r="K22">
            <v>18.219999313354492</v>
          </cell>
          <cell r="U22">
            <v>20.340000152587891</v>
          </cell>
          <cell r="V22">
            <v>18.840000152587891</v>
          </cell>
          <cell r="W22">
            <v>19.840000152587891</v>
          </cell>
          <cell r="X22">
            <v>17.840000152587891</v>
          </cell>
          <cell r="Y22">
            <v>19.840000152587891</v>
          </cell>
          <cell r="Z22">
            <v>22.840000152587891</v>
          </cell>
          <cell r="AA22">
            <v>23.340000152587891</v>
          </cell>
          <cell r="AB22">
            <v>24.340000152587891</v>
          </cell>
          <cell r="AC22">
            <v>18.340000152587891</v>
          </cell>
          <cell r="AD22">
            <v>17.840000152587891</v>
          </cell>
          <cell r="AE22">
            <v>18.840000152587891</v>
          </cell>
          <cell r="AF22">
            <v>21.090000152587891</v>
          </cell>
          <cell r="AG22">
            <v>19.75</v>
          </cell>
          <cell r="AH22">
            <v>21.75</v>
          </cell>
          <cell r="AI22">
            <v>20.75</v>
          </cell>
          <cell r="AJ22">
            <v>19.75</v>
          </cell>
          <cell r="AK22">
            <v>20.75</v>
          </cell>
          <cell r="AL22">
            <v>25.75</v>
          </cell>
          <cell r="AM22">
            <v>27.75</v>
          </cell>
          <cell r="AN22">
            <v>27.75</v>
          </cell>
          <cell r="AO22">
            <v>20.75</v>
          </cell>
          <cell r="AP22">
            <v>18.75</v>
          </cell>
          <cell r="AQ22">
            <v>18.75</v>
          </cell>
          <cell r="AR22">
            <v>18.75</v>
          </cell>
          <cell r="AS22">
            <v>19.75</v>
          </cell>
          <cell r="AT22">
            <v>21.75</v>
          </cell>
          <cell r="AU22">
            <v>20.75</v>
          </cell>
          <cell r="AV22">
            <v>19.75</v>
          </cell>
          <cell r="AW22">
            <v>20.75</v>
          </cell>
          <cell r="AX22">
            <v>25.75</v>
          </cell>
          <cell r="AY22">
            <v>27.75</v>
          </cell>
          <cell r="AZ22">
            <v>27.75</v>
          </cell>
          <cell r="BA22">
            <v>20.75</v>
          </cell>
          <cell r="BB22">
            <v>18.75</v>
          </cell>
          <cell r="BC22">
            <v>18.75</v>
          </cell>
          <cell r="BD22">
            <v>18.75</v>
          </cell>
          <cell r="BE22">
            <v>19.75</v>
          </cell>
          <cell r="BF22">
            <v>21.75</v>
          </cell>
          <cell r="BG22">
            <v>20.75</v>
          </cell>
          <cell r="BH22">
            <v>19.75</v>
          </cell>
          <cell r="BI22">
            <v>20.75</v>
          </cell>
          <cell r="BJ22">
            <v>25.75</v>
          </cell>
          <cell r="BK22">
            <v>27.75</v>
          </cell>
          <cell r="BL22">
            <v>27.75</v>
          </cell>
          <cell r="BM22">
            <v>20.75</v>
          </cell>
          <cell r="BN22">
            <v>18.75</v>
          </cell>
          <cell r="BO22">
            <v>18.75</v>
          </cell>
          <cell r="BP22">
            <v>18.75</v>
          </cell>
          <cell r="BQ22">
            <v>19.75</v>
          </cell>
          <cell r="BR22">
            <v>21.75</v>
          </cell>
          <cell r="BS22">
            <v>20.75</v>
          </cell>
          <cell r="BT22">
            <v>19.75</v>
          </cell>
          <cell r="BU22">
            <v>20.75</v>
          </cell>
          <cell r="BV22">
            <v>25.75</v>
          </cell>
          <cell r="BW22">
            <v>27.75</v>
          </cell>
          <cell r="BX22">
            <v>27.75</v>
          </cell>
          <cell r="BY22">
            <v>20.75</v>
          </cell>
          <cell r="BZ22">
            <v>18.75</v>
          </cell>
          <cell r="CA22">
            <v>18.75</v>
          </cell>
          <cell r="CB22">
            <v>18.75</v>
          </cell>
          <cell r="CC22">
            <v>19.75</v>
          </cell>
          <cell r="CD22">
            <v>21.75</v>
          </cell>
          <cell r="CE22">
            <v>20.75</v>
          </cell>
          <cell r="CF22">
            <v>19.75</v>
          </cell>
          <cell r="CG22">
            <v>20.75</v>
          </cell>
          <cell r="CH22">
            <v>25.75</v>
          </cell>
          <cell r="CI22">
            <v>27.75</v>
          </cell>
          <cell r="CJ22">
            <v>27.75</v>
          </cell>
          <cell r="CK22">
            <v>20.75</v>
          </cell>
          <cell r="CL22">
            <v>18.75</v>
          </cell>
          <cell r="CM22">
            <v>18.75</v>
          </cell>
          <cell r="CN22">
            <v>18.75</v>
          </cell>
          <cell r="CO22">
            <v>19.75</v>
          </cell>
          <cell r="CP22">
            <v>21.75</v>
          </cell>
          <cell r="CQ22">
            <v>20.75</v>
          </cell>
          <cell r="CR22">
            <v>19.75</v>
          </cell>
          <cell r="CS22">
            <v>20.75</v>
          </cell>
          <cell r="CT22">
            <v>25.75</v>
          </cell>
          <cell r="CU22">
            <v>27.75</v>
          </cell>
          <cell r="CV22">
            <v>27.75</v>
          </cell>
          <cell r="CW22">
            <v>20.75</v>
          </cell>
          <cell r="CX22">
            <v>18.75</v>
          </cell>
          <cell r="CY22">
            <v>18.75</v>
          </cell>
          <cell r="CZ22">
            <v>18.75</v>
          </cell>
          <cell r="DA22">
            <v>19.75</v>
          </cell>
          <cell r="DB22">
            <v>21.75</v>
          </cell>
          <cell r="DC22">
            <v>20.75</v>
          </cell>
          <cell r="DD22">
            <v>19.75</v>
          </cell>
          <cell r="DE22">
            <v>20.75</v>
          </cell>
          <cell r="DF22">
            <v>25.75</v>
          </cell>
          <cell r="DG22">
            <v>27.75</v>
          </cell>
          <cell r="DH22">
            <v>27.75</v>
          </cell>
          <cell r="DI22">
            <v>20.75</v>
          </cell>
          <cell r="DJ22">
            <v>18.75</v>
          </cell>
          <cell r="DK22">
            <v>18.75</v>
          </cell>
          <cell r="DL22">
            <v>18.75</v>
          </cell>
          <cell r="DM22">
            <v>19.75</v>
          </cell>
          <cell r="DN22">
            <v>21.75</v>
          </cell>
          <cell r="DO22">
            <v>20.75</v>
          </cell>
          <cell r="DP22">
            <v>19.75</v>
          </cell>
          <cell r="DQ22">
            <v>20.75</v>
          </cell>
          <cell r="DR22">
            <v>25.75</v>
          </cell>
          <cell r="DS22">
            <v>27.75</v>
          </cell>
          <cell r="DT22">
            <v>27.75</v>
          </cell>
          <cell r="DU22">
            <v>20.75</v>
          </cell>
          <cell r="DV22">
            <v>18.75</v>
          </cell>
          <cell r="DW22">
            <v>18.75</v>
          </cell>
          <cell r="DX22">
            <v>18.75</v>
          </cell>
        </row>
        <row r="23">
          <cell r="C23">
            <v>18.470588235294116</v>
          </cell>
          <cell r="E23">
            <v>26.000138128957442</v>
          </cell>
          <cell r="F23">
            <v>26</v>
          </cell>
          <cell r="G23">
            <v>21</v>
          </cell>
          <cell r="I23">
            <v>21</v>
          </cell>
          <cell r="J23">
            <v>21</v>
          </cell>
          <cell r="K23">
            <v>21</v>
          </cell>
          <cell r="U23">
            <v>18.5</v>
          </cell>
          <cell r="V23">
            <v>18.5</v>
          </cell>
          <cell r="W23">
            <v>18.5</v>
          </cell>
          <cell r="X23">
            <v>18.5</v>
          </cell>
          <cell r="Y23">
            <v>19.5</v>
          </cell>
          <cell r="Z23">
            <v>21.5</v>
          </cell>
          <cell r="AA23">
            <v>23</v>
          </cell>
          <cell r="AB23">
            <v>23</v>
          </cell>
          <cell r="AC23">
            <v>21</v>
          </cell>
          <cell r="AD23">
            <v>18.5</v>
          </cell>
          <cell r="AE23">
            <v>19.5</v>
          </cell>
          <cell r="AF23">
            <v>19.5</v>
          </cell>
          <cell r="AG23">
            <v>19.25</v>
          </cell>
          <cell r="AH23">
            <v>19.25</v>
          </cell>
          <cell r="AI23">
            <v>19.25</v>
          </cell>
          <cell r="AJ23">
            <v>19.25</v>
          </cell>
          <cell r="AK23">
            <v>20.25</v>
          </cell>
          <cell r="AL23">
            <v>22.25</v>
          </cell>
          <cell r="AM23">
            <v>23.75</v>
          </cell>
          <cell r="AN23">
            <v>23.75</v>
          </cell>
          <cell r="AO23">
            <v>21.75</v>
          </cell>
          <cell r="AP23">
            <v>19.25</v>
          </cell>
          <cell r="AQ23">
            <v>20.25</v>
          </cell>
          <cell r="AR23">
            <v>20.25</v>
          </cell>
          <cell r="AS23">
            <v>20.75</v>
          </cell>
          <cell r="AT23">
            <v>20.75</v>
          </cell>
          <cell r="AU23">
            <v>20.75</v>
          </cell>
          <cell r="AV23">
            <v>20.75</v>
          </cell>
          <cell r="AW23">
            <v>21.75</v>
          </cell>
          <cell r="AX23">
            <v>23.75</v>
          </cell>
          <cell r="AY23">
            <v>25.25</v>
          </cell>
          <cell r="AZ23">
            <v>25.25</v>
          </cell>
          <cell r="BA23">
            <v>23.25</v>
          </cell>
          <cell r="BB23">
            <v>20.75</v>
          </cell>
          <cell r="BC23">
            <v>21.75</v>
          </cell>
          <cell r="BD23">
            <v>21.75</v>
          </cell>
          <cell r="BE23">
            <v>20.25</v>
          </cell>
          <cell r="BF23">
            <v>20.25</v>
          </cell>
          <cell r="BG23">
            <v>20.25</v>
          </cell>
          <cell r="BH23">
            <v>20.25</v>
          </cell>
          <cell r="BI23">
            <v>21.25</v>
          </cell>
          <cell r="BJ23">
            <v>23.25</v>
          </cell>
          <cell r="BK23">
            <v>24.75</v>
          </cell>
          <cell r="BL23">
            <v>24.75</v>
          </cell>
          <cell r="BM23">
            <v>22.75</v>
          </cell>
          <cell r="BN23">
            <v>20.25</v>
          </cell>
          <cell r="BO23">
            <v>21.25</v>
          </cell>
          <cell r="BP23">
            <v>21.25</v>
          </cell>
          <cell r="BQ23">
            <v>20.75</v>
          </cell>
          <cell r="BR23">
            <v>20.75</v>
          </cell>
          <cell r="BS23">
            <v>20.75</v>
          </cell>
          <cell r="BT23">
            <v>20.75</v>
          </cell>
          <cell r="BU23">
            <v>21.75</v>
          </cell>
          <cell r="BV23">
            <v>23.75</v>
          </cell>
          <cell r="BW23">
            <v>25.25</v>
          </cell>
          <cell r="BX23">
            <v>25.25</v>
          </cell>
          <cell r="BY23">
            <v>23.25</v>
          </cell>
          <cell r="BZ23">
            <v>20.75</v>
          </cell>
          <cell r="CA23">
            <v>21.75</v>
          </cell>
          <cell r="CB23">
            <v>21.75</v>
          </cell>
          <cell r="CC23">
            <v>21.25</v>
          </cell>
          <cell r="CD23">
            <v>21.25</v>
          </cell>
          <cell r="CE23">
            <v>21.25</v>
          </cell>
          <cell r="CF23">
            <v>21.25</v>
          </cell>
          <cell r="CG23">
            <v>22.25</v>
          </cell>
          <cell r="CH23">
            <v>24.25</v>
          </cell>
          <cell r="CI23">
            <v>25.75</v>
          </cell>
          <cell r="CJ23">
            <v>25.75</v>
          </cell>
          <cell r="CK23">
            <v>23.75</v>
          </cell>
          <cell r="CL23">
            <v>21.25</v>
          </cell>
          <cell r="CM23">
            <v>22.25</v>
          </cell>
          <cell r="CN23">
            <v>22.25</v>
          </cell>
          <cell r="CO23">
            <v>21.75</v>
          </cell>
          <cell r="CP23">
            <v>21.75</v>
          </cell>
          <cell r="CQ23">
            <v>21.75</v>
          </cell>
          <cell r="CR23">
            <v>21.75</v>
          </cell>
          <cell r="CS23">
            <v>22.75</v>
          </cell>
          <cell r="CT23">
            <v>24.75</v>
          </cell>
          <cell r="CU23">
            <v>26.25</v>
          </cell>
          <cell r="CV23">
            <v>26.25</v>
          </cell>
          <cell r="CW23">
            <v>24.25</v>
          </cell>
          <cell r="CX23">
            <v>21.75</v>
          </cell>
          <cell r="CY23">
            <v>22.75</v>
          </cell>
          <cell r="CZ23">
            <v>22.75</v>
          </cell>
          <cell r="DA23">
            <v>22.25</v>
          </cell>
          <cell r="DB23">
            <v>22.25</v>
          </cell>
          <cell r="DC23">
            <v>22.25</v>
          </cell>
          <cell r="DD23">
            <v>22.25</v>
          </cell>
          <cell r="DE23">
            <v>23.25</v>
          </cell>
          <cell r="DF23">
            <v>25.25</v>
          </cell>
          <cell r="DG23">
            <v>26.75</v>
          </cell>
          <cell r="DH23">
            <v>26.75</v>
          </cell>
          <cell r="DI23">
            <v>24.75</v>
          </cell>
          <cell r="DJ23">
            <v>22.25</v>
          </cell>
          <cell r="DK23">
            <v>23.25</v>
          </cell>
          <cell r="DL23">
            <v>23.25</v>
          </cell>
          <cell r="DM23">
            <v>22.75</v>
          </cell>
          <cell r="DN23">
            <v>22.75</v>
          </cell>
          <cell r="DO23">
            <v>22.75</v>
          </cell>
          <cell r="DP23">
            <v>22.75</v>
          </cell>
          <cell r="DQ23">
            <v>23.75</v>
          </cell>
          <cell r="DR23">
            <v>25.75</v>
          </cell>
          <cell r="DS23">
            <v>27.25</v>
          </cell>
          <cell r="DT23">
            <v>27.25</v>
          </cell>
          <cell r="DU23">
            <v>25.25</v>
          </cell>
          <cell r="DV23">
            <v>22.75</v>
          </cell>
          <cell r="DW23">
            <v>23.75</v>
          </cell>
          <cell r="DX23">
            <v>23.75</v>
          </cell>
        </row>
        <row r="24">
          <cell r="C24">
            <v>27.823529411764707</v>
          </cell>
          <cell r="E24">
            <v>28.140092234457693</v>
          </cell>
          <cell r="F24">
            <v>28</v>
          </cell>
          <cell r="G24">
            <v>22.5</v>
          </cell>
          <cell r="I24">
            <v>22.5</v>
          </cell>
          <cell r="J24">
            <v>22.5</v>
          </cell>
          <cell r="K24">
            <v>22.5</v>
          </cell>
          <cell r="U24">
            <v>22.090000152587891</v>
          </cell>
          <cell r="V24">
            <v>22.090000152587891</v>
          </cell>
          <cell r="W24">
            <v>22.090000152587891</v>
          </cell>
          <cell r="X24">
            <v>22.090000152587891</v>
          </cell>
          <cell r="Y24">
            <v>23.090000152587891</v>
          </cell>
          <cell r="Z24">
            <v>25.090000152587891</v>
          </cell>
          <cell r="AA24">
            <v>26.590000152587891</v>
          </cell>
          <cell r="AB24">
            <v>26.590000152587891</v>
          </cell>
          <cell r="AC24">
            <v>24.590000152587891</v>
          </cell>
          <cell r="AD24">
            <v>22.090000152587891</v>
          </cell>
          <cell r="AE24">
            <v>23.090000152587891</v>
          </cell>
          <cell r="AF24">
            <v>23.090000152587891</v>
          </cell>
          <cell r="AG24">
            <v>22.25</v>
          </cell>
          <cell r="AH24">
            <v>22.25</v>
          </cell>
          <cell r="AI24">
            <v>22.25</v>
          </cell>
          <cell r="AJ24">
            <v>22.25</v>
          </cell>
          <cell r="AK24">
            <v>21.25</v>
          </cell>
          <cell r="AL24">
            <v>23.25</v>
          </cell>
          <cell r="AM24">
            <v>24.75</v>
          </cell>
          <cell r="AN24">
            <v>24.75</v>
          </cell>
          <cell r="AO24">
            <v>22.75</v>
          </cell>
          <cell r="AP24">
            <v>20.25</v>
          </cell>
          <cell r="AQ24">
            <v>21.25</v>
          </cell>
          <cell r="AR24">
            <v>21.25</v>
          </cell>
          <cell r="AS24">
            <v>21.75</v>
          </cell>
          <cell r="AT24">
            <v>21.75</v>
          </cell>
          <cell r="AU24">
            <v>21.75</v>
          </cell>
          <cell r="AV24">
            <v>21.75</v>
          </cell>
          <cell r="AW24">
            <v>22.75</v>
          </cell>
          <cell r="AX24">
            <v>24.75</v>
          </cell>
          <cell r="AY24">
            <v>26.25</v>
          </cell>
          <cell r="AZ24">
            <v>26.25</v>
          </cell>
          <cell r="BA24">
            <v>24.25</v>
          </cell>
          <cell r="BB24">
            <v>21.75</v>
          </cell>
          <cell r="BC24">
            <v>22.75</v>
          </cell>
          <cell r="BD24">
            <v>22.75</v>
          </cell>
          <cell r="BE24">
            <v>21.25</v>
          </cell>
          <cell r="BF24">
            <v>21.25</v>
          </cell>
          <cell r="BG24">
            <v>21.25</v>
          </cell>
          <cell r="BH24">
            <v>21.25</v>
          </cell>
          <cell r="BI24">
            <v>22.25</v>
          </cell>
          <cell r="BJ24">
            <v>24.25</v>
          </cell>
          <cell r="BK24">
            <v>25.75</v>
          </cell>
          <cell r="BL24">
            <v>25.75</v>
          </cell>
          <cell r="BM24">
            <v>23.75</v>
          </cell>
          <cell r="BN24">
            <v>21.25</v>
          </cell>
          <cell r="BO24">
            <v>22.25</v>
          </cell>
          <cell r="BP24">
            <v>22.25</v>
          </cell>
          <cell r="BQ24">
            <v>21.75</v>
          </cell>
          <cell r="BR24">
            <v>21.75</v>
          </cell>
          <cell r="BS24">
            <v>21.75</v>
          </cell>
          <cell r="BT24">
            <v>21.75</v>
          </cell>
          <cell r="BU24">
            <v>22.75</v>
          </cell>
          <cell r="BV24">
            <v>24.75</v>
          </cell>
          <cell r="BW24">
            <v>26.25</v>
          </cell>
          <cell r="BX24">
            <v>26.25</v>
          </cell>
          <cell r="BY24">
            <v>24.25</v>
          </cell>
          <cell r="BZ24">
            <v>21.75</v>
          </cell>
          <cell r="CA24">
            <v>22.75</v>
          </cell>
          <cell r="CB24">
            <v>22.75</v>
          </cell>
          <cell r="CC24">
            <v>22.25</v>
          </cell>
          <cell r="CD24">
            <v>22.25</v>
          </cell>
          <cell r="CE24">
            <v>22.25</v>
          </cell>
          <cell r="CF24">
            <v>22.25</v>
          </cell>
          <cell r="CG24">
            <v>23.25</v>
          </cell>
          <cell r="CH24">
            <v>25.25</v>
          </cell>
          <cell r="CI24">
            <v>26.75</v>
          </cell>
          <cell r="CJ24">
            <v>26.75</v>
          </cell>
          <cell r="CK24">
            <v>24.75</v>
          </cell>
          <cell r="CL24">
            <v>22.25</v>
          </cell>
          <cell r="CM24">
            <v>23.25</v>
          </cell>
          <cell r="CN24">
            <v>23.25</v>
          </cell>
          <cell r="CO24">
            <v>22.75</v>
          </cell>
          <cell r="CP24">
            <v>22.75</v>
          </cell>
          <cell r="CQ24">
            <v>22.75</v>
          </cell>
          <cell r="CR24">
            <v>22.75</v>
          </cell>
          <cell r="CS24">
            <v>23.75</v>
          </cell>
          <cell r="CT24">
            <v>25.75</v>
          </cell>
          <cell r="CU24">
            <v>27.25</v>
          </cell>
          <cell r="CV24">
            <v>27.25</v>
          </cell>
          <cell r="CW24">
            <v>25.25</v>
          </cell>
          <cell r="CX24">
            <v>22.75</v>
          </cell>
          <cell r="CY24">
            <v>23.75</v>
          </cell>
          <cell r="CZ24">
            <v>23.75</v>
          </cell>
          <cell r="DA24">
            <v>23.25</v>
          </cell>
          <cell r="DB24">
            <v>23.25</v>
          </cell>
          <cell r="DC24">
            <v>23.25</v>
          </cell>
          <cell r="DD24">
            <v>23.25</v>
          </cell>
          <cell r="DE24">
            <v>24.25</v>
          </cell>
          <cell r="DF24">
            <v>26.25</v>
          </cell>
          <cell r="DG24">
            <v>27.75</v>
          </cell>
          <cell r="DH24">
            <v>27.75</v>
          </cell>
          <cell r="DI24">
            <v>25.75</v>
          </cell>
          <cell r="DJ24">
            <v>23.25</v>
          </cell>
          <cell r="DK24">
            <v>24.25</v>
          </cell>
          <cell r="DL24">
            <v>24.25</v>
          </cell>
          <cell r="DM24">
            <v>23.75</v>
          </cell>
          <cell r="DN24">
            <v>23.75</v>
          </cell>
          <cell r="DO24">
            <v>23.75</v>
          </cell>
          <cell r="DP24">
            <v>23.75</v>
          </cell>
          <cell r="DQ24">
            <v>24.75</v>
          </cell>
          <cell r="DR24">
            <v>26.75</v>
          </cell>
          <cell r="DS24">
            <v>28.25</v>
          </cell>
          <cell r="DT24">
            <v>28.25</v>
          </cell>
          <cell r="DU24">
            <v>26.25</v>
          </cell>
          <cell r="DV24">
            <v>23.75</v>
          </cell>
          <cell r="DW24">
            <v>24.75</v>
          </cell>
          <cell r="DX24">
            <v>24.75</v>
          </cell>
        </row>
        <row r="25">
          <cell r="C25">
            <v>22.74029327841366</v>
          </cell>
          <cell r="E25">
            <v>26.241454093686997</v>
          </cell>
          <cell r="F25">
            <v>27.725002288818359</v>
          </cell>
          <cell r="G25">
            <v>23.07499885559082</v>
          </cell>
          <cell r="I25">
            <v>23.524999618530273</v>
          </cell>
          <cell r="J25">
            <v>23.924999237060547</v>
          </cell>
          <cell r="K25">
            <v>27.424999237060547</v>
          </cell>
          <cell r="U25">
            <v>22.242498397827148</v>
          </cell>
          <cell r="V25">
            <v>21.592498779296875</v>
          </cell>
          <cell r="W25">
            <v>19.992498397827148</v>
          </cell>
          <cell r="X25">
            <v>20.342498779296875</v>
          </cell>
          <cell r="Y25">
            <v>21.692499160766602</v>
          </cell>
          <cell r="Z25">
            <v>23.542501449584961</v>
          </cell>
          <cell r="AA25">
            <v>24.692501068115234</v>
          </cell>
          <cell r="AB25">
            <v>24.692501068115234</v>
          </cell>
          <cell r="AC25">
            <v>22.892501831054688</v>
          </cell>
          <cell r="AD25">
            <v>22.025001525878906</v>
          </cell>
          <cell r="AE25">
            <v>21.625</v>
          </cell>
          <cell r="AF25">
            <v>26.225000381469727</v>
          </cell>
          <cell r="AG25">
            <v>26.442497253417969</v>
          </cell>
          <cell r="AH25">
            <v>24.942499160766602</v>
          </cell>
          <cell r="AI25">
            <v>23.392498016357422</v>
          </cell>
          <cell r="AJ25">
            <v>22.092498779296875</v>
          </cell>
          <cell r="AK25">
            <v>21.942499160766602</v>
          </cell>
          <cell r="AL25">
            <v>23.792501449584961</v>
          </cell>
          <cell r="AM25">
            <v>24.942501068115234</v>
          </cell>
          <cell r="AN25">
            <v>24.942501068115234</v>
          </cell>
          <cell r="AO25">
            <v>23.142501831054688</v>
          </cell>
          <cell r="AP25">
            <v>22.275001525878906</v>
          </cell>
          <cell r="AQ25">
            <v>21.875</v>
          </cell>
          <cell r="AR25">
            <v>26.475000381469727</v>
          </cell>
          <cell r="AS25">
            <v>26.692497253417969</v>
          </cell>
          <cell r="AT25">
            <v>25.192499160766602</v>
          </cell>
          <cell r="AU25">
            <v>23.642498016357422</v>
          </cell>
          <cell r="AV25">
            <v>22.342498779296875</v>
          </cell>
          <cell r="AW25">
            <v>22.192499160766602</v>
          </cell>
          <cell r="AX25">
            <v>24.042501449584961</v>
          </cell>
          <cell r="AY25">
            <v>25.192501068115234</v>
          </cell>
          <cell r="AZ25">
            <v>25.192501068115234</v>
          </cell>
          <cell r="BA25">
            <v>23.392501831054688</v>
          </cell>
          <cell r="BB25">
            <v>22.525001525878906</v>
          </cell>
          <cell r="BC25">
            <v>22.125</v>
          </cell>
          <cell r="BD25">
            <v>26.725000381469727</v>
          </cell>
          <cell r="BE25">
            <v>27.192497253417969</v>
          </cell>
          <cell r="BF25">
            <v>25.692499160766602</v>
          </cell>
          <cell r="BG25">
            <v>24.142498016357422</v>
          </cell>
          <cell r="BH25">
            <v>22.842498779296875</v>
          </cell>
          <cell r="BI25">
            <v>22.692499160766602</v>
          </cell>
          <cell r="BJ25">
            <v>24.542501449584961</v>
          </cell>
          <cell r="BK25">
            <v>25.692501068115234</v>
          </cell>
          <cell r="BL25">
            <v>25.692501068115234</v>
          </cell>
          <cell r="BM25">
            <v>23.892501831054688</v>
          </cell>
          <cell r="BN25">
            <v>23.025001525878906</v>
          </cell>
          <cell r="BO25">
            <v>22.625</v>
          </cell>
          <cell r="BP25">
            <v>27.225000381469727</v>
          </cell>
          <cell r="BQ25">
            <v>27.692497253417969</v>
          </cell>
          <cell r="BR25">
            <v>26.192499160766602</v>
          </cell>
          <cell r="BS25">
            <v>24.642498016357422</v>
          </cell>
          <cell r="BT25">
            <v>23.342498779296875</v>
          </cell>
          <cell r="BU25">
            <v>23.192499160766602</v>
          </cell>
          <cell r="BV25">
            <v>25.042501449584961</v>
          </cell>
          <cell r="BW25">
            <v>26.192501068115234</v>
          </cell>
          <cell r="BX25">
            <v>26.192501068115234</v>
          </cell>
          <cell r="BY25">
            <v>24.392501831054688</v>
          </cell>
          <cell r="BZ25">
            <v>23.525001525878906</v>
          </cell>
          <cell r="CA25">
            <v>23.125</v>
          </cell>
          <cell r="CB25">
            <v>27.725000381469727</v>
          </cell>
          <cell r="CC25">
            <v>27.692497253417969</v>
          </cell>
          <cell r="CD25">
            <v>26.192499160766602</v>
          </cell>
          <cell r="CE25">
            <v>24.642498016357422</v>
          </cell>
          <cell r="CF25">
            <v>23.342498779296875</v>
          </cell>
          <cell r="CG25">
            <v>23.192499160766602</v>
          </cell>
          <cell r="CH25">
            <v>25.042501449584961</v>
          </cell>
          <cell r="CI25">
            <v>26.192501068115234</v>
          </cell>
          <cell r="CJ25">
            <v>26.192501068115234</v>
          </cell>
          <cell r="CK25">
            <v>24.392501831054688</v>
          </cell>
          <cell r="CL25">
            <v>23.525001525878906</v>
          </cell>
          <cell r="CM25">
            <v>23.125</v>
          </cell>
          <cell r="CN25">
            <v>27.725000381469727</v>
          </cell>
          <cell r="CO25">
            <v>27.692497253417969</v>
          </cell>
          <cell r="CP25">
            <v>26.192499160766602</v>
          </cell>
          <cell r="CQ25">
            <v>24.642498016357422</v>
          </cell>
          <cell r="CR25">
            <v>23.342498779296875</v>
          </cell>
          <cell r="CS25">
            <v>23.192499160766602</v>
          </cell>
          <cell r="CT25">
            <v>25.042501449584961</v>
          </cell>
          <cell r="CU25">
            <v>26.192501068115234</v>
          </cell>
          <cell r="CV25">
            <v>26.192501068115234</v>
          </cell>
          <cell r="CW25">
            <v>24.392501831054688</v>
          </cell>
          <cell r="CX25">
            <v>23.525001525878906</v>
          </cell>
          <cell r="CY25">
            <v>23.125</v>
          </cell>
          <cell r="CZ25">
            <v>27.725000381469727</v>
          </cell>
          <cell r="DA25">
            <v>28.192497253417969</v>
          </cell>
          <cell r="DB25">
            <v>26.692499160766602</v>
          </cell>
          <cell r="DC25">
            <v>25.142498016357422</v>
          </cell>
          <cell r="DD25">
            <v>23.842498779296875</v>
          </cell>
          <cell r="DE25">
            <v>23.692499160766602</v>
          </cell>
          <cell r="DF25">
            <v>25.542501449584961</v>
          </cell>
          <cell r="DG25">
            <v>26.692501068115234</v>
          </cell>
          <cell r="DH25">
            <v>26.692501068115234</v>
          </cell>
          <cell r="DI25">
            <v>24.892501831054688</v>
          </cell>
          <cell r="DJ25">
            <v>24.025001525878906</v>
          </cell>
          <cell r="DK25">
            <v>23.625</v>
          </cell>
          <cell r="DL25">
            <v>28.225000381469727</v>
          </cell>
          <cell r="DM25">
            <v>28.692497253417969</v>
          </cell>
          <cell r="DN25">
            <v>27.192499160766602</v>
          </cell>
          <cell r="DO25">
            <v>25.642498016357422</v>
          </cell>
          <cell r="DP25">
            <v>24.342498779296875</v>
          </cell>
          <cell r="DQ25">
            <v>24.192499160766602</v>
          </cell>
          <cell r="DR25">
            <v>26.042501449584961</v>
          </cell>
          <cell r="DS25">
            <v>27.192501068115234</v>
          </cell>
          <cell r="DT25">
            <v>27.192501068115234</v>
          </cell>
          <cell r="DU25">
            <v>25.392501831054688</v>
          </cell>
          <cell r="DV25">
            <v>24.525001525878906</v>
          </cell>
          <cell r="DW25">
            <v>24.125</v>
          </cell>
          <cell r="DX25">
            <v>28.725000381469727</v>
          </cell>
        </row>
        <row r="28">
          <cell r="C28">
            <v>19.369998931884766</v>
          </cell>
          <cell r="E28">
            <v>16.869999408721924</v>
          </cell>
          <cell r="F28">
            <v>14.369999885559082</v>
          </cell>
          <cell r="G28">
            <v>3.179999828338623</v>
          </cell>
          <cell r="I28">
            <v>3.1800000667572021</v>
          </cell>
          <cell r="J28">
            <v>3.1800000667572021</v>
          </cell>
          <cell r="K28">
            <v>3.1800000667572021</v>
          </cell>
          <cell r="U28">
            <v>3.1800000667572021</v>
          </cell>
          <cell r="V28">
            <v>3.1800000667572021</v>
          </cell>
          <cell r="W28">
            <v>3.1800000667572021</v>
          </cell>
          <cell r="X28">
            <v>3.1800000667572021</v>
          </cell>
          <cell r="Y28">
            <v>3.1800000667572021</v>
          </cell>
          <cell r="Z28">
            <v>14.369999885559082</v>
          </cell>
          <cell r="AA28">
            <v>14.369999885559082</v>
          </cell>
          <cell r="AB28">
            <v>14.369999885559082</v>
          </cell>
          <cell r="AC28">
            <v>3.179999828338623</v>
          </cell>
          <cell r="AD28">
            <v>3.1800000667572021</v>
          </cell>
          <cell r="AE28">
            <v>3.1800000667572021</v>
          </cell>
          <cell r="AF28">
            <v>3.1800000667572021</v>
          </cell>
          <cell r="AG28">
            <v>3.1800000667572021</v>
          </cell>
          <cell r="AH28">
            <v>3.1800000667572021</v>
          </cell>
          <cell r="AI28">
            <v>3.1800000667572021</v>
          </cell>
          <cell r="AJ28">
            <v>3.1800000667572021</v>
          </cell>
          <cell r="AK28">
            <v>3.1800000667572021</v>
          </cell>
          <cell r="AL28">
            <v>14.369999885559082</v>
          </cell>
          <cell r="AM28">
            <v>14.369999885559082</v>
          </cell>
          <cell r="AN28">
            <v>14.369999885559082</v>
          </cell>
          <cell r="AO28">
            <v>3.179999828338623</v>
          </cell>
          <cell r="AP28">
            <v>3.1800000667572021</v>
          </cell>
          <cell r="AQ28">
            <v>3.1800000667572021</v>
          </cell>
          <cell r="AR28">
            <v>3.1800000667572021</v>
          </cell>
          <cell r="AS28">
            <v>3.1800000667572021</v>
          </cell>
          <cell r="AT28">
            <v>3.1800000667572021</v>
          </cell>
          <cell r="AU28">
            <v>3.1800000667572021</v>
          </cell>
          <cell r="AV28">
            <v>3.1800000667572021</v>
          </cell>
          <cell r="AW28">
            <v>3.1800000667572021</v>
          </cell>
          <cell r="AX28">
            <v>14.369999885559082</v>
          </cell>
          <cell r="AY28">
            <v>14.369999885559082</v>
          </cell>
          <cell r="AZ28">
            <v>14.369999885559082</v>
          </cell>
          <cell r="BA28">
            <v>3.179999828338623</v>
          </cell>
          <cell r="BB28">
            <v>3.1800000667572021</v>
          </cell>
          <cell r="BC28">
            <v>3.1800000667572021</v>
          </cell>
          <cell r="BD28">
            <v>3.1800000667572021</v>
          </cell>
          <cell r="BE28">
            <v>3.1800000667572021</v>
          </cell>
          <cell r="BF28">
            <v>3.1800000667572021</v>
          </cell>
          <cell r="BG28">
            <v>3.1800000667572021</v>
          </cell>
          <cell r="BH28">
            <v>3.1800000667572021</v>
          </cell>
          <cell r="BI28">
            <v>3.1800000667572021</v>
          </cell>
          <cell r="BJ28">
            <v>14.369999885559082</v>
          </cell>
          <cell r="BK28">
            <v>14.369999885559082</v>
          </cell>
          <cell r="BL28">
            <v>14.369999885559082</v>
          </cell>
          <cell r="BM28">
            <v>3.179999828338623</v>
          </cell>
          <cell r="BN28">
            <v>3.1800000667572021</v>
          </cell>
          <cell r="BO28">
            <v>3.1800000667572021</v>
          </cell>
          <cell r="BP28">
            <v>3.1800000667572021</v>
          </cell>
          <cell r="BQ28">
            <v>3.1800000667572021</v>
          </cell>
          <cell r="BR28">
            <v>3.1800000667572021</v>
          </cell>
          <cell r="BS28">
            <v>3.1800000667572021</v>
          </cell>
          <cell r="BT28">
            <v>3.1800000667572021</v>
          </cell>
          <cell r="BU28">
            <v>3.1800000667572021</v>
          </cell>
          <cell r="BV28">
            <v>14.369999885559082</v>
          </cell>
          <cell r="BW28">
            <v>14.369999885559082</v>
          </cell>
          <cell r="BX28">
            <v>14.369999885559082</v>
          </cell>
          <cell r="BY28">
            <v>3.179999828338623</v>
          </cell>
          <cell r="BZ28">
            <v>3.1800000667572021</v>
          </cell>
          <cell r="CA28">
            <v>3.1800000667572021</v>
          </cell>
          <cell r="CB28">
            <v>3.1800000667572021</v>
          </cell>
          <cell r="CC28">
            <v>3.1800000667572021</v>
          </cell>
          <cell r="CD28">
            <v>3.1800000667572021</v>
          </cell>
          <cell r="CE28">
            <v>3.1800000667572021</v>
          </cell>
          <cell r="CF28">
            <v>3.1800000667572021</v>
          </cell>
          <cell r="CG28">
            <v>3.1800000667572021</v>
          </cell>
          <cell r="CH28">
            <v>14.369999885559082</v>
          </cell>
          <cell r="CI28">
            <v>14.369999885559082</v>
          </cell>
          <cell r="CJ28">
            <v>14.369999885559082</v>
          </cell>
          <cell r="CK28">
            <v>3.179999828338623</v>
          </cell>
          <cell r="CL28">
            <v>3.1800000667572021</v>
          </cell>
          <cell r="CM28">
            <v>3.1800000667572021</v>
          </cell>
          <cell r="CN28">
            <v>3.1800000667572021</v>
          </cell>
          <cell r="CO28">
            <v>3.1800000667572021</v>
          </cell>
          <cell r="CP28">
            <v>3.1800000667572021</v>
          </cell>
          <cell r="CQ28">
            <v>3.1800000667572021</v>
          </cell>
          <cell r="CR28">
            <v>3.1800000667572021</v>
          </cell>
          <cell r="CS28">
            <v>3.1800000667572021</v>
          </cell>
          <cell r="CT28">
            <v>14.369999885559082</v>
          </cell>
          <cell r="CU28">
            <v>14.369999885559082</v>
          </cell>
          <cell r="CV28">
            <v>14.369999885559082</v>
          </cell>
          <cell r="CW28">
            <v>3.179999828338623</v>
          </cell>
          <cell r="CX28">
            <v>3.1800000667572021</v>
          </cell>
          <cell r="CY28">
            <v>3.1800000667572021</v>
          </cell>
          <cell r="CZ28">
            <v>3.1800000667572021</v>
          </cell>
          <cell r="DA28">
            <v>3.1800000667572021</v>
          </cell>
          <cell r="DB28">
            <v>3.1800000667572021</v>
          </cell>
          <cell r="DC28">
            <v>3.1800000667572021</v>
          </cell>
          <cell r="DD28">
            <v>3.1800000667572021</v>
          </cell>
          <cell r="DE28">
            <v>3.1800000667572021</v>
          </cell>
          <cell r="DF28">
            <v>14.369999885559082</v>
          </cell>
          <cell r="DG28">
            <v>14.369999885559082</v>
          </cell>
          <cell r="DH28">
            <v>14.369999885559082</v>
          </cell>
          <cell r="DI28">
            <v>3.179999828338623</v>
          </cell>
          <cell r="DJ28">
            <v>3.1800000667572021</v>
          </cell>
          <cell r="DK28">
            <v>3.1800000667572021</v>
          </cell>
          <cell r="DL28">
            <v>3.1800000667572021</v>
          </cell>
          <cell r="DM28">
            <v>3.1800000667572021</v>
          </cell>
          <cell r="DN28">
            <v>3.1800000667572021</v>
          </cell>
          <cell r="DO28">
            <v>3.1800000667572021</v>
          </cell>
          <cell r="DP28">
            <v>3.1800000667572021</v>
          </cell>
          <cell r="DQ28">
            <v>3.1800000667572021</v>
          </cell>
          <cell r="DR28">
            <v>14.369999885559082</v>
          </cell>
          <cell r="DS28">
            <v>14.369999885559082</v>
          </cell>
          <cell r="DT28">
            <v>14.369999885559082</v>
          </cell>
          <cell r="DU28">
            <v>3.179999828338623</v>
          </cell>
          <cell r="DV28">
            <v>3.1800000667572021</v>
          </cell>
          <cell r="DW28">
            <v>3.1800000667572021</v>
          </cell>
          <cell r="DX28">
            <v>3.1800000667572021</v>
          </cell>
        </row>
        <row r="29">
          <cell r="C29">
            <v>14.090000152587891</v>
          </cell>
          <cell r="E29">
            <v>11.840000152587891</v>
          </cell>
          <cell r="F29">
            <v>9.5900001525878906</v>
          </cell>
          <cell r="G29">
            <v>2.1200001239776611</v>
          </cell>
          <cell r="I29">
            <v>2.119999885559082</v>
          </cell>
          <cell r="J29">
            <v>2.119999885559082</v>
          </cell>
          <cell r="K29">
            <v>2.119999885559082</v>
          </cell>
          <cell r="U29">
            <v>2.119999885559082</v>
          </cell>
          <cell r="V29">
            <v>2.119999885559082</v>
          </cell>
          <cell r="W29">
            <v>2.119999885559082</v>
          </cell>
          <cell r="X29">
            <v>2.119999885559082</v>
          </cell>
          <cell r="Y29">
            <v>2.119999885559082</v>
          </cell>
          <cell r="Z29">
            <v>9.5900001525878906</v>
          </cell>
          <cell r="AA29">
            <v>9.5900001525878906</v>
          </cell>
          <cell r="AB29">
            <v>9.5900001525878906</v>
          </cell>
          <cell r="AC29">
            <v>2.1200001239776611</v>
          </cell>
          <cell r="AD29">
            <v>2.119999885559082</v>
          </cell>
          <cell r="AE29">
            <v>2.119999885559082</v>
          </cell>
          <cell r="AF29">
            <v>2.119999885559082</v>
          </cell>
          <cell r="AG29">
            <v>2.119999885559082</v>
          </cell>
          <cell r="AH29">
            <v>2.119999885559082</v>
          </cell>
          <cell r="AI29">
            <v>2.119999885559082</v>
          </cell>
          <cell r="AJ29">
            <v>2.119999885559082</v>
          </cell>
          <cell r="AK29">
            <v>2.119999885559082</v>
          </cell>
          <cell r="AL29">
            <v>9.5900001525878906</v>
          </cell>
          <cell r="AM29">
            <v>9.5900001525878906</v>
          </cell>
          <cell r="AN29">
            <v>9.5900001525878906</v>
          </cell>
          <cell r="AO29">
            <v>2.1200001239776611</v>
          </cell>
          <cell r="AP29">
            <v>2.119999885559082</v>
          </cell>
          <cell r="AQ29">
            <v>2.119999885559082</v>
          </cell>
          <cell r="AR29">
            <v>2.119999885559082</v>
          </cell>
          <cell r="AS29">
            <v>2.119999885559082</v>
          </cell>
          <cell r="AT29">
            <v>2.119999885559082</v>
          </cell>
          <cell r="AU29">
            <v>2.119999885559082</v>
          </cell>
          <cell r="AV29">
            <v>2.119999885559082</v>
          </cell>
          <cell r="AW29">
            <v>2.119999885559082</v>
          </cell>
          <cell r="AX29">
            <v>9.5900001525878906</v>
          </cell>
          <cell r="AY29">
            <v>9.5900001525878906</v>
          </cell>
          <cell r="AZ29">
            <v>9.5900001525878906</v>
          </cell>
          <cell r="BA29">
            <v>2.1200001239776611</v>
          </cell>
          <cell r="BB29">
            <v>2.119999885559082</v>
          </cell>
          <cell r="BC29">
            <v>2.119999885559082</v>
          </cell>
          <cell r="BD29">
            <v>2.119999885559082</v>
          </cell>
          <cell r="BE29">
            <v>2.119999885559082</v>
          </cell>
          <cell r="BF29">
            <v>2.119999885559082</v>
          </cell>
          <cell r="BG29">
            <v>2.119999885559082</v>
          </cell>
          <cell r="BH29">
            <v>2.119999885559082</v>
          </cell>
          <cell r="BI29">
            <v>2.119999885559082</v>
          </cell>
          <cell r="BJ29">
            <v>9.5900001525878906</v>
          </cell>
          <cell r="BK29">
            <v>9.5900001525878906</v>
          </cell>
          <cell r="BL29">
            <v>9.5900001525878906</v>
          </cell>
          <cell r="BM29">
            <v>2.1200001239776611</v>
          </cell>
          <cell r="BN29">
            <v>2.119999885559082</v>
          </cell>
          <cell r="BO29">
            <v>2.119999885559082</v>
          </cell>
          <cell r="BP29">
            <v>2.119999885559082</v>
          </cell>
          <cell r="BQ29">
            <v>2.119999885559082</v>
          </cell>
          <cell r="BR29">
            <v>2.119999885559082</v>
          </cell>
          <cell r="BS29">
            <v>2.119999885559082</v>
          </cell>
          <cell r="BT29">
            <v>2.119999885559082</v>
          </cell>
          <cell r="BU29">
            <v>2.119999885559082</v>
          </cell>
          <cell r="BV29">
            <v>9.5900001525878906</v>
          </cell>
          <cell r="BW29">
            <v>9.5900001525878906</v>
          </cell>
          <cell r="BX29">
            <v>9.5900001525878906</v>
          </cell>
          <cell r="BY29">
            <v>2.1200001239776611</v>
          </cell>
          <cell r="BZ29">
            <v>2.119999885559082</v>
          </cell>
          <cell r="CA29">
            <v>2.119999885559082</v>
          </cell>
          <cell r="CB29">
            <v>2.119999885559082</v>
          </cell>
          <cell r="CC29">
            <v>2.119999885559082</v>
          </cell>
          <cell r="CD29">
            <v>2.119999885559082</v>
          </cell>
          <cell r="CE29">
            <v>2.119999885559082</v>
          </cell>
          <cell r="CF29">
            <v>2.119999885559082</v>
          </cell>
          <cell r="CG29">
            <v>2.119999885559082</v>
          </cell>
          <cell r="CH29">
            <v>9.5900001525878906</v>
          </cell>
          <cell r="CI29">
            <v>9.5900001525878906</v>
          </cell>
          <cell r="CJ29">
            <v>9.5900001525878906</v>
          </cell>
          <cell r="CK29">
            <v>2.1200001239776611</v>
          </cell>
          <cell r="CL29">
            <v>2.119999885559082</v>
          </cell>
          <cell r="CM29">
            <v>2.119999885559082</v>
          </cell>
          <cell r="CN29">
            <v>2.119999885559082</v>
          </cell>
          <cell r="CO29">
            <v>2.119999885559082</v>
          </cell>
          <cell r="CP29">
            <v>2.119999885559082</v>
          </cell>
          <cell r="CQ29">
            <v>2.119999885559082</v>
          </cell>
          <cell r="CR29">
            <v>2.119999885559082</v>
          </cell>
          <cell r="CS29">
            <v>2.119999885559082</v>
          </cell>
          <cell r="CT29">
            <v>9.5900001525878906</v>
          </cell>
          <cell r="CU29">
            <v>9.5900001525878906</v>
          </cell>
          <cell r="CV29">
            <v>9.5900001525878906</v>
          </cell>
          <cell r="CW29">
            <v>2.1200001239776611</v>
          </cell>
          <cell r="CX29">
            <v>2.119999885559082</v>
          </cell>
          <cell r="CY29">
            <v>2.119999885559082</v>
          </cell>
          <cell r="CZ29">
            <v>2.119999885559082</v>
          </cell>
          <cell r="DA29">
            <v>2.119999885559082</v>
          </cell>
          <cell r="DB29">
            <v>2.119999885559082</v>
          </cell>
          <cell r="DC29">
            <v>2.119999885559082</v>
          </cell>
          <cell r="DD29">
            <v>2.119999885559082</v>
          </cell>
          <cell r="DE29">
            <v>2.119999885559082</v>
          </cell>
          <cell r="DF29">
            <v>9.5900001525878906</v>
          </cell>
          <cell r="DG29">
            <v>9.5900001525878906</v>
          </cell>
          <cell r="DH29">
            <v>9.5900001525878906</v>
          </cell>
          <cell r="DI29">
            <v>2.1200001239776611</v>
          </cell>
          <cell r="DJ29">
            <v>2.119999885559082</v>
          </cell>
          <cell r="DK29">
            <v>2.119999885559082</v>
          </cell>
          <cell r="DL29">
            <v>2.119999885559082</v>
          </cell>
          <cell r="DM29">
            <v>2.119999885559082</v>
          </cell>
          <cell r="DN29">
            <v>2.119999885559082</v>
          </cell>
          <cell r="DO29">
            <v>2.119999885559082</v>
          </cell>
          <cell r="DP29">
            <v>2.119999885559082</v>
          </cell>
          <cell r="DQ29">
            <v>2.119999885559082</v>
          </cell>
          <cell r="DR29">
            <v>9.5900001525878906</v>
          </cell>
          <cell r="DS29">
            <v>9.5900001525878906</v>
          </cell>
          <cell r="DT29">
            <v>9.5900001525878906</v>
          </cell>
          <cell r="DU29">
            <v>2.1200001239776611</v>
          </cell>
          <cell r="DV29">
            <v>2.119999885559082</v>
          </cell>
          <cell r="DW29">
            <v>2.119999885559082</v>
          </cell>
          <cell r="DX29">
            <v>2.119999885559082</v>
          </cell>
        </row>
        <row r="30">
          <cell r="C30">
            <v>10.960000038146973</v>
          </cell>
          <cell r="E30">
            <v>9.2100000381469727</v>
          </cell>
          <cell r="F30">
            <v>7.4600000381469727</v>
          </cell>
          <cell r="G30">
            <v>1.690000057220459</v>
          </cell>
          <cell r="I30">
            <v>1.690000057220459</v>
          </cell>
          <cell r="J30">
            <v>1.690000057220459</v>
          </cell>
          <cell r="K30">
            <v>1.690000057220459</v>
          </cell>
          <cell r="U30">
            <v>1.690000057220459</v>
          </cell>
          <cell r="V30">
            <v>1.690000057220459</v>
          </cell>
          <cell r="W30">
            <v>1.690000057220459</v>
          </cell>
          <cell r="X30">
            <v>1.690000057220459</v>
          </cell>
          <cell r="Y30">
            <v>1.690000057220459</v>
          </cell>
          <cell r="Z30">
            <v>7.4600000381469727</v>
          </cell>
          <cell r="AA30">
            <v>7.4600000381469727</v>
          </cell>
          <cell r="AB30">
            <v>7.4600000381469727</v>
          </cell>
          <cell r="AC30">
            <v>1.690000057220459</v>
          </cell>
          <cell r="AD30">
            <v>1.690000057220459</v>
          </cell>
          <cell r="AE30">
            <v>1.690000057220459</v>
          </cell>
          <cell r="AF30">
            <v>1.690000057220459</v>
          </cell>
          <cell r="AG30">
            <v>1.690000057220459</v>
          </cell>
          <cell r="AH30">
            <v>1.690000057220459</v>
          </cell>
          <cell r="AI30">
            <v>1.690000057220459</v>
          </cell>
          <cell r="AJ30">
            <v>1.690000057220459</v>
          </cell>
          <cell r="AK30">
            <v>1.690000057220459</v>
          </cell>
          <cell r="AL30">
            <v>7.4600000381469727</v>
          </cell>
          <cell r="AM30">
            <v>7.4600000381469727</v>
          </cell>
          <cell r="AN30">
            <v>7.4600000381469727</v>
          </cell>
          <cell r="AO30">
            <v>1.690000057220459</v>
          </cell>
          <cell r="AP30">
            <v>1.690000057220459</v>
          </cell>
          <cell r="AQ30">
            <v>1.690000057220459</v>
          </cell>
          <cell r="AR30">
            <v>1.690000057220459</v>
          </cell>
          <cell r="AS30">
            <v>1.690000057220459</v>
          </cell>
          <cell r="AT30">
            <v>1.690000057220459</v>
          </cell>
          <cell r="AU30">
            <v>1.690000057220459</v>
          </cell>
          <cell r="AV30">
            <v>1.690000057220459</v>
          </cell>
          <cell r="AW30">
            <v>1.690000057220459</v>
          </cell>
          <cell r="AX30">
            <v>7.4600000381469727</v>
          </cell>
          <cell r="AY30">
            <v>7.4600000381469727</v>
          </cell>
          <cell r="AZ30">
            <v>7.4600000381469727</v>
          </cell>
          <cell r="BA30">
            <v>1.690000057220459</v>
          </cell>
          <cell r="BB30">
            <v>1.690000057220459</v>
          </cell>
          <cell r="BC30">
            <v>1.690000057220459</v>
          </cell>
          <cell r="BD30">
            <v>1.690000057220459</v>
          </cell>
          <cell r="BE30">
            <v>1.690000057220459</v>
          </cell>
          <cell r="BF30">
            <v>1.690000057220459</v>
          </cell>
          <cell r="BG30">
            <v>1.690000057220459</v>
          </cell>
          <cell r="BH30">
            <v>1.690000057220459</v>
          </cell>
          <cell r="BI30">
            <v>1.690000057220459</v>
          </cell>
          <cell r="BJ30">
            <v>7.4600000381469727</v>
          </cell>
          <cell r="BK30">
            <v>7.4600000381469727</v>
          </cell>
          <cell r="BL30">
            <v>7.4600000381469727</v>
          </cell>
          <cell r="BM30">
            <v>1.690000057220459</v>
          </cell>
          <cell r="BN30">
            <v>1.690000057220459</v>
          </cell>
          <cell r="BO30">
            <v>1.690000057220459</v>
          </cell>
          <cell r="BP30">
            <v>1.690000057220459</v>
          </cell>
          <cell r="BQ30">
            <v>1.690000057220459</v>
          </cell>
          <cell r="BR30">
            <v>1.690000057220459</v>
          </cell>
          <cell r="BS30">
            <v>1.690000057220459</v>
          </cell>
          <cell r="BT30">
            <v>1.690000057220459</v>
          </cell>
          <cell r="BU30">
            <v>1.690000057220459</v>
          </cell>
          <cell r="BV30">
            <v>7.4600000381469727</v>
          </cell>
          <cell r="BW30">
            <v>7.4600000381469727</v>
          </cell>
          <cell r="BX30">
            <v>7.4600000381469727</v>
          </cell>
          <cell r="BY30">
            <v>1.690000057220459</v>
          </cell>
          <cell r="BZ30">
            <v>1.690000057220459</v>
          </cell>
          <cell r="CA30">
            <v>1.690000057220459</v>
          </cell>
          <cell r="CB30">
            <v>1.690000057220459</v>
          </cell>
          <cell r="CC30">
            <v>1.690000057220459</v>
          </cell>
          <cell r="CD30">
            <v>1.690000057220459</v>
          </cell>
          <cell r="CE30">
            <v>1.690000057220459</v>
          </cell>
          <cell r="CF30">
            <v>1.690000057220459</v>
          </cell>
          <cell r="CG30">
            <v>1.690000057220459</v>
          </cell>
          <cell r="CH30">
            <v>7.4600000381469727</v>
          </cell>
          <cell r="CI30">
            <v>7.4600000381469727</v>
          </cell>
          <cell r="CJ30">
            <v>7.4600000381469727</v>
          </cell>
          <cell r="CK30">
            <v>1.690000057220459</v>
          </cell>
          <cell r="CL30">
            <v>1.690000057220459</v>
          </cell>
          <cell r="CM30">
            <v>1.690000057220459</v>
          </cell>
          <cell r="CN30">
            <v>1.690000057220459</v>
          </cell>
          <cell r="CO30">
            <v>1.690000057220459</v>
          </cell>
          <cell r="CP30">
            <v>1.690000057220459</v>
          </cell>
          <cell r="CQ30">
            <v>1.690000057220459</v>
          </cell>
          <cell r="CR30">
            <v>1.690000057220459</v>
          </cell>
          <cell r="CS30">
            <v>1.690000057220459</v>
          </cell>
          <cell r="CT30">
            <v>7.4600000381469727</v>
          </cell>
          <cell r="CU30">
            <v>7.4600000381469727</v>
          </cell>
          <cell r="CV30">
            <v>7.4600000381469727</v>
          </cell>
          <cell r="CW30">
            <v>1.690000057220459</v>
          </cell>
          <cell r="CX30">
            <v>1.690000057220459</v>
          </cell>
          <cell r="CY30">
            <v>1.690000057220459</v>
          </cell>
          <cell r="CZ30">
            <v>1.690000057220459</v>
          </cell>
          <cell r="DA30">
            <v>1.690000057220459</v>
          </cell>
          <cell r="DB30">
            <v>1.690000057220459</v>
          </cell>
          <cell r="DC30">
            <v>1.690000057220459</v>
          </cell>
          <cell r="DD30">
            <v>1.690000057220459</v>
          </cell>
          <cell r="DE30">
            <v>1.690000057220459</v>
          </cell>
          <cell r="DF30">
            <v>7.4600000381469727</v>
          </cell>
          <cell r="DG30">
            <v>7.4600000381469727</v>
          </cell>
          <cell r="DH30">
            <v>7.4600000381469727</v>
          </cell>
          <cell r="DI30">
            <v>1.690000057220459</v>
          </cell>
          <cell r="DJ30">
            <v>1.690000057220459</v>
          </cell>
          <cell r="DK30">
            <v>1.690000057220459</v>
          </cell>
          <cell r="DL30">
            <v>1.690000057220459</v>
          </cell>
          <cell r="DM30">
            <v>1.690000057220459</v>
          </cell>
          <cell r="DN30">
            <v>1.690000057220459</v>
          </cell>
          <cell r="DO30">
            <v>1.690000057220459</v>
          </cell>
          <cell r="DP30">
            <v>1.690000057220459</v>
          </cell>
          <cell r="DQ30">
            <v>1.690000057220459</v>
          </cell>
          <cell r="DR30">
            <v>7.4600000381469727</v>
          </cell>
          <cell r="DS30">
            <v>7.4600000381469727</v>
          </cell>
          <cell r="DT30">
            <v>7.4600000381469727</v>
          </cell>
          <cell r="DU30">
            <v>1.690000057220459</v>
          </cell>
          <cell r="DV30">
            <v>1.690000057220459</v>
          </cell>
          <cell r="DW30">
            <v>1.690000057220459</v>
          </cell>
          <cell r="DX30">
            <v>1.690000057220459</v>
          </cell>
        </row>
        <row r="31">
          <cell r="C31">
            <v>4.559999942779541</v>
          </cell>
          <cell r="E31">
            <v>4.559999942779541</v>
          </cell>
          <cell r="F31">
            <v>4.559999942779541</v>
          </cell>
          <cell r="G31">
            <v>5.130000114440918</v>
          </cell>
          <cell r="I31">
            <v>5.130000114440918</v>
          </cell>
          <cell r="J31">
            <v>5.130000114440918</v>
          </cell>
          <cell r="K31">
            <v>5.130000114440918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</row>
        <row r="32">
          <cell r="C32">
            <v>1.8000030517578125</v>
          </cell>
          <cell r="E32">
            <v>1.8000030517578125</v>
          </cell>
          <cell r="F32">
            <v>1.8000030517578125</v>
          </cell>
          <cell r="G32">
            <v>1.8000030517578125</v>
          </cell>
          <cell r="I32">
            <v>1.8000030517578125</v>
          </cell>
          <cell r="J32">
            <v>1.8000030517578125</v>
          </cell>
          <cell r="K32">
            <v>1.8000030517578125</v>
          </cell>
          <cell r="U32">
            <v>1.8000030517578125</v>
          </cell>
          <cell r="V32">
            <v>1.8000030517578125</v>
          </cell>
          <cell r="W32">
            <v>1.8000030517578125</v>
          </cell>
          <cell r="X32">
            <v>1.8000030517578125</v>
          </cell>
          <cell r="Y32">
            <v>1.8000030517578125</v>
          </cell>
          <cell r="Z32">
            <v>1.8000030517578125</v>
          </cell>
          <cell r="AA32">
            <v>1.8000030517578125</v>
          </cell>
          <cell r="AB32">
            <v>1.8000030517578125</v>
          </cell>
          <cell r="AC32">
            <v>1.8000030517578125</v>
          </cell>
          <cell r="AD32">
            <v>1.8000030517578125</v>
          </cell>
          <cell r="AE32">
            <v>1.8000030517578125</v>
          </cell>
          <cell r="AF32">
            <v>1.8000030517578125</v>
          </cell>
          <cell r="AG32">
            <v>1.8000030517578125</v>
          </cell>
          <cell r="AH32">
            <v>1.8000030517578125</v>
          </cell>
          <cell r="AI32">
            <v>1.8000030517578125</v>
          </cell>
          <cell r="AJ32">
            <v>1.8000030517578125</v>
          </cell>
          <cell r="AK32">
            <v>1.8000030517578125</v>
          </cell>
          <cell r="AL32">
            <v>1.8000030517578125</v>
          </cell>
          <cell r="AM32">
            <v>1.8000030517578125</v>
          </cell>
          <cell r="AN32">
            <v>1.8000030517578125</v>
          </cell>
          <cell r="AO32">
            <v>1.8000030517578125</v>
          </cell>
          <cell r="AP32">
            <v>1.8000030517578125</v>
          </cell>
          <cell r="AQ32">
            <v>1.8000030517578125</v>
          </cell>
          <cell r="AR32">
            <v>1.8000030517578125</v>
          </cell>
          <cell r="AS32">
            <v>1.8000030517578125</v>
          </cell>
          <cell r="AT32">
            <v>1.7999992370605469</v>
          </cell>
          <cell r="AU32">
            <v>1.7999992370605469</v>
          </cell>
          <cell r="AV32">
            <v>1.7999992370605469</v>
          </cell>
          <cell r="AW32">
            <v>1.8000030517578125</v>
          </cell>
          <cell r="AX32">
            <v>1.8000030517578125</v>
          </cell>
          <cell r="AY32">
            <v>1.8000030517578125</v>
          </cell>
          <cell r="AZ32">
            <v>1.7999992370605469</v>
          </cell>
          <cell r="BA32">
            <v>1.7999954223632813</v>
          </cell>
          <cell r="BB32">
            <v>1.7999992370605469</v>
          </cell>
          <cell r="BC32">
            <v>1.8000030517578125</v>
          </cell>
          <cell r="BD32">
            <v>1.8000030517578125</v>
          </cell>
          <cell r="BE32">
            <v>1.8000030517578125</v>
          </cell>
          <cell r="BF32">
            <v>1.7999992370605469</v>
          </cell>
          <cell r="BG32">
            <v>1.7999954223632813</v>
          </cell>
          <cell r="BH32">
            <v>1.7999992370605469</v>
          </cell>
          <cell r="BI32">
            <v>1.8000030517578125</v>
          </cell>
          <cell r="BJ32">
            <v>1.8000030517578125</v>
          </cell>
          <cell r="BK32">
            <v>1.8000030517578125</v>
          </cell>
          <cell r="BL32">
            <v>1.7999992370605469</v>
          </cell>
          <cell r="BM32">
            <v>1.8000030517578125</v>
          </cell>
          <cell r="BN32">
            <v>1.7999992370605469</v>
          </cell>
          <cell r="BO32">
            <v>1.7999992370605469</v>
          </cell>
          <cell r="BP32">
            <v>1.8000030517578125</v>
          </cell>
          <cell r="BQ32">
            <v>1.8000030517578125</v>
          </cell>
          <cell r="BR32">
            <v>1.7999992370605469</v>
          </cell>
          <cell r="BS32">
            <v>1.8000030517578125</v>
          </cell>
          <cell r="BT32">
            <v>1.7999992370605469</v>
          </cell>
          <cell r="BU32">
            <v>1.8000030517578125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</row>
        <row r="33">
          <cell r="C33">
            <v>2.0000004768371582</v>
          </cell>
          <cell r="E33">
            <v>1.999998927116394</v>
          </cell>
          <cell r="F33">
            <v>2</v>
          </cell>
          <cell r="G33">
            <v>1.7500005960464478</v>
          </cell>
          <cell r="I33">
            <v>1.7500001192092896</v>
          </cell>
          <cell r="J33">
            <v>1.7500001192092896</v>
          </cell>
          <cell r="K33">
            <v>1.7500001192092896</v>
          </cell>
          <cell r="U33">
            <v>1.7499997615814209</v>
          </cell>
          <cell r="V33">
            <v>1.7499997615814209</v>
          </cell>
          <cell r="W33">
            <v>1.7499997615814209</v>
          </cell>
          <cell r="X33">
            <v>1.7499997615814209</v>
          </cell>
          <cell r="Y33">
            <v>1.7499997615814209</v>
          </cell>
          <cell r="Z33">
            <v>1.7499997615814209</v>
          </cell>
          <cell r="AA33">
            <v>1.7499997615814209</v>
          </cell>
          <cell r="AB33">
            <v>1.7499997615814209</v>
          </cell>
          <cell r="AC33">
            <v>1.7499997615814209</v>
          </cell>
          <cell r="AD33">
            <v>1.7499997615814209</v>
          </cell>
          <cell r="AE33">
            <v>1.7499997615814209</v>
          </cell>
          <cell r="AF33">
            <v>1.7499997615814209</v>
          </cell>
          <cell r="AG33">
            <v>1.3500001430511475</v>
          </cell>
          <cell r="AH33">
            <v>1.3500001430511475</v>
          </cell>
          <cell r="AI33">
            <v>1.3500001430511475</v>
          </cell>
          <cell r="AJ33">
            <v>1.3500001430511475</v>
          </cell>
          <cell r="AK33">
            <v>1.3500001430511475</v>
          </cell>
          <cell r="AL33">
            <v>1.3500001430511475</v>
          </cell>
          <cell r="AM33">
            <v>1.3500001430511475</v>
          </cell>
          <cell r="AN33">
            <v>1.3500001430511475</v>
          </cell>
          <cell r="AO33">
            <v>1.3500001430511475</v>
          </cell>
          <cell r="AP33">
            <v>1.3500001430511475</v>
          </cell>
          <cell r="AQ33">
            <v>1.3500001430511475</v>
          </cell>
          <cell r="AR33">
            <v>1.3500001430511475</v>
          </cell>
          <cell r="AS33">
            <v>0.75</v>
          </cell>
          <cell r="AT33">
            <v>0.75</v>
          </cell>
          <cell r="AU33">
            <v>0.75</v>
          </cell>
          <cell r="AV33">
            <v>0.75</v>
          </cell>
          <cell r="AW33">
            <v>0.75</v>
          </cell>
          <cell r="AX33">
            <v>0.75</v>
          </cell>
          <cell r="AY33">
            <v>0.75</v>
          </cell>
          <cell r="AZ33">
            <v>0.75</v>
          </cell>
          <cell r="BA33">
            <v>0.75</v>
          </cell>
          <cell r="BB33">
            <v>0.75</v>
          </cell>
          <cell r="BC33">
            <v>0.75</v>
          </cell>
          <cell r="BD33">
            <v>0.75</v>
          </cell>
          <cell r="BE33">
            <v>0.75</v>
          </cell>
          <cell r="BF33">
            <v>0.75</v>
          </cell>
          <cell r="BG33">
            <v>0.75</v>
          </cell>
          <cell r="BH33">
            <v>0.75</v>
          </cell>
          <cell r="BI33">
            <v>0.75</v>
          </cell>
          <cell r="BJ33">
            <v>0.75</v>
          </cell>
          <cell r="BK33">
            <v>0.75</v>
          </cell>
          <cell r="BL33">
            <v>0.75</v>
          </cell>
          <cell r="BM33">
            <v>0.75</v>
          </cell>
          <cell r="BN33">
            <v>0.75</v>
          </cell>
          <cell r="BO33">
            <v>0.75</v>
          </cell>
          <cell r="BP33">
            <v>0.75</v>
          </cell>
          <cell r="BQ33">
            <v>0.75</v>
          </cell>
          <cell r="BR33">
            <v>0.75</v>
          </cell>
          <cell r="BS33">
            <v>0.75</v>
          </cell>
          <cell r="BT33">
            <v>0.75</v>
          </cell>
          <cell r="BU33">
            <v>0.75</v>
          </cell>
          <cell r="BV33">
            <v>0.75</v>
          </cell>
          <cell r="BW33">
            <v>0.75</v>
          </cell>
          <cell r="BX33">
            <v>0.75</v>
          </cell>
          <cell r="BY33">
            <v>0.75</v>
          </cell>
          <cell r="BZ33">
            <v>0.75</v>
          </cell>
          <cell r="CA33">
            <v>0.75</v>
          </cell>
          <cell r="CB33">
            <v>0.75</v>
          </cell>
          <cell r="CC33">
            <v>0.75</v>
          </cell>
          <cell r="CD33">
            <v>0.75</v>
          </cell>
          <cell r="CE33">
            <v>0.75</v>
          </cell>
          <cell r="CF33">
            <v>0.75</v>
          </cell>
          <cell r="CG33">
            <v>0.75</v>
          </cell>
          <cell r="CH33">
            <v>0.75</v>
          </cell>
          <cell r="CI33">
            <v>0.75</v>
          </cell>
          <cell r="CJ33">
            <v>0.75</v>
          </cell>
          <cell r="CK33">
            <v>0.75</v>
          </cell>
          <cell r="CL33">
            <v>0.75</v>
          </cell>
          <cell r="CM33">
            <v>0.75</v>
          </cell>
          <cell r="CN33">
            <v>0.75</v>
          </cell>
          <cell r="CO33">
            <v>0.75</v>
          </cell>
          <cell r="CP33">
            <v>0.75</v>
          </cell>
          <cell r="CQ33">
            <v>0.75</v>
          </cell>
          <cell r="CR33">
            <v>0.75</v>
          </cell>
          <cell r="CS33">
            <v>0.75</v>
          </cell>
          <cell r="CT33">
            <v>0.75</v>
          </cell>
          <cell r="CU33">
            <v>0.75</v>
          </cell>
          <cell r="CV33">
            <v>0.75</v>
          </cell>
          <cell r="CW33">
            <v>0.75</v>
          </cell>
          <cell r="CX33">
            <v>0.75</v>
          </cell>
          <cell r="CY33">
            <v>0.75</v>
          </cell>
          <cell r="CZ33">
            <v>0.75</v>
          </cell>
          <cell r="DA33">
            <v>0.75</v>
          </cell>
          <cell r="DB33">
            <v>0.75</v>
          </cell>
          <cell r="DC33">
            <v>0.75</v>
          </cell>
          <cell r="DD33">
            <v>0.75</v>
          </cell>
          <cell r="DE33">
            <v>0.75</v>
          </cell>
          <cell r="DF33">
            <v>0.75</v>
          </cell>
          <cell r="DG33">
            <v>0.75</v>
          </cell>
          <cell r="DH33">
            <v>1.5499999523162842</v>
          </cell>
          <cell r="DI33">
            <v>1.5499999523162842</v>
          </cell>
          <cell r="DJ33">
            <v>1.5499999523162842</v>
          </cell>
          <cell r="DK33">
            <v>1.5499999523162842</v>
          </cell>
          <cell r="DL33">
            <v>1.0499999523162842</v>
          </cell>
          <cell r="DM33">
            <v>1.0499999523162842</v>
          </cell>
          <cell r="DN33">
            <v>1.0499999523162842</v>
          </cell>
          <cell r="DO33">
            <v>1.0499999523162842</v>
          </cell>
          <cell r="DP33">
            <v>1.0499999523162842</v>
          </cell>
          <cell r="DQ33">
            <v>1.0499999523162842</v>
          </cell>
          <cell r="DR33">
            <v>1.5499999523162842</v>
          </cell>
          <cell r="DS33">
            <v>1.5499999523162842</v>
          </cell>
          <cell r="DT33">
            <v>1.5499999523162842</v>
          </cell>
          <cell r="DU33">
            <v>1.5499999523162842</v>
          </cell>
          <cell r="DV33">
            <v>1.5499999523162842</v>
          </cell>
          <cell r="DW33">
            <v>1.5499999523162842</v>
          </cell>
          <cell r="DX33">
            <v>1.0499999523162842</v>
          </cell>
        </row>
        <row r="34">
          <cell r="C34">
            <v>35</v>
          </cell>
          <cell r="E34">
            <v>42.5</v>
          </cell>
          <cell r="F34">
            <v>53.150001525878906</v>
          </cell>
          <cell r="G34">
            <v>41.925003051757813</v>
          </cell>
          <cell r="I34">
            <v>45.225002288818359</v>
          </cell>
          <cell r="J34">
            <v>44.825000762939453</v>
          </cell>
          <cell r="K34">
            <v>45.424999237060547</v>
          </cell>
          <cell r="U34">
            <v>47.104496002197266</v>
          </cell>
          <cell r="V34">
            <v>46.429496765136719</v>
          </cell>
          <cell r="W34">
            <v>28.574996948242188</v>
          </cell>
          <cell r="X34">
            <v>27.900001525878906</v>
          </cell>
          <cell r="Y34">
            <v>29.5</v>
          </cell>
          <cell r="Z34">
            <v>36.300003051757813</v>
          </cell>
          <cell r="AA34">
            <v>49.900001525878906</v>
          </cell>
          <cell r="AB34">
            <v>51.650001525878906</v>
          </cell>
          <cell r="AC34">
            <v>36.825000762939453</v>
          </cell>
          <cell r="AD34">
            <v>35.825000762939453</v>
          </cell>
          <cell r="AE34">
            <v>41.424999237060547</v>
          </cell>
          <cell r="AF34">
            <v>37.774997711181641</v>
          </cell>
          <cell r="AG34">
            <v>41.904495239257813</v>
          </cell>
          <cell r="AH34">
            <v>43.229496002197266</v>
          </cell>
          <cell r="AI34">
            <v>28.124996185302734</v>
          </cell>
          <cell r="AJ34">
            <v>26.150001525878906</v>
          </cell>
          <cell r="AK34">
            <v>26.5</v>
          </cell>
          <cell r="AL34">
            <v>34.550003051757813</v>
          </cell>
          <cell r="AM34">
            <v>48.150001525878906</v>
          </cell>
          <cell r="AN34">
            <v>49.900001525878906</v>
          </cell>
          <cell r="AO34">
            <v>35.075000762939453</v>
          </cell>
          <cell r="AP34">
            <v>34.075000762939453</v>
          </cell>
          <cell r="AQ34">
            <v>39.674999237060547</v>
          </cell>
          <cell r="AR34">
            <v>36.024997711181641</v>
          </cell>
          <cell r="AS34">
            <v>41.104495239257815</v>
          </cell>
          <cell r="AT34">
            <v>42.429496002197268</v>
          </cell>
          <cell r="AU34">
            <v>27.324996185302734</v>
          </cell>
          <cell r="AV34">
            <v>25.350001525878906</v>
          </cell>
          <cell r="AW34">
            <v>25.7</v>
          </cell>
          <cell r="AX34">
            <v>33.750003051757815</v>
          </cell>
          <cell r="AY34">
            <v>47.350001525878909</v>
          </cell>
          <cell r="AZ34">
            <v>49.100001525878909</v>
          </cell>
          <cell r="BA34">
            <v>34.275000762939456</v>
          </cell>
          <cell r="BB34">
            <v>33.275000762939456</v>
          </cell>
          <cell r="BC34">
            <v>38.87499923706055</v>
          </cell>
          <cell r="BD34">
            <v>35.224997711181643</v>
          </cell>
          <cell r="BE34">
            <v>41.104495239257815</v>
          </cell>
          <cell r="BF34">
            <v>42.429496002197268</v>
          </cell>
          <cell r="BG34">
            <v>27.324996185302734</v>
          </cell>
          <cell r="BH34">
            <v>25.350001525878906</v>
          </cell>
          <cell r="BI34">
            <v>25.7</v>
          </cell>
          <cell r="BJ34">
            <v>33.750003051757815</v>
          </cell>
          <cell r="BK34">
            <v>47.350001525878909</v>
          </cell>
          <cell r="BL34">
            <v>49.100001525878909</v>
          </cell>
          <cell r="BM34">
            <v>34.275000762939456</v>
          </cell>
          <cell r="BN34">
            <v>33.275000762939456</v>
          </cell>
          <cell r="BO34">
            <v>38.87499923706055</v>
          </cell>
          <cell r="BP34">
            <v>35.224997711181643</v>
          </cell>
          <cell r="BQ34">
            <v>41.354495239257815</v>
          </cell>
          <cell r="BR34">
            <v>42.679496002197268</v>
          </cell>
          <cell r="BS34">
            <v>27.574996185302734</v>
          </cell>
          <cell r="BT34">
            <v>25.600001525878906</v>
          </cell>
          <cell r="BU34">
            <v>25.95</v>
          </cell>
          <cell r="BV34">
            <v>34.000003051757815</v>
          </cell>
          <cell r="BW34">
            <v>47.600001525878909</v>
          </cell>
          <cell r="BX34">
            <v>49.350001525878909</v>
          </cell>
          <cell r="BY34">
            <v>34.525000762939456</v>
          </cell>
          <cell r="BZ34">
            <v>33.525000762939456</v>
          </cell>
          <cell r="CA34">
            <v>39.12499923706055</v>
          </cell>
          <cell r="CB34">
            <v>35.474997711181643</v>
          </cell>
          <cell r="CC34">
            <v>41.854495239257815</v>
          </cell>
          <cell r="CD34">
            <v>43.179496002197268</v>
          </cell>
          <cell r="CE34">
            <v>28.074996185302734</v>
          </cell>
          <cell r="CF34">
            <v>26.100001525878906</v>
          </cell>
          <cell r="CG34">
            <v>26.45</v>
          </cell>
          <cell r="CH34">
            <v>34.500003051757815</v>
          </cell>
          <cell r="CI34">
            <v>48.100001525878909</v>
          </cell>
          <cell r="CJ34">
            <v>49.850001525878909</v>
          </cell>
          <cell r="CK34">
            <v>35.025000762939456</v>
          </cell>
          <cell r="CL34">
            <v>34.025000762939456</v>
          </cell>
          <cell r="CM34">
            <v>39.62499923706055</v>
          </cell>
          <cell r="CN34">
            <v>35.974997711181643</v>
          </cell>
          <cell r="CO34">
            <v>42.354495239257815</v>
          </cell>
          <cell r="CP34">
            <v>43.679496002197268</v>
          </cell>
          <cell r="CQ34">
            <v>28.574996185302734</v>
          </cell>
          <cell r="CR34">
            <v>26.600001525878906</v>
          </cell>
          <cell r="CS34">
            <v>26.95</v>
          </cell>
          <cell r="CT34">
            <v>35.000003051757815</v>
          </cell>
          <cell r="CU34">
            <v>48.600001525878909</v>
          </cell>
          <cell r="CV34">
            <v>50.350001525878909</v>
          </cell>
          <cell r="CW34">
            <v>35.525000762939456</v>
          </cell>
          <cell r="CX34">
            <v>34.525000762939456</v>
          </cell>
          <cell r="CY34">
            <v>40.12499923706055</v>
          </cell>
          <cell r="CZ34">
            <v>36.474997711181643</v>
          </cell>
          <cell r="DA34">
            <v>42.854495239257815</v>
          </cell>
          <cell r="DB34">
            <v>44.179496002197268</v>
          </cell>
          <cell r="DC34">
            <v>29.074996185302734</v>
          </cell>
          <cell r="DD34">
            <v>27.100001525878906</v>
          </cell>
          <cell r="DE34">
            <v>27.45</v>
          </cell>
          <cell r="DF34">
            <v>35.500003051757815</v>
          </cell>
          <cell r="DG34">
            <v>49.100001525878909</v>
          </cell>
          <cell r="DH34">
            <v>50.850001525878909</v>
          </cell>
          <cell r="DI34">
            <v>36.025000762939456</v>
          </cell>
          <cell r="DJ34">
            <v>35.025000762939456</v>
          </cell>
          <cell r="DK34">
            <v>40.62499923706055</v>
          </cell>
          <cell r="DL34">
            <v>36.974997711181643</v>
          </cell>
          <cell r="DM34">
            <v>43.354495239257815</v>
          </cell>
          <cell r="DN34">
            <v>44.679496002197268</v>
          </cell>
          <cell r="DO34">
            <v>29.574996185302734</v>
          </cell>
          <cell r="DP34">
            <v>27.600001525878906</v>
          </cell>
          <cell r="DQ34">
            <v>27.95</v>
          </cell>
          <cell r="DR34">
            <v>36.000003051757815</v>
          </cell>
          <cell r="DS34">
            <v>49.600001525878909</v>
          </cell>
          <cell r="DT34">
            <v>51.350001525878909</v>
          </cell>
          <cell r="DU34">
            <v>36.525000762939456</v>
          </cell>
          <cell r="DV34">
            <v>35.525000762939456</v>
          </cell>
          <cell r="DW34">
            <v>41.12499923706055</v>
          </cell>
          <cell r="DX34">
            <v>37.474997711181643</v>
          </cell>
        </row>
        <row r="35">
          <cell r="C35">
            <v>29.666667302449543</v>
          </cell>
          <cell r="E35">
            <v>33.500625610351563</v>
          </cell>
          <cell r="F35">
            <v>38.00250244140625</v>
          </cell>
          <cell r="G35">
            <v>26.999998092651367</v>
          </cell>
          <cell r="I35">
            <v>29.00200080871582</v>
          </cell>
          <cell r="J35">
            <v>29.003749847412109</v>
          </cell>
          <cell r="K35">
            <v>29.998748779296875</v>
          </cell>
          <cell r="U35">
            <v>37.500003814697266</v>
          </cell>
          <cell r="V35">
            <v>37.5</v>
          </cell>
          <cell r="W35">
            <v>28.75</v>
          </cell>
          <cell r="X35">
            <v>26.746000289916992</v>
          </cell>
          <cell r="Y35">
            <v>27.75</v>
          </cell>
          <cell r="Z35">
            <v>30.249998092651367</v>
          </cell>
          <cell r="AA35">
            <v>38.999996185302734</v>
          </cell>
          <cell r="AB35">
            <v>39</v>
          </cell>
          <cell r="AC35">
            <v>25.750499725341797</v>
          </cell>
          <cell r="AD35">
            <v>26.745000839233398</v>
          </cell>
          <cell r="AE35">
            <v>26.745000839233398</v>
          </cell>
          <cell r="AF35">
            <v>27.754999160766602</v>
          </cell>
          <cell r="AG35">
            <v>38.254001617431641</v>
          </cell>
          <cell r="AH35">
            <v>38.25</v>
          </cell>
          <cell r="AI35">
            <v>28.253751754760742</v>
          </cell>
          <cell r="AJ35">
            <v>28.246999740600586</v>
          </cell>
          <cell r="AK35">
            <v>28.249000549316406</v>
          </cell>
          <cell r="AL35">
            <v>33</v>
          </cell>
          <cell r="AM35">
            <v>41</v>
          </cell>
          <cell r="AN35">
            <v>41</v>
          </cell>
          <cell r="AO35">
            <v>25.000499725341797</v>
          </cell>
          <cell r="AP35">
            <v>28.245000839233398</v>
          </cell>
          <cell r="AQ35">
            <v>28.245000839233398</v>
          </cell>
          <cell r="AR35">
            <v>29.245000839233398</v>
          </cell>
          <cell r="AS35">
            <v>39.004001617431641</v>
          </cell>
          <cell r="AT35">
            <v>39.002498626708984</v>
          </cell>
          <cell r="AU35">
            <v>23.998750686645508</v>
          </cell>
          <cell r="AV35">
            <v>25.003000259399414</v>
          </cell>
          <cell r="AW35">
            <v>25.003002166748047</v>
          </cell>
          <cell r="AX35">
            <v>28.000003814697266</v>
          </cell>
          <cell r="AY35">
            <v>39.999996185302734</v>
          </cell>
          <cell r="AZ35">
            <v>39.999996185302734</v>
          </cell>
          <cell r="BA35">
            <v>27.003501892089844</v>
          </cell>
          <cell r="BB35">
            <v>27.000001907348633</v>
          </cell>
          <cell r="BC35">
            <v>27.000001907348633</v>
          </cell>
          <cell r="BD35">
            <v>29.004001617431641</v>
          </cell>
          <cell r="BE35">
            <v>38.003997802734375</v>
          </cell>
          <cell r="BF35">
            <v>38.004997253417969</v>
          </cell>
          <cell r="BG35">
            <v>24.001249313354492</v>
          </cell>
          <cell r="BH35">
            <v>23.998001098632813</v>
          </cell>
          <cell r="BI35">
            <v>23.998001098632813</v>
          </cell>
          <cell r="BJ35">
            <v>30.000001907348633</v>
          </cell>
          <cell r="BK35">
            <v>41.000003814697266</v>
          </cell>
          <cell r="BL35">
            <v>41</v>
          </cell>
          <cell r="BM35">
            <v>24.001001358032227</v>
          </cell>
          <cell r="BN35">
            <v>26.997501373291016</v>
          </cell>
          <cell r="BO35">
            <v>27.997501373291016</v>
          </cell>
          <cell r="BP35">
            <v>28.001499176025391</v>
          </cell>
          <cell r="BQ35">
            <v>38.004001617431641</v>
          </cell>
          <cell r="BR35">
            <v>37.997505187988281</v>
          </cell>
          <cell r="BS35">
            <v>24.003747940063477</v>
          </cell>
          <cell r="BT35">
            <v>24.003000259399414</v>
          </cell>
          <cell r="BU35">
            <v>23.998001098632813</v>
          </cell>
          <cell r="BV35">
            <v>28</v>
          </cell>
          <cell r="BW35">
            <v>41</v>
          </cell>
          <cell r="BX35">
            <v>41</v>
          </cell>
          <cell r="BY35">
            <v>23.998500823974609</v>
          </cell>
          <cell r="BZ35">
            <v>26.995000839233398</v>
          </cell>
          <cell r="CA35">
            <v>26.995000839233398</v>
          </cell>
          <cell r="CB35">
            <v>26.999000549316406</v>
          </cell>
          <cell r="CC35">
            <v>38.004001617431641</v>
          </cell>
          <cell r="CD35">
            <v>38</v>
          </cell>
          <cell r="CE35">
            <v>23.996250152587891</v>
          </cell>
          <cell r="CF35">
            <v>24.998001098632813</v>
          </cell>
          <cell r="CG35">
            <v>25.003000259399414</v>
          </cell>
          <cell r="CH35">
            <v>28.000001907348633</v>
          </cell>
          <cell r="CI35">
            <v>41</v>
          </cell>
          <cell r="CJ35">
            <v>41.000003814697266</v>
          </cell>
          <cell r="CK35">
            <v>26.996000289916992</v>
          </cell>
          <cell r="CL35">
            <v>27.002500534057617</v>
          </cell>
          <cell r="CM35">
            <v>27.002500534057617</v>
          </cell>
          <cell r="CN35">
            <v>26.996500015258789</v>
          </cell>
          <cell r="CO35">
            <v>32.363998413085938</v>
          </cell>
          <cell r="CP35">
            <v>31.692501068115234</v>
          </cell>
          <cell r="CQ35">
            <v>23.148750305175781</v>
          </cell>
          <cell r="CR35">
            <v>23.343000411987305</v>
          </cell>
          <cell r="CS35">
            <v>23.952999114990234</v>
          </cell>
          <cell r="CT35">
            <v>29.319999694824219</v>
          </cell>
          <cell r="CU35">
            <v>44.94000244140625</v>
          </cell>
          <cell r="CV35">
            <v>47.459999084472656</v>
          </cell>
          <cell r="CW35">
            <v>22.41349983215332</v>
          </cell>
          <cell r="CX35">
            <v>22.200000762939453</v>
          </cell>
          <cell r="CY35">
            <v>21.200000762939453</v>
          </cell>
          <cell r="CZ35">
            <v>21.464000701904297</v>
          </cell>
          <cell r="DA35">
            <v>32.833999633789063</v>
          </cell>
          <cell r="DB35">
            <v>32.154998779296875</v>
          </cell>
          <cell r="DC35">
            <v>23.611249923706055</v>
          </cell>
          <cell r="DD35">
            <v>23.808000564575195</v>
          </cell>
          <cell r="DE35">
            <v>24.943000793457031</v>
          </cell>
          <cell r="DF35">
            <v>30.490001678466797</v>
          </cell>
          <cell r="DG35">
            <v>46.949996948242188</v>
          </cell>
          <cell r="DH35">
            <v>49.550003051757813</v>
          </cell>
          <cell r="DI35">
            <v>22.870998382568359</v>
          </cell>
          <cell r="DJ35">
            <v>22.637500762939453</v>
          </cell>
          <cell r="DK35">
            <v>21.637500762939453</v>
          </cell>
          <cell r="DL35">
            <v>21.911500930786133</v>
          </cell>
          <cell r="DM35">
            <v>33.054000854492188</v>
          </cell>
          <cell r="DN35">
            <v>32.367500305175781</v>
          </cell>
          <cell r="DO35">
            <v>23.823749542236328</v>
          </cell>
          <cell r="DP35">
            <v>24.023000717163086</v>
          </cell>
          <cell r="DQ35">
            <v>25.683000564575195</v>
          </cell>
          <cell r="DR35">
            <v>31.409999847412109</v>
          </cell>
          <cell r="DS35">
            <v>48.709999084472656</v>
          </cell>
          <cell r="DT35">
            <v>51.389999389648438</v>
          </cell>
          <cell r="DU35">
            <v>23.078498840332031</v>
          </cell>
          <cell r="DV35">
            <v>22.825000762939453</v>
          </cell>
          <cell r="DW35">
            <v>21.825000762939453</v>
          </cell>
          <cell r="DX35">
            <v>22.108999252319336</v>
          </cell>
        </row>
        <row r="36">
          <cell r="C36">
            <v>45</v>
          </cell>
          <cell r="E36">
            <v>42.57499885559082</v>
          </cell>
          <cell r="F36">
            <v>41.5</v>
          </cell>
          <cell r="G36">
            <v>43</v>
          </cell>
          <cell r="I36">
            <v>42.199996948242188</v>
          </cell>
          <cell r="J36">
            <v>42.625</v>
          </cell>
          <cell r="K36">
            <v>45.049999237060547</v>
          </cell>
          <cell r="U36">
            <v>39.5</v>
          </cell>
          <cell r="V36">
            <v>40.299999237060547</v>
          </cell>
          <cell r="W36">
            <v>37.650001525878906</v>
          </cell>
          <cell r="X36">
            <v>37.649997711181641</v>
          </cell>
          <cell r="Y36">
            <v>39.649997711181641</v>
          </cell>
          <cell r="Z36">
            <v>40.154998779296875</v>
          </cell>
          <cell r="AA36">
            <v>38.149997711181641</v>
          </cell>
          <cell r="AB36">
            <v>38.5</v>
          </cell>
          <cell r="AC36">
            <v>40</v>
          </cell>
          <cell r="AD36">
            <v>39.199996948242188</v>
          </cell>
          <cell r="AE36">
            <v>39.625</v>
          </cell>
          <cell r="AF36">
            <v>42.049999237060547</v>
          </cell>
          <cell r="AG36">
            <v>38.1</v>
          </cell>
          <cell r="AH36">
            <v>38.899999237060548</v>
          </cell>
          <cell r="AI36">
            <v>36.250001525878908</v>
          </cell>
          <cell r="AJ36">
            <v>36.249997711181642</v>
          </cell>
          <cell r="AK36">
            <v>38.249997711181642</v>
          </cell>
          <cell r="AL36">
            <v>38.754998779296876</v>
          </cell>
          <cell r="AM36">
            <v>36.749997711181642</v>
          </cell>
          <cell r="AN36">
            <v>37.1</v>
          </cell>
          <cell r="AO36">
            <v>38.6</v>
          </cell>
          <cell r="AP36">
            <v>37.799996948242189</v>
          </cell>
          <cell r="AQ36">
            <v>38.225000000000001</v>
          </cell>
          <cell r="AR36">
            <v>40.649999237060548</v>
          </cell>
          <cell r="AS36">
            <v>37.1</v>
          </cell>
          <cell r="AT36">
            <v>37.899999237060548</v>
          </cell>
          <cell r="AU36">
            <v>35.250001525878908</v>
          </cell>
          <cell r="AV36">
            <v>35.249997711181642</v>
          </cell>
          <cell r="AW36">
            <v>37.249997711181642</v>
          </cell>
          <cell r="AX36">
            <v>37.754998779296876</v>
          </cell>
          <cell r="AY36">
            <v>35.749997711181642</v>
          </cell>
          <cell r="AZ36">
            <v>36.1</v>
          </cell>
          <cell r="BA36">
            <v>37.6</v>
          </cell>
          <cell r="BB36">
            <v>36.799996948242189</v>
          </cell>
          <cell r="BC36">
            <v>37.225000000000001</v>
          </cell>
          <cell r="BD36">
            <v>39.649999237060548</v>
          </cell>
          <cell r="BE36">
            <v>36.15</v>
          </cell>
          <cell r="BF36">
            <v>36.949999237060545</v>
          </cell>
          <cell r="BG36">
            <v>34.300001525878905</v>
          </cell>
          <cell r="BH36">
            <v>34.299997711181639</v>
          </cell>
          <cell r="BI36">
            <v>36.299997711181639</v>
          </cell>
          <cell r="BJ36">
            <v>36.804998779296874</v>
          </cell>
          <cell r="BK36">
            <v>34.799997711181639</v>
          </cell>
          <cell r="BL36">
            <v>35.15</v>
          </cell>
          <cell r="BM36">
            <v>36.65</v>
          </cell>
          <cell r="BN36">
            <v>35.849996948242186</v>
          </cell>
          <cell r="BO36">
            <v>36.274999999999999</v>
          </cell>
          <cell r="BP36">
            <v>38.699999237060545</v>
          </cell>
          <cell r="BQ36">
            <v>36.35</v>
          </cell>
          <cell r="BR36">
            <v>37.149999237060548</v>
          </cell>
          <cell r="BS36">
            <v>34.500001525878908</v>
          </cell>
          <cell r="BT36">
            <v>34.499997711181642</v>
          </cell>
          <cell r="BU36">
            <v>36.499997711181642</v>
          </cell>
          <cell r="BV36">
            <v>37.004998779296876</v>
          </cell>
          <cell r="BW36">
            <v>34.999997711181642</v>
          </cell>
          <cell r="BX36">
            <v>35.35</v>
          </cell>
          <cell r="BY36">
            <v>36.85</v>
          </cell>
          <cell r="BZ36">
            <v>36.049996948242189</v>
          </cell>
          <cell r="CA36">
            <v>36.475000000000001</v>
          </cell>
          <cell r="CB36">
            <v>38.899999237060548</v>
          </cell>
          <cell r="CC36">
            <v>37</v>
          </cell>
          <cell r="CD36">
            <v>37.799999237060547</v>
          </cell>
          <cell r="CE36">
            <v>35.150001525878906</v>
          </cell>
          <cell r="CF36">
            <v>35.149997711181641</v>
          </cell>
          <cell r="CG36">
            <v>37.149997711181641</v>
          </cell>
          <cell r="CH36">
            <v>37.654998779296875</v>
          </cell>
          <cell r="CI36">
            <v>35.649997711181641</v>
          </cell>
          <cell r="CJ36">
            <v>36</v>
          </cell>
          <cell r="CK36">
            <v>37.5</v>
          </cell>
          <cell r="CL36">
            <v>36.699996948242188</v>
          </cell>
          <cell r="CM36">
            <v>37.125</v>
          </cell>
          <cell r="CN36">
            <v>39.549999237060547</v>
          </cell>
          <cell r="CO36">
            <v>37.65</v>
          </cell>
          <cell r="CP36">
            <v>38.449999237060545</v>
          </cell>
          <cell r="CQ36">
            <v>35.800001525878905</v>
          </cell>
          <cell r="CR36">
            <v>35.799997711181639</v>
          </cell>
          <cell r="CS36">
            <v>37.799997711181639</v>
          </cell>
          <cell r="CT36">
            <v>38.304998779296874</v>
          </cell>
          <cell r="CU36">
            <v>36.299997711181639</v>
          </cell>
          <cell r="CV36">
            <v>36.65</v>
          </cell>
          <cell r="CW36">
            <v>38.15</v>
          </cell>
          <cell r="CX36">
            <v>37.349996948242186</v>
          </cell>
          <cell r="CY36">
            <v>37.774999999999999</v>
          </cell>
          <cell r="CZ36">
            <v>40.199999237060545</v>
          </cell>
          <cell r="DA36">
            <v>38.15</v>
          </cell>
          <cell r="DB36">
            <v>38.949999237060545</v>
          </cell>
          <cell r="DC36">
            <v>36.300001525878905</v>
          </cell>
          <cell r="DD36">
            <v>36.299997711181639</v>
          </cell>
          <cell r="DE36">
            <v>38.299997711181639</v>
          </cell>
          <cell r="DF36">
            <v>38.804998779296874</v>
          </cell>
          <cell r="DG36">
            <v>36.799997711181639</v>
          </cell>
          <cell r="DH36">
            <v>37.15</v>
          </cell>
          <cell r="DI36">
            <v>38.65</v>
          </cell>
          <cell r="DJ36">
            <v>37.849996948242186</v>
          </cell>
          <cell r="DK36">
            <v>38.274999999999999</v>
          </cell>
          <cell r="DL36">
            <v>40.699999237060545</v>
          </cell>
          <cell r="DM36">
            <v>38.65</v>
          </cell>
          <cell r="DN36">
            <v>39.449999237060545</v>
          </cell>
          <cell r="DO36">
            <v>36.800001525878905</v>
          </cell>
          <cell r="DP36">
            <v>36.799997711181639</v>
          </cell>
          <cell r="DQ36">
            <v>38.799997711181639</v>
          </cell>
          <cell r="DR36">
            <v>39.304998779296874</v>
          </cell>
          <cell r="DS36">
            <v>37.299997711181639</v>
          </cell>
          <cell r="DT36">
            <v>37.65</v>
          </cell>
          <cell r="DU36">
            <v>39.15</v>
          </cell>
          <cell r="DV36">
            <v>38.349996948242186</v>
          </cell>
          <cell r="DW36">
            <v>38.774999999999999</v>
          </cell>
          <cell r="DX36">
            <v>41.199999237060545</v>
          </cell>
        </row>
        <row r="37">
          <cell r="C37">
            <v>33.333333333333336</v>
          </cell>
          <cell r="E37">
            <v>36</v>
          </cell>
          <cell r="F37">
            <v>36</v>
          </cell>
          <cell r="G37">
            <v>36</v>
          </cell>
          <cell r="I37">
            <v>35</v>
          </cell>
          <cell r="J37">
            <v>35</v>
          </cell>
          <cell r="K37">
            <v>36.549999237060547</v>
          </cell>
          <cell r="U37">
            <v>24.598747253417969</v>
          </cell>
          <cell r="V37">
            <v>23.596248626708984</v>
          </cell>
          <cell r="W37">
            <v>16.784748077392578</v>
          </cell>
          <cell r="X37">
            <v>17.467498779296875</v>
          </cell>
          <cell r="Y37">
            <v>17.582498550415039</v>
          </cell>
          <cell r="Z37">
            <v>22.008749008178711</v>
          </cell>
          <cell r="AA37">
            <v>35.711250305175781</v>
          </cell>
          <cell r="AB37">
            <v>37.972499847412109</v>
          </cell>
          <cell r="AC37">
            <v>29.099998474121094</v>
          </cell>
          <cell r="AD37">
            <v>29.099998474121094</v>
          </cell>
          <cell r="AE37">
            <v>29.099998474121094</v>
          </cell>
          <cell r="AF37">
            <v>34.350002288818359</v>
          </cell>
          <cell r="AG37">
            <v>25.098747253417969</v>
          </cell>
          <cell r="AH37">
            <v>24.096248626708984</v>
          </cell>
          <cell r="AI37">
            <v>17.284748077392578</v>
          </cell>
          <cell r="AJ37">
            <v>17.967498779296875</v>
          </cell>
          <cell r="AK37">
            <v>14.082498550415039</v>
          </cell>
          <cell r="AL37">
            <v>22.508749008178711</v>
          </cell>
          <cell r="AM37">
            <v>35.711250305175781</v>
          </cell>
          <cell r="AN37">
            <v>37.972499847412109</v>
          </cell>
          <cell r="AO37">
            <v>29.599998474121094</v>
          </cell>
          <cell r="AP37">
            <v>29.599998474121094</v>
          </cell>
          <cell r="AQ37">
            <v>29.599998474121094</v>
          </cell>
          <cell r="AR37">
            <v>34.850002288818359</v>
          </cell>
          <cell r="AS37">
            <v>23.548747253417968</v>
          </cell>
          <cell r="AT37">
            <v>22.546248626708984</v>
          </cell>
          <cell r="AU37">
            <v>15.734748077392577</v>
          </cell>
          <cell r="AV37">
            <v>16.417498779296874</v>
          </cell>
          <cell r="AW37">
            <v>12.532498550415038</v>
          </cell>
          <cell r="AX37">
            <v>20.95874900817871</v>
          </cell>
          <cell r="AY37">
            <v>34.161250305175784</v>
          </cell>
          <cell r="AZ37">
            <v>36.422499847412112</v>
          </cell>
          <cell r="BA37">
            <v>28.049998474121093</v>
          </cell>
          <cell r="BB37">
            <v>28.049998474121093</v>
          </cell>
          <cell r="BC37">
            <v>28.049998474121093</v>
          </cell>
          <cell r="BD37">
            <v>33.300002288818362</v>
          </cell>
          <cell r="BE37">
            <v>22.998747253417967</v>
          </cell>
          <cell r="BF37">
            <v>21.996248626708983</v>
          </cell>
          <cell r="BG37">
            <v>15.184748077392577</v>
          </cell>
          <cell r="BH37">
            <v>15.867498779296874</v>
          </cell>
          <cell r="BI37">
            <v>11.982498550415038</v>
          </cell>
          <cell r="BJ37">
            <v>20.40874900817871</v>
          </cell>
          <cell r="BK37">
            <v>33.611250305175787</v>
          </cell>
          <cell r="BL37">
            <v>35.872499847412115</v>
          </cell>
          <cell r="BM37">
            <v>27.499998474121092</v>
          </cell>
          <cell r="BN37">
            <v>27.499998474121092</v>
          </cell>
          <cell r="BO37">
            <v>27.499998474121092</v>
          </cell>
          <cell r="BP37">
            <v>32.750002288818365</v>
          </cell>
          <cell r="BQ37">
            <v>23.198747253417967</v>
          </cell>
          <cell r="BR37">
            <v>22.196248626708982</v>
          </cell>
          <cell r="BS37">
            <v>15.384748077392576</v>
          </cell>
          <cell r="BT37">
            <v>16.067498779296873</v>
          </cell>
          <cell r="BU37">
            <v>12.182498550415037</v>
          </cell>
          <cell r="BV37">
            <v>20.608749008178709</v>
          </cell>
          <cell r="BW37">
            <v>33.81125030517579</v>
          </cell>
          <cell r="BX37">
            <v>36.072499847412118</v>
          </cell>
          <cell r="BY37">
            <v>27.699998474121092</v>
          </cell>
          <cell r="BZ37">
            <v>27.699998474121092</v>
          </cell>
          <cell r="CA37">
            <v>27.699998474121092</v>
          </cell>
          <cell r="CB37">
            <v>32.950002288818368</v>
          </cell>
          <cell r="CC37">
            <v>23.398747253417966</v>
          </cell>
          <cell r="CD37">
            <v>22.396248626708982</v>
          </cell>
          <cell r="CE37">
            <v>15.584748077392575</v>
          </cell>
          <cell r="CF37">
            <v>16.267498779296872</v>
          </cell>
          <cell r="CG37">
            <v>12.382498550415036</v>
          </cell>
          <cell r="CH37">
            <v>20.808749008178708</v>
          </cell>
          <cell r="CI37">
            <v>34.011250305175793</v>
          </cell>
          <cell r="CJ37">
            <v>36.272499847412121</v>
          </cell>
          <cell r="CK37">
            <v>27.899998474121091</v>
          </cell>
          <cell r="CL37">
            <v>27.899998474121091</v>
          </cell>
          <cell r="CM37">
            <v>27.899998474121091</v>
          </cell>
          <cell r="CN37">
            <v>33.150002288818371</v>
          </cell>
          <cell r="CO37">
            <v>23.598747253417965</v>
          </cell>
          <cell r="CP37">
            <v>22.596248626708981</v>
          </cell>
          <cell r="CQ37">
            <v>15.784748077392575</v>
          </cell>
          <cell r="CR37">
            <v>16.467498779296871</v>
          </cell>
          <cell r="CS37">
            <v>12.582498550415036</v>
          </cell>
          <cell r="CT37">
            <v>21.008749008178707</v>
          </cell>
          <cell r="CU37">
            <v>34.211250305175795</v>
          </cell>
          <cell r="CV37">
            <v>36.472499847412124</v>
          </cell>
          <cell r="CW37">
            <v>28.09999847412109</v>
          </cell>
          <cell r="CX37">
            <v>28.09999847412109</v>
          </cell>
          <cell r="CY37">
            <v>28.09999847412109</v>
          </cell>
          <cell r="CZ37">
            <v>33.350002288818374</v>
          </cell>
          <cell r="DA37">
            <v>23.798747253417964</v>
          </cell>
          <cell r="DB37">
            <v>22.79624862670898</v>
          </cell>
          <cell r="DC37">
            <v>15.984748077392574</v>
          </cell>
          <cell r="DD37">
            <v>16.667498779296871</v>
          </cell>
          <cell r="DE37">
            <v>12.782498550415035</v>
          </cell>
          <cell r="DF37">
            <v>21.208749008178707</v>
          </cell>
          <cell r="DG37">
            <v>34.411250305175798</v>
          </cell>
          <cell r="DH37">
            <v>36.672499847412126</v>
          </cell>
          <cell r="DI37">
            <v>28.299998474121089</v>
          </cell>
          <cell r="DJ37">
            <v>28.299998474121089</v>
          </cell>
          <cell r="DK37">
            <v>28.299998474121089</v>
          </cell>
          <cell r="DL37">
            <v>33.550002288818376</v>
          </cell>
          <cell r="DM37">
            <v>23.998747253417964</v>
          </cell>
          <cell r="DN37">
            <v>22.996248626708979</v>
          </cell>
          <cell r="DO37">
            <v>16.184748077392573</v>
          </cell>
          <cell r="DP37">
            <v>16.86749877929687</v>
          </cell>
          <cell r="DQ37">
            <v>12.982498550415034</v>
          </cell>
          <cell r="DR37">
            <v>21.408749008178706</v>
          </cell>
          <cell r="DS37">
            <v>34.611250305175801</v>
          </cell>
          <cell r="DT37">
            <v>36.872499847412129</v>
          </cell>
          <cell r="DU37">
            <v>28.499998474121089</v>
          </cell>
          <cell r="DV37">
            <v>28.499998474121089</v>
          </cell>
          <cell r="DW37">
            <v>28.499998474121089</v>
          </cell>
          <cell r="DX37">
            <v>33.750002288818379</v>
          </cell>
        </row>
        <row r="38">
          <cell r="C38">
            <v>45.333333333333336</v>
          </cell>
          <cell r="E38">
            <v>46.32499885559082</v>
          </cell>
          <cell r="F38">
            <v>47.5</v>
          </cell>
          <cell r="G38">
            <v>46</v>
          </cell>
          <cell r="I38">
            <v>45.199996948242188</v>
          </cell>
          <cell r="J38">
            <v>45.625</v>
          </cell>
          <cell r="K38">
            <v>48.049999237060547</v>
          </cell>
          <cell r="U38">
            <v>43</v>
          </cell>
          <cell r="V38">
            <v>45</v>
          </cell>
          <cell r="W38">
            <v>44.150001525878906</v>
          </cell>
          <cell r="X38">
            <v>44.149997711181641</v>
          </cell>
          <cell r="Y38">
            <v>46.149997711181641</v>
          </cell>
          <cell r="Z38">
            <v>47.654998779296875</v>
          </cell>
          <cell r="AA38">
            <v>44.149997711181641</v>
          </cell>
          <cell r="AB38">
            <v>44.5</v>
          </cell>
          <cell r="AC38">
            <v>43</v>
          </cell>
          <cell r="AD38">
            <v>42.199996948242188</v>
          </cell>
          <cell r="AE38">
            <v>42.625</v>
          </cell>
          <cell r="AF38">
            <v>45.049999237060547</v>
          </cell>
          <cell r="AG38">
            <v>41.5</v>
          </cell>
          <cell r="AH38">
            <v>42.5</v>
          </cell>
          <cell r="AI38">
            <v>41.650001525878906</v>
          </cell>
          <cell r="AJ38">
            <v>41.649997711181641</v>
          </cell>
          <cell r="AK38">
            <v>41.149997711181641</v>
          </cell>
          <cell r="AL38">
            <v>41.654998779296875</v>
          </cell>
          <cell r="AM38">
            <v>39.649997711181641</v>
          </cell>
          <cell r="AN38">
            <v>40</v>
          </cell>
          <cell r="AO38">
            <v>41.5</v>
          </cell>
          <cell r="AP38">
            <v>40.699996948242188</v>
          </cell>
          <cell r="AQ38">
            <v>41.125</v>
          </cell>
          <cell r="AR38">
            <v>43.549999237060547</v>
          </cell>
          <cell r="AS38">
            <v>40</v>
          </cell>
          <cell r="AT38">
            <v>40.799999237060547</v>
          </cell>
          <cell r="AU38">
            <v>38.150001525878906</v>
          </cell>
          <cell r="AV38">
            <v>38.149997711181641</v>
          </cell>
          <cell r="AW38">
            <v>40.149997711181641</v>
          </cell>
          <cell r="AX38">
            <v>40.654998779296875</v>
          </cell>
          <cell r="AY38">
            <v>38.649997711181641</v>
          </cell>
          <cell r="AZ38">
            <v>39</v>
          </cell>
          <cell r="BA38">
            <v>40.5</v>
          </cell>
          <cell r="BB38">
            <v>39.699996948242188</v>
          </cell>
          <cell r="BC38">
            <v>40.125</v>
          </cell>
          <cell r="BD38">
            <v>42.549999237060547</v>
          </cell>
          <cell r="BE38">
            <v>39.049999999999997</v>
          </cell>
          <cell r="BF38">
            <v>39.849999237060544</v>
          </cell>
          <cell r="BG38">
            <v>37.200001525878903</v>
          </cell>
          <cell r="BH38">
            <v>37.199997711181638</v>
          </cell>
          <cell r="BI38">
            <v>39.199997711181638</v>
          </cell>
          <cell r="BJ38">
            <v>39.704998779296872</v>
          </cell>
          <cell r="BK38">
            <v>37.699997711181638</v>
          </cell>
          <cell r="BL38">
            <v>38.049999999999997</v>
          </cell>
          <cell r="BM38">
            <v>39.549999999999997</v>
          </cell>
          <cell r="BN38">
            <v>38.749996948242185</v>
          </cell>
          <cell r="BO38">
            <v>39.174999999999997</v>
          </cell>
          <cell r="BP38">
            <v>41.599999237060544</v>
          </cell>
          <cell r="BQ38">
            <v>39.25</v>
          </cell>
          <cell r="BR38">
            <v>40.049999237060547</v>
          </cell>
          <cell r="BS38">
            <v>37.400001525878906</v>
          </cell>
          <cell r="BT38">
            <v>37.399997711181641</v>
          </cell>
          <cell r="BU38">
            <v>39.399997711181641</v>
          </cell>
          <cell r="BV38">
            <v>39.904998779296875</v>
          </cell>
          <cell r="BW38">
            <v>37.899997711181641</v>
          </cell>
          <cell r="BX38">
            <v>38.25</v>
          </cell>
          <cell r="BY38">
            <v>39.75</v>
          </cell>
          <cell r="BZ38">
            <v>38.949996948242188</v>
          </cell>
          <cell r="CA38">
            <v>39.375</v>
          </cell>
          <cell r="CB38">
            <v>41.799999237060547</v>
          </cell>
          <cell r="CC38">
            <v>39.9</v>
          </cell>
          <cell r="CD38">
            <v>40.699999237060545</v>
          </cell>
          <cell r="CE38">
            <v>38.050001525878905</v>
          </cell>
          <cell r="CF38">
            <v>38.049997711181639</v>
          </cell>
          <cell r="CG38">
            <v>40.049997711181639</v>
          </cell>
          <cell r="CH38">
            <v>40.554998779296874</v>
          </cell>
          <cell r="CI38">
            <v>38.549997711181639</v>
          </cell>
          <cell r="CJ38">
            <v>38.9</v>
          </cell>
          <cell r="CK38">
            <v>40.4</v>
          </cell>
          <cell r="CL38">
            <v>39.599996948242186</v>
          </cell>
          <cell r="CM38">
            <v>40.024999999999999</v>
          </cell>
          <cell r="CN38">
            <v>42.449999237060545</v>
          </cell>
          <cell r="CO38">
            <v>40.549999999999997</v>
          </cell>
          <cell r="CP38">
            <v>41.349999237060544</v>
          </cell>
          <cell r="CQ38">
            <v>38.700001525878903</v>
          </cell>
          <cell r="CR38">
            <v>38.699997711181638</v>
          </cell>
          <cell r="CS38">
            <v>40.699997711181638</v>
          </cell>
          <cell r="CT38">
            <v>41.204998779296872</v>
          </cell>
          <cell r="CU38">
            <v>39.199997711181638</v>
          </cell>
          <cell r="CV38">
            <v>39.549999999999997</v>
          </cell>
          <cell r="CW38">
            <v>41.05</v>
          </cell>
          <cell r="CX38">
            <v>40.249996948242185</v>
          </cell>
          <cell r="CY38">
            <v>40.674999999999997</v>
          </cell>
          <cell r="CZ38">
            <v>43.099999237060544</v>
          </cell>
          <cell r="DA38">
            <v>41.05</v>
          </cell>
          <cell r="DB38">
            <v>41.849999237060544</v>
          </cell>
          <cell r="DC38">
            <v>39.200001525878903</v>
          </cell>
          <cell r="DD38">
            <v>39.199997711181638</v>
          </cell>
          <cell r="DE38">
            <v>41.199997711181638</v>
          </cell>
          <cell r="DF38">
            <v>41.704998779296872</v>
          </cell>
          <cell r="DG38">
            <v>39.699997711181638</v>
          </cell>
          <cell r="DH38">
            <v>40.049999999999997</v>
          </cell>
          <cell r="DI38">
            <v>41.55</v>
          </cell>
          <cell r="DJ38">
            <v>40.749996948242185</v>
          </cell>
          <cell r="DK38">
            <v>41.174999999999997</v>
          </cell>
          <cell r="DL38">
            <v>43.599999237060544</v>
          </cell>
          <cell r="DM38">
            <v>41.55</v>
          </cell>
          <cell r="DN38">
            <v>42.349999237060544</v>
          </cell>
          <cell r="DO38">
            <v>39.700001525878903</v>
          </cell>
          <cell r="DP38">
            <v>39.699997711181638</v>
          </cell>
          <cell r="DQ38">
            <v>41.699997711181638</v>
          </cell>
          <cell r="DR38">
            <v>42.204998779296872</v>
          </cell>
          <cell r="DS38">
            <v>40.199997711181638</v>
          </cell>
          <cell r="DT38">
            <v>40.549999999999997</v>
          </cell>
          <cell r="DU38">
            <v>42.05</v>
          </cell>
          <cell r="DV38">
            <v>41.249996948242185</v>
          </cell>
          <cell r="DW38">
            <v>41.674999999999997</v>
          </cell>
          <cell r="DX38">
            <v>44.099999237060544</v>
          </cell>
        </row>
        <row r="39">
          <cell r="C39">
            <v>24.666660308837891</v>
          </cell>
          <cell r="E39">
            <v>32.876249084472654</v>
          </cell>
          <cell r="F39">
            <v>23.750003814697266</v>
          </cell>
          <cell r="G39">
            <v>22.510000228881836</v>
          </cell>
          <cell r="I39">
            <v>19.746000289916992</v>
          </cell>
          <cell r="J39">
            <v>17.25</v>
          </cell>
          <cell r="K39">
            <v>22.25</v>
          </cell>
          <cell r="U39">
            <v>29.290000915527344</v>
          </cell>
          <cell r="V39">
            <v>27.286003112792969</v>
          </cell>
          <cell r="W39">
            <v>22.290000915527344</v>
          </cell>
          <cell r="X39">
            <v>22.290000915527344</v>
          </cell>
          <cell r="Y39">
            <v>24.290000915527344</v>
          </cell>
          <cell r="Z39">
            <v>31.290000915527344</v>
          </cell>
          <cell r="AA39">
            <v>37.290000915527344</v>
          </cell>
          <cell r="AB39">
            <v>35.290004730224609</v>
          </cell>
          <cell r="AC39">
            <v>27.290000915527344</v>
          </cell>
          <cell r="AD39">
            <v>22.286001205444336</v>
          </cell>
          <cell r="AE39">
            <v>24.290000915527344</v>
          </cell>
          <cell r="AF39">
            <v>29.290000915527344</v>
          </cell>
          <cell r="AG39">
            <v>36.75</v>
          </cell>
          <cell r="AH39">
            <v>32.246002197265625</v>
          </cell>
          <cell r="AI39">
            <v>26.5</v>
          </cell>
          <cell r="AJ39">
            <v>23</v>
          </cell>
          <cell r="AK39">
            <v>23.290000915527344</v>
          </cell>
          <cell r="AL39">
            <v>30.290000915527344</v>
          </cell>
          <cell r="AM39">
            <v>36.290000915527344</v>
          </cell>
          <cell r="AN39">
            <v>34.290004730224609</v>
          </cell>
          <cell r="AO39">
            <v>26.290000915527344</v>
          </cell>
          <cell r="AP39">
            <v>21.286001205444336</v>
          </cell>
          <cell r="AQ39">
            <v>23.290000915527344</v>
          </cell>
          <cell r="AR39">
            <v>28.290000915527344</v>
          </cell>
          <cell r="AS39">
            <v>36.75</v>
          </cell>
          <cell r="AT39">
            <v>32.246002197265625</v>
          </cell>
          <cell r="AU39">
            <v>26.5</v>
          </cell>
          <cell r="AV39">
            <v>23</v>
          </cell>
          <cell r="AW39">
            <v>23.290000915527344</v>
          </cell>
          <cell r="AX39">
            <v>30.290000915527344</v>
          </cell>
          <cell r="AY39">
            <v>36.290000915527344</v>
          </cell>
          <cell r="AZ39">
            <v>34.290004730224609</v>
          </cell>
          <cell r="BA39">
            <v>26.290000915527344</v>
          </cell>
          <cell r="BB39">
            <v>21.286001205444336</v>
          </cell>
          <cell r="BC39">
            <v>23.290000915527344</v>
          </cell>
          <cell r="BD39">
            <v>28.290000915527344</v>
          </cell>
          <cell r="BE39">
            <v>36.75</v>
          </cell>
          <cell r="BF39">
            <v>32.246002197265625</v>
          </cell>
          <cell r="BG39">
            <v>26.5</v>
          </cell>
          <cell r="BH39">
            <v>23</v>
          </cell>
          <cell r="BI39">
            <v>23.290000915527344</v>
          </cell>
          <cell r="BJ39">
            <v>30.290000915527344</v>
          </cell>
          <cell r="BK39">
            <v>36.290000915527344</v>
          </cell>
          <cell r="BL39">
            <v>34.290004730224609</v>
          </cell>
          <cell r="BM39">
            <v>26.290000915527344</v>
          </cell>
          <cell r="BN39">
            <v>21.286001205444336</v>
          </cell>
          <cell r="BO39">
            <v>23.290000915527344</v>
          </cell>
          <cell r="BP39">
            <v>28.290000915527344</v>
          </cell>
          <cell r="BQ39">
            <v>36.75</v>
          </cell>
          <cell r="BR39">
            <v>32.246002197265625</v>
          </cell>
          <cell r="BS39">
            <v>26.5</v>
          </cell>
          <cell r="BT39">
            <v>23</v>
          </cell>
          <cell r="BU39">
            <v>23.290000915527344</v>
          </cell>
          <cell r="BV39">
            <v>30.290000915527344</v>
          </cell>
          <cell r="BW39">
            <v>36.290000915527344</v>
          </cell>
          <cell r="BX39">
            <v>34.290004730224609</v>
          </cell>
          <cell r="BY39">
            <v>26.290000915527344</v>
          </cell>
          <cell r="BZ39">
            <v>21.286001205444336</v>
          </cell>
          <cell r="CA39">
            <v>23.290000915527344</v>
          </cell>
          <cell r="CB39">
            <v>28.290000915527344</v>
          </cell>
          <cell r="CC39">
            <v>36.75</v>
          </cell>
          <cell r="CD39">
            <v>32.246002197265625</v>
          </cell>
          <cell r="CE39">
            <v>26.5</v>
          </cell>
          <cell r="CF39">
            <v>23</v>
          </cell>
          <cell r="CG39">
            <v>23.290000915527344</v>
          </cell>
          <cell r="CH39">
            <v>30.290000915527344</v>
          </cell>
          <cell r="CI39">
            <v>36.290000915527344</v>
          </cell>
          <cell r="CJ39">
            <v>34.290004730224609</v>
          </cell>
          <cell r="CK39">
            <v>26.290000915527344</v>
          </cell>
          <cell r="CL39">
            <v>21.286001205444336</v>
          </cell>
          <cell r="CM39">
            <v>23.290000915527344</v>
          </cell>
          <cell r="CN39">
            <v>28.290000915527344</v>
          </cell>
          <cell r="CO39">
            <v>36.75</v>
          </cell>
          <cell r="CP39">
            <v>32.246002197265625</v>
          </cell>
          <cell r="CQ39">
            <v>26.5</v>
          </cell>
          <cell r="CR39">
            <v>23</v>
          </cell>
          <cell r="CS39">
            <v>23.290000915527344</v>
          </cell>
          <cell r="CT39">
            <v>30.290000915527344</v>
          </cell>
          <cell r="CU39">
            <v>36.290000915527344</v>
          </cell>
          <cell r="CV39">
            <v>34.290004730224609</v>
          </cell>
          <cell r="CW39">
            <v>26.290000915527344</v>
          </cell>
          <cell r="CX39">
            <v>21.286001205444336</v>
          </cell>
          <cell r="CY39">
            <v>23.290000915527344</v>
          </cell>
          <cell r="CZ39">
            <v>28.290000915527344</v>
          </cell>
          <cell r="DA39">
            <v>36.75</v>
          </cell>
          <cell r="DB39">
            <v>32.246002197265625</v>
          </cell>
          <cell r="DC39">
            <v>26.5</v>
          </cell>
          <cell r="DD39">
            <v>23</v>
          </cell>
          <cell r="DE39">
            <v>23.290000915527344</v>
          </cell>
          <cell r="DF39">
            <v>30.290000915527344</v>
          </cell>
          <cell r="DG39">
            <v>36.290000915527344</v>
          </cell>
          <cell r="DH39">
            <v>34.290004730224609</v>
          </cell>
          <cell r="DI39">
            <v>26.290000915527344</v>
          </cell>
          <cell r="DJ39">
            <v>21.286001205444336</v>
          </cell>
          <cell r="DK39">
            <v>23.290000915527344</v>
          </cell>
          <cell r="DL39">
            <v>28.290000915527344</v>
          </cell>
          <cell r="DM39">
            <v>36.75</v>
          </cell>
          <cell r="DN39">
            <v>32.246002197265625</v>
          </cell>
          <cell r="DO39">
            <v>26.5</v>
          </cell>
          <cell r="DP39">
            <v>23</v>
          </cell>
          <cell r="DQ39">
            <v>23.290000915527344</v>
          </cell>
          <cell r="DR39">
            <v>30.290000915527344</v>
          </cell>
          <cell r="DS39">
            <v>36.290000915527344</v>
          </cell>
          <cell r="DT39">
            <v>34.290004730224609</v>
          </cell>
          <cell r="DU39">
            <v>26.290000915527344</v>
          </cell>
          <cell r="DV39">
            <v>21.286001205444336</v>
          </cell>
          <cell r="DW39">
            <v>23.290000915527344</v>
          </cell>
          <cell r="DX39">
            <v>28.290000915527344</v>
          </cell>
        </row>
        <row r="40">
          <cell r="C40">
            <v>24.666659037272137</v>
          </cell>
          <cell r="E40">
            <v>32.24875045776367</v>
          </cell>
          <cell r="F40">
            <v>23.750003814697266</v>
          </cell>
          <cell r="G40">
            <v>22.510000228881836</v>
          </cell>
          <cell r="I40">
            <v>19.746000289916992</v>
          </cell>
          <cell r="J40">
            <v>17.25</v>
          </cell>
          <cell r="K40">
            <v>22.25</v>
          </cell>
          <cell r="U40">
            <v>29.290000915527344</v>
          </cell>
          <cell r="V40">
            <v>27.286003112792969</v>
          </cell>
          <cell r="W40">
            <v>22.290000915527344</v>
          </cell>
          <cell r="X40">
            <v>22.290000915527344</v>
          </cell>
          <cell r="Y40">
            <v>24.290000915527344</v>
          </cell>
          <cell r="Z40">
            <v>31.290000915527344</v>
          </cell>
          <cell r="AA40">
            <v>37.290000915527344</v>
          </cell>
          <cell r="AB40">
            <v>35.290004730224609</v>
          </cell>
          <cell r="AC40">
            <v>27.290000915527344</v>
          </cell>
          <cell r="AD40">
            <v>22.286001205444336</v>
          </cell>
          <cell r="AE40">
            <v>24.290000915527344</v>
          </cell>
          <cell r="AF40">
            <v>29.290000915527344</v>
          </cell>
          <cell r="AG40">
            <v>36.75</v>
          </cell>
          <cell r="AH40">
            <v>32.246002197265625</v>
          </cell>
          <cell r="AI40">
            <v>26.5</v>
          </cell>
          <cell r="AJ40">
            <v>23</v>
          </cell>
          <cell r="AK40">
            <v>23.290000915527344</v>
          </cell>
          <cell r="AL40">
            <v>30.290000915527344</v>
          </cell>
          <cell r="AM40">
            <v>36.290000915527344</v>
          </cell>
          <cell r="AN40">
            <v>34.290004730224609</v>
          </cell>
          <cell r="AO40">
            <v>26.290000915527344</v>
          </cell>
          <cell r="AP40">
            <v>21.286001205444336</v>
          </cell>
          <cell r="AQ40">
            <v>23.290000915527344</v>
          </cell>
          <cell r="AR40">
            <v>28.290000915527344</v>
          </cell>
          <cell r="AS40">
            <v>36.75</v>
          </cell>
          <cell r="AT40">
            <v>32.246002197265625</v>
          </cell>
          <cell r="AU40">
            <v>26.5</v>
          </cell>
          <cell r="AV40">
            <v>23</v>
          </cell>
          <cell r="AW40">
            <v>23.290000915527344</v>
          </cell>
          <cell r="AX40">
            <v>30.290000915527344</v>
          </cell>
          <cell r="AY40">
            <v>36.290000915527344</v>
          </cell>
          <cell r="AZ40">
            <v>34.290004730224609</v>
          </cell>
          <cell r="BA40">
            <v>26.290000915527344</v>
          </cell>
          <cell r="BB40">
            <v>21.286001205444336</v>
          </cell>
          <cell r="BC40">
            <v>23.290000915527344</v>
          </cell>
          <cell r="BD40">
            <v>28.290000915527344</v>
          </cell>
          <cell r="BE40">
            <v>36.75</v>
          </cell>
          <cell r="BF40">
            <v>32.246002197265625</v>
          </cell>
          <cell r="BG40">
            <v>26.5</v>
          </cell>
          <cell r="BH40">
            <v>23</v>
          </cell>
          <cell r="BI40">
            <v>23.290000915527344</v>
          </cell>
          <cell r="BJ40">
            <v>30.290000915527344</v>
          </cell>
          <cell r="BK40">
            <v>36.290000915527344</v>
          </cell>
          <cell r="BL40">
            <v>34.290004730224609</v>
          </cell>
          <cell r="BM40">
            <v>26.290000915527344</v>
          </cell>
          <cell r="BN40">
            <v>21.286001205444336</v>
          </cell>
          <cell r="BO40">
            <v>23.290000915527344</v>
          </cell>
          <cell r="BP40">
            <v>28.290000915527344</v>
          </cell>
          <cell r="BQ40">
            <v>36.75</v>
          </cell>
          <cell r="BR40">
            <v>32.246002197265625</v>
          </cell>
          <cell r="BS40">
            <v>26.5</v>
          </cell>
          <cell r="BT40">
            <v>23</v>
          </cell>
          <cell r="BU40">
            <v>23.290000915527344</v>
          </cell>
          <cell r="BV40">
            <v>30.290000915527344</v>
          </cell>
          <cell r="BW40">
            <v>36.290000915527344</v>
          </cell>
          <cell r="BX40">
            <v>34.290004730224609</v>
          </cell>
          <cell r="BY40">
            <v>26.290000915527344</v>
          </cell>
          <cell r="BZ40">
            <v>21.286001205444336</v>
          </cell>
          <cell r="CA40">
            <v>23.290000915527344</v>
          </cell>
          <cell r="CB40">
            <v>28.290000915527344</v>
          </cell>
          <cell r="CC40">
            <v>36.75</v>
          </cell>
          <cell r="CD40">
            <v>32.246002197265625</v>
          </cell>
          <cell r="CE40">
            <v>26.5</v>
          </cell>
          <cell r="CF40">
            <v>23</v>
          </cell>
          <cell r="CG40">
            <v>23.290000915527344</v>
          </cell>
          <cell r="CH40">
            <v>30.290000915527344</v>
          </cell>
          <cell r="CI40">
            <v>36.290000915527344</v>
          </cell>
          <cell r="CJ40">
            <v>34.290004730224609</v>
          </cell>
          <cell r="CK40">
            <v>26.290000915527344</v>
          </cell>
          <cell r="CL40">
            <v>21.286001205444336</v>
          </cell>
          <cell r="CM40">
            <v>23.290000915527344</v>
          </cell>
          <cell r="CN40">
            <v>28.290000915527344</v>
          </cell>
          <cell r="CO40">
            <v>36.75</v>
          </cell>
          <cell r="CP40">
            <v>32.246002197265625</v>
          </cell>
          <cell r="CQ40">
            <v>26.5</v>
          </cell>
          <cell r="CR40">
            <v>23</v>
          </cell>
          <cell r="CS40">
            <v>23.290000915527344</v>
          </cell>
          <cell r="CT40">
            <v>30.290000915527344</v>
          </cell>
          <cell r="CU40">
            <v>36.290000915527344</v>
          </cell>
          <cell r="CV40">
            <v>34.290004730224609</v>
          </cell>
          <cell r="CW40">
            <v>26.290000915527344</v>
          </cell>
          <cell r="CX40">
            <v>21.286001205444336</v>
          </cell>
          <cell r="CY40">
            <v>23.290000915527344</v>
          </cell>
          <cell r="CZ40">
            <v>28.290000915527344</v>
          </cell>
          <cell r="DA40">
            <v>36.75</v>
          </cell>
          <cell r="DB40">
            <v>32.246002197265625</v>
          </cell>
          <cell r="DC40">
            <v>26.5</v>
          </cell>
          <cell r="DD40">
            <v>23</v>
          </cell>
          <cell r="DE40">
            <v>23.290000915527344</v>
          </cell>
          <cell r="DF40">
            <v>30.290000915527344</v>
          </cell>
          <cell r="DG40">
            <v>36.290000915527344</v>
          </cell>
          <cell r="DH40">
            <v>34.290004730224609</v>
          </cell>
          <cell r="DI40">
            <v>26.290000915527344</v>
          </cell>
          <cell r="DJ40">
            <v>21.286001205444336</v>
          </cell>
          <cell r="DK40">
            <v>23.290000915527344</v>
          </cell>
          <cell r="DL40">
            <v>28.290000915527344</v>
          </cell>
          <cell r="DM40">
            <v>36.75</v>
          </cell>
          <cell r="DN40">
            <v>32.246002197265625</v>
          </cell>
          <cell r="DO40">
            <v>26.5</v>
          </cell>
          <cell r="DP40">
            <v>23</v>
          </cell>
          <cell r="DQ40">
            <v>23.290000915527344</v>
          </cell>
          <cell r="DR40">
            <v>30.290000915527344</v>
          </cell>
          <cell r="DS40">
            <v>36.290000915527344</v>
          </cell>
          <cell r="DT40">
            <v>34.290004730224609</v>
          </cell>
          <cell r="DU40">
            <v>26.290000915527344</v>
          </cell>
          <cell r="DV40">
            <v>21.286001205444336</v>
          </cell>
          <cell r="DW40">
            <v>23.290000915527344</v>
          </cell>
          <cell r="DX40">
            <v>28.290000915527344</v>
          </cell>
        </row>
        <row r="41">
          <cell r="C41">
            <v>20.5</v>
          </cell>
          <cell r="E41">
            <v>35.524999618530273</v>
          </cell>
          <cell r="F41">
            <v>39.009998321533203</v>
          </cell>
          <cell r="G41">
            <v>21.611000061035156</v>
          </cell>
          <cell r="I41">
            <v>20.020000457763672</v>
          </cell>
          <cell r="J41">
            <v>20.440000534057617</v>
          </cell>
          <cell r="K41">
            <v>22.469999313354492</v>
          </cell>
          <cell r="U41">
            <v>29.590000152587891</v>
          </cell>
          <cell r="V41">
            <v>27.590000152587891</v>
          </cell>
          <cell r="W41">
            <v>22.590000152587891</v>
          </cell>
          <cell r="X41">
            <v>22.590000152587891</v>
          </cell>
          <cell r="Y41">
            <v>24.590000152587891</v>
          </cell>
          <cell r="Z41">
            <v>31.590000152587891</v>
          </cell>
          <cell r="AA41">
            <v>37.590000152587891</v>
          </cell>
          <cell r="AB41">
            <v>35.590000152587891</v>
          </cell>
          <cell r="AC41">
            <v>27.590000152587891</v>
          </cell>
          <cell r="AD41">
            <v>22.590000152587891</v>
          </cell>
          <cell r="AE41">
            <v>24.590000152587891</v>
          </cell>
          <cell r="AF41">
            <v>29.590000152587891</v>
          </cell>
          <cell r="AG41">
            <v>24.75</v>
          </cell>
          <cell r="AH41">
            <v>22.75</v>
          </cell>
          <cell r="AI41">
            <v>23.75</v>
          </cell>
          <cell r="AJ41">
            <v>24.75</v>
          </cell>
          <cell r="AK41">
            <v>25.75</v>
          </cell>
          <cell r="AL41">
            <v>29.25</v>
          </cell>
          <cell r="AM41">
            <v>35.75</v>
          </cell>
          <cell r="AN41">
            <v>35.75</v>
          </cell>
          <cell r="AO41">
            <v>20</v>
          </cell>
          <cell r="AP41">
            <v>19</v>
          </cell>
          <cell r="AQ41">
            <v>20</v>
          </cell>
          <cell r="AR41">
            <v>17.75</v>
          </cell>
          <cell r="AS41">
            <v>25.75</v>
          </cell>
          <cell r="AT41">
            <v>23.75</v>
          </cell>
          <cell r="AU41">
            <v>24.75</v>
          </cell>
          <cell r="AV41">
            <v>25.75</v>
          </cell>
          <cell r="AW41">
            <v>26.75</v>
          </cell>
          <cell r="AX41">
            <v>30.25</v>
          </cell>
          <cell r="AY41">
            <v>30.75</v>
          </cell>
          <cell r="AZ41">
            <v>30.75</v>
          </cell>
          <cell r="BA41">
            <v>15</v>
          </cell>
          <cell r="BB41">
            <v>14</v>
          </cell>
          <cell r="BC41">
            <v>15</v>
          </cell>
          <cell r="BD41">
            <v>12.75</v>
          </cell>
          <cell r="BE41">
            <v>26.5</v>
          </cell>
          <cell r="BF41">
            <v>24.5</v>
          </cell>
          <cell r="BG41">
            <v>25.5</v>
          </cell>
          <cell r="BH41">
            <v>26.5</v>
          </cell>
          <cell r="BI41">
            <v>27.5</v>
          </cell>
          <cell r="BJ41">
            <v>31</v>
          </cell>
          <cell r="BK41">
            <v>31.5</v>
          </cell>
          <cell r="BL41">
            <v>31.5</v>
          </cell>
          <cell r="BM41">
            <v>15.75</v>
          </cell>
          <cell r="BN41">
            <v>14.75</v>
          </cell>
          <cell r="BO41">
            <v>15.75</v>
          </cell>
          <cell r="BP41">
            <v>13.5</v>
          </cell>
          <cell r="BQ41">
            <v>27.25</v>
          </cell>
          <cell r="BR41">
            <v>25.25</v>
          </cell>
          <cell r="BS41">
            <v>26.25</v>
          </cell>
          <cell r="BT41">
            <v>27.25</v>
          </cell>
          <cell r="BU41">
            <v>28.25</v>
          </cell>
          <cell r="BV41">
            <v>31.75</v>
          </cell>
          <cell r="BW41">
            <v>32.25</v>
          </cell>
          <cell r="BX41">
            <v>32.25</v>
          </cell>
          <cell r="BY41">
            <v>16.5</v>
          </cell>
          <cell r="BZ41">
            <v>15.5</v>
          </cell>
          <cell r="CA41">
            <v>16.5</v>
          </cell>
          <cell r="CB41">
            <v>14.25</v>
          </cell>
          <cell r="CC41">
            <v>27.75</v>
          </cell>
          <cell r="CD41">
            <v>25.75</v>
          </cell>
          <cell r="CE41">
            <v>26.75</v>
          </cell>
          <cell r="CF41">
            <v>27.75</v>
          </cell>
          <cell r="CG41">
            <v>28.75</v>
          </cell>
          <cell r="CH41">
            <v>32.25</v>
          </cell>
          <cell r="CI41">
            <v>32.75</v>
          </cell>
          <cell r="CJ41">
            <v>32.75</v>
          </cell>
          <cell r="CK41">
            <v>17</v>
          </cell>
          <cell r="CL41">
            <v>16</v>
          </cell>
          <cell r="CM41">
            <v>17</v>
          </cell>
          <cell r="CN41">
            <v>14.75</v>
          </cell>
          <cell r="CO41">
            <v>28.25</v>
          </cell>
          <cell r="CP41">
            <v>26.25</v>
          </cell>
          <cell r="CQ41">
            <v>27.25</v>
          </cell>
          <cell r="CR41">
            <v>28.25</v>
          </cell>
          <cell r="CS41">
            <v>29.25</v>
          </cell>
          <cell r="CT41">
            <v>32.75</v>
          </cell>
          <cell r="CU41">
            <v>33.25</v>
          </cell>
          <cell r="CV41">
            <v>33.25</v>
          </cell>
          <cell r="CW41">
            <v>17.5</v>
          </cell>
          <cell r="CX41">
            <v>16.5</v>
          </cell>
          <cell r="CY41">
            <v>17.5</v>
          </cell>
          <cell r="CZ41">
            <v>15.25</v>
          </cell>
          <cell r="DA41">
            <v>28.75</v>
          </cell>
          <cell r="DB41">
            <v>26.75</v>
          </cell>
          <cell r="DC41">
            <v>27.75</v>
          </cell>
          <cell r="DD41">
            <v>28.75</v>
          </cell>
          <cell r="DE41">
            <v>29.75</v>
          </cell>
          <cell r="DF41">
            <v>33.25</v>
          </cell>
          <cell r="DG41">
            <v>33.75</v>
          </cell>
          <cell r="DH41">
            <v>33.75</v>
          </cell>
          <cell r="DI41">
            <v>18</v>
          </cell>
          <cell r="DJ41">
            <v>17</v>
          </cell>
          <cell r="DK41">
            <v>18</v>
          </cell>
          <cell r="DL41">
            <v>15.75</v>
          </cell>
          <cell r="DM41">
            <v>29.25</v>
          </cell>
          <cell r="DN41">
            <v>27.25</v>
          </cell>
          <cell r="DO41">
            <v>28.25</v>
          </cell>
          <cell r="DP41">
            <v>29.25</v>
          </cell>
          <cell r="DQ41">
            <v>30.25</v>
          </cell>
          <cell r="DR41">
            <v>33.75</v>
          </cell>
          <cell r="DS41">
            <v>34.25</v>
          </cell>
          <cell r="DT41">
            <v>34.25</v>
          </cell>
          <cell r="DU41">
            <v>18.5</v>
          </cell>
          <cell r="DV41">
            <v>17.5</v>
          </cell>
          <cell r="DW41">
            <v>18.5</v>
          </cell>
          <cell r="DX41">
            <v>16.25</v>
          </cell>
        </row>
        <row r="42">
          <cell r="C42">
            <v>29.583333333333332</v>
          </cell>
          <cell r="E42">
            <v>46.137500381469728</v>
          </cell>
          <cell r="F42">
            <v>28.5</v>
          </cell>
          <cell r="G42">
            <v>21</v>
          </cell>
          <cell r="I42">
            <v>21</v>
          </cell>
          <cell r="J42">
            <v>21</v>
          </cell>
          <cell r="K42">
            <v>20</v>
          </cell>
          <cell r="U42">
            <v>24.850000381469727</v>
          </cell>
          <cell r="V42">
            <v>24.850000381469727</v>
          </cell>
          <cell r="W42">
            <v>24</v>
          </cell>
          <cell r="X42">
            <v>25</v>
          </cell>
          <cell r="Y42">
            <v>26</v>
          </cell>
          <cell r="Z42">
            <v>29.25</v>
          </cell>
          <cell r="AA42">
            <v>38.75</v>
          </cell>
          <cell r="AB42">
            <v>38.75</v>
          </cell>
          <cell r="AC42">
            <v>25.75</v>
          </cell>
          <cell r="AD42">
            <v>25.75</v>
          </cell>
          <cell r="AE42">
            <v>25.75</v>
          </cell>
          <cell r="AF42">
            <v>24.75</v>
          </cell>
          <cell r="AG42">
            <v>26</v>
          </cell>
          <cell r="AH42">
            <v>26</v>
          </cell>
          <cell r="AI42">
            <v>25</v>
          </cell>
          <cell r="AJ42">
            <v>25</v>
          </cell>
          <cell r="AK42">
            <v>26.25</v>
          </cell>
          <cell r="AL42">
            <v>29.5</v>
          </cell>
          <cell r="AM42">
            <v>39</v>
          </cell>
          <cell r="AN42">
            <v>39</v>
          </cell>
          <cell r="AO42">
            <v>26</v>
          </cell>
          <cell r="AP42">
            <v>26</v>
          </cell>
          <cell r="AQ42">
            <v>26</v>
          </cell>
          <cell r="AR42">
            <v>25</v>
          </cell>
          <cell r="AS42">
            <v>26.25</v>
          </cell>
          <cell r="AT42">
            <v>26.25</v>
          </cell>
          <cell r="AU42">
            <v>25.25</v>
          </cell>
          <cell r="AV42">
            <v>25.25</v>
          </cell>
          <cell r="AW42">
            <v>26.5</v>
          </cell>
          <cell r="AX42">
            <v>29.75</v>
          </cell>
          <cell r="AY42">
            <v>39.25</v>
          </cell>
          <cell r="AZ42">
            <v>39.25</v>
          </cell>
          <cell r="BA42">
            <v>26.25</v>
          </cell>
          <cell r="BB42">
            <v>26.25</v>
          </cell>
          <cell r="BC42">
            <v>26.25</v>
          </cell>
          <cell r="BD42">
            <v>25.25</v>
          </cell>
          <cell r="BE42">
            <v>26.5</v>
          </cell>
          <cell r="BF42">
            <v>26.5</v>
          </cell>
          <cell r="BG42">
            <v>25.5</v>
          </cell>
          <cell r="BH42">
            <v>25.5</v>
          </cell>
          <cell r="BI42">
            <v>26.75</v>
          </cell>
          <cell r="BJ42">
            <v>30</v>
          </cell>
          <cell r="BK42">
            <v>39.5</v>
          </cell>
          <cell r="BL42">
            <v>39.5</v>
          </cell>
          <cell r="BM42">
            <v>26.5</v>
          </cell>
          <cell r="BN42">
            <v>26.5</v>
          </cell>
          <cell r="BO42">
            <v>26.5</v>
          </cell>
          <cell r="BP42">
            <v>25.5</v>
          </cell>
          <cell r="BQ42">
            <v>26.75</v>
          </cell>
          <cell r="BR42">
            <v>26.75</v>
          </cell>
          <cell r="BS42">
            <v>25.75</v>
          </cell>
          <cell r="BT42">
            <v>25.75</v>
          </cell>
          <cell r="BU42">
            <v>27</v>
          </cell>
          <cell r="BV42">
            <v>30.25</v>
          </cell>
          <cell r="BW42">
            <v>39.75</v>
          </cell>
          <cell r="BX42">
            <v>39.75</v>
          </cell>
          <cell r="BY42">
            <v>26.75</v>
          </cell>
          <cell r="BZ42">
            <v>26.75</v>
          </cell>
          <cell r="CA42">
            <v>26.75</v>
          </cell>
          <cell r="CB42">
            <v>25.75</v>
          </cell>
          <cell r="CC42">
            <v>27</v>
          </cell>
          <cell r="CD42">
            <v>27</v>
          </cell>
          <cell r="CE42">
            <v>26</v>
          </cell>
          <cell r="CF42">
            <v>26</v>
          </cell>
          <cell r="CG42">
            <v>27.25</v>
          </cell>
          <cell r="CH42">
            <v>30.5</v>
          </cell>
          <cell r="CI42">
            <v>40</v>
          </cell>
          <cell r="CJ42">
            <v>40</v>
          </cell>
          <cell r="CK42">
            <v>27</v>
          </cell>
          <cell r="CL42">
            <v>27</v>
          </cell>
          <cell r="CM42">
            <v>27</v>
          </cell>
          <cell r="CN42">
            <v>26</v>
          </cell>
          <cell r="CO42">
            <v>27.25</v>
          </cell>
          <cell r="CP42">
            <v>27.25</v>
          </cell>
          <cell r="CQ42">
            <v>26.25</v>
          </cell>
          <cell r="CR42">
            <v>26.25</v>
          </cell>
          <cell r="CS42">
            <v>27.5</v>
          </cell>
          <cell r="CT42">
            <v>30.75</v>
          </cell>
          <cell r="CU42">
            <v>40.25</v>
          </cell>
          <cell r="CV42">
            <v>40.25</v>
          </cell>
          <cell r="CW42">
            <v>27.25</v>
          </cell>
          <cell r="CX42">
            <v>27.25</v>
          </cell>
          <cell r="CY42">
            <v>27.25</v>
          </cell>
          <cell r="CZ42">
            <v>26.25</v>
          </cell>
          <cell r="DA42">
            <v>27.5</v>
          </cell>
          <cell r="DB42">
            <v>27.5</v>
          </cell>
          <cell r="DC42">
            <v>26.5</v>
          </cell>
          <cell r="DD42">
            <v>26.5</v>
          </cell>
          <cell r="DE42">
            <v>27.75</v>
          </cell>
          <cell r="DF42">
            <v>31</v>
          </cell>
          <cell r="DG42">
            <v>40.5</v>
          </cell>
          <cell r="DH42">
            <v>40.5</v>
          </cell>
          <cell r="DI42">
            <v>27.5</v>
          </cell>
          <cell r="DJ42">
            <v>27.5</v>
          </cell>
          <cell r="DK42">
            <v>27.5</v>
          </cell>
          <cell r="DL42">
            <v>26.5</v>
          </cell>
          <cell r="DM42">
            <v>27.75</v>
          </cell>
          <cell r="DN42">
            <v>27.75</v>
          </cell>
          <cell r="DO42">
            <v>26.75</v>
          </cell>
          <cell r="DP42">
            <v>26.75</v>
          </cell>
          <cell r="DQ42">
            <v>28</v>
          </cell>
          <cell r="DR42">
            <v>31.25</v>
          </cell>
          <cell r="DS42">
            <v>40.75</v>
          </cell>
          <cell r="DT42">
            <v>40.75</v>
          </cell>
          <cell r="DU42">
            <v>27.75</v>
          </cell>
          <cell r="DV42">
            <v>27.75</v>
          </cell>
          <cell r="DW42">
            <v>27.75</v>
          </cell>
          <cell r="DX42">
            <v>26.75</v>
          </cell>
        </row>
        <row r="43">
          <cell r="C43">
            <v>17.5</v>
          </cell>
          <cell r="E43">
            <v>53.875</v>
          </cell>
          <cell r="F43">
            <v>42.25</v>
          </cell>
          <cell r="G43">
            <v>22.5</v>
          </cell>
          <cell r="I43">
            <v>21.5</v>
          </cell>
          <cell r="J43">
            <v>21.5</v>
          </cell>
          <cell r="K43">
            <v>19.5</v>
          </cell>
          <cell r="U43">
            <v>24.25</v>
          </cell>
          <cell r="V43">
            <v>22.25</v>
          </cell>
          <cell r="W43">
            <v>23.25</v>
          </cell>
          <cell r="X43">
            <v>24.25</v>
          </cell>
          <cell r="Y43">
            <v>25.25</v>
          </cell>
          <cell r="Z43">
            <v>28.75</v>
          </cell>
          <cell r="AA43">
            <v>40.75</v>
          </cell>
          <cell r="AB43">
            <v>40.75</v>
          </cell>
          <cell r="AC43">
            <v>25</v>
          </cell>
          <cell r="AD43">
            <v>24</v>
          </cell>
          <cell r="AE43">
            <v>25</v>
          </cell>
          <cell r="AF43">
            <v>22.75</v>
          </cell>
          <cell r="AG43">
            <v>24.75</v>
          </cell>
          <cell r="AH43">
            <v>22.75</v>
          </cell>
          <cell r="AI43">
            <v>23.75</v>
          </cell>
          <cell r="AJ43">
            <v>24.75</v>
          </cell>
          <cell r="AK43">
            <v>25.75</v>
          </cell>
          <cell r="AL43">
            <v>29.25</v>
          </cell>
          <cell r="AM43">
            <v>35.75</v>
          </cell>
          <cell r="AN43">
            <v>35.75</v>
          </cell>
          <cell r="AO43">
            <v>20</v>
          </cell>
          <cell r="AP43">
            <v>19</v>
          </cell>
          <cell r="AQ43">
            <v>20</v>
          </cell>
          <cell r="AR43">
            <v>17.75</v>
          </cell>
          <cell r="AS43">
            <v>25.75</v>
          </cell>
          <cell r="AT43">
            <v>23.75</v>
          </cell>
          <cell r="AU43">
            <v>24.75</v>
          </cell>
          <cell r="AV43">
            <v>25.75</v>
          </cell>
          <cell r="AW43">
            <v>26.75</v>
          </cell>
          <cell r="AX43">
            <v>30.25</v>
          </cell>
          <cell r="AY43">
            <v>36.75</v>
          </cell>
          <cell r="AZ43">
            <v>36.75</v>
          </cell>
          <cell r="BA43">
            <v>21</v>
          </cell>
          <cell r="BB43">
            <v>20</v>
          </cell>
          <cell r="BC43">
            <v>21</v>
          </cell>
          <cell r="BD43">
            <v>18.75</v>
          </cell>
          <cell r="BE43">
            <v>26.5</v>
          </cell>
          <cell r="BF43">
            <v>24.5</v>
          </cell>
          <cell r="BG43">
            <v>25.5</v>
          </cell>
          <cell r="BH43">
            <v>26.5</v>
          </cell>
          <cell r="BI43">
            <v>27.5</v>
          </cell>
          <cell r="BJ43">
            <v>31</v>
          </cell>
          <cell r="BK43">
            <v>37.5</v>
          </cell>
          <cell r="BL43">
            <v>37.5</v>
          </cell>
          <cell r="BM43">
            <v>21.75</v>
          </cell>
          <cell r="BN43">
            <v>20.75</v>
          </cell>
          <cell r="BO43">
            <v>21.75</v>
          </cell>
          <cell r="BP43">
            <v>19.5</v>
          </cell>
          <cell r="BQ43">
            <v>27.25</v>
          </cell>
          <cell r="BR43">
            <v>25.25</v>
          </cell>
          <cell r="BS43">
            <v>26.25</v>
          </cell>
          <cell r="BT43">
            <v>27.25</v>
          </cell>
          <cell r="BU43">
            <v>28.25</v>
          </cell>
          <cell r="BV43">
            <v>31.75</v>
          </cell>
          <cell r="BW43">
            <v>38.25</v>
          </cell>
          <cell r="BX43">
            <v>38.25</v>
          </cell>
          <cell r="BY43">
            <v>22.5</v>
          </cell>
          <cell r="BZ43">
            <v>21.5</v>
          </cell>
          <cell r="CA43">
            <v>22.5</v>
          </cell>
          <cell r="CB43">
            <v>20.25</v>
          </cell>
          <cell r="CC43">
            <v>28</v>
          </cell>
          <cell r="CD43">
            <v>26</v>
          </cell>
          <cell r="CE43">
            <v>27</v>
          </cell>
          <cell r="CF43">
            <v>28</v>
          </cell>
          <cell r="CG43">
            <v>29</v>
          </cell>
          <cell r="CH43">
            <v>32.5</v>
          </cell>
          <cell r="CI43">
            <v>39</v>
          </cell>
          <cell r="CJ43">
            <v>39</v>
          </cell>
          <cell r="CK43">
            <v>23.25</v>
          </cell>
          <cell r="CL43">
            <v>22.25</v>
          </cell>
          <cell r="CM43">
            <v>23.25</v>
          </cell>
          <cell r="CN43">
            <v>21</v>
          </cell>
          <cell r="CO43">
            <v>28.75</v>
          </cell>
          <cell r="CP43">
            <v>26.75</v>
          </cell>
          <cell r="CQ43">
            <v>27.75</v>
          </cell>
          <cell r="CR43">
            <v>28.75</v>
          </cell>
          <cell r="CS43">
            <v>29.75</v>
          </cell>
          <cell r="CT43">
            <v>33.25</v>
          </cell>
          <cell r="CU43">
            <v>39.75</v>
          </cell>
          <cell r="CV43">
            <v>39.75</v>
          </cell>
          <cell r="CW43">
            <v>24</v>
          </cell>
          <cell r="CX43">
            <v>23</v>
          </cell>
          <cell r="CY43">
            <v>24</v>
          </cell>
          <cell r="CZ43">
            <v>21.75</v>
          </cell>
          <cell r="DA43">
            <v>29.5</v>
          </cell>
          <cell r="DB43">
            <v>27.5</v>
          </cell>
          <cell r="DC43">
            <v>28.5</v>
          </cell>
          <cell r="DD43">
            <v>29.5</v>
          </cell>
          <cell r="DE43">
            <v>30.5</v>
          </cell>
          <cell r="DF43">
            <v>34</v>
          </cell>
          <cell r="DG43">
            <v>40.5</v>
          </cell>
          <cell r="DH43">
            <v>40.5</v>
          </cell>
          <cell r="DI43">
            <v>24.75</v>
          </cell>
          <cell r="DJ43">
            <v>23.75</v>
          </cell>
          <cell r="DK43">
            <v>24.75</v>
          </cell>
          <cell r="DL43">
            <v>22.5</v>
          </cell>
          <cell r="DM43">
            <v>30.25</v>
          </cell>
          <cell r="DN43">
            <v>28.25</v>
          </cell>
          <cell r="DO43">
            <v>29.25</v>
          </cell>
          <cell r="DP43">
            <v>30.25</v>
          </cell>
          <cell r="DQ43">
            <v>31.25</v>
          </cell>
          <cell r="DR43">
            <v>34.75</v>
          </cell>
          <cell r="DS43">
            <v>41.25</v>
          </cell>
          <cell r="DT43">
            <v>41.25</v>
          </cell>
          <cell r="DU43">
            <v>25.5</v>
          </cell>
          <cell r="DV43">
            <v>24.5</v>
          </cell>
          <cell r="DW43">
            <v>25.5</v>
          </cell>
          <cell r="DX43">
            <v>23.25</v>
          </cell>
        </row>
        <row r="44">
          <cell r="C44">
            <v>41.083333333333336</v>
          </cell>
          <cell r="E44">
            <v>56.067497253417969</v>
          </cell>
          <cell r="F44">
            <v>60.009994506835938</v>
          </cell>
          <cell r="G44">
            <v>41.909000396728516</v>
          </cell>
          <cell r="I44">
            <v>34.351001739501953</v>
          </cell>
          <cell r="J44">
            <v>33.101001739501953</v>
          </cell>
          <cell r="K44">
            <v>33.765998840332031</v>
          </cell>
          <cell r="U44">
            <v>34.353008270263672</v>
          </cell>
          <cell r="V44">
            <v>33.353008270263672</v>
          </cell>
          <cell r="W44">
            <v>30.930004119873047</v>
          </cell>
          <cell r="X44">
            <v>30.698509216308594</v>
          </cell>
          <cell r="Y44">
            <v>37.122509002685547</v>
          </cell>
          <cell r="Z44">
            <v>38.140007019042969</v>
          </cell>
          <cell r="AA44">
            <v>46.810009002685547</v>
          </cell>
          <cell r="AB44">
            <v>46.310009002685547</v>
          </cell>
          <cell r="AC44">
            <v>33.209007263183594</v>
          </cell>
          <cell r="AD44">
            <v>30.401008605957031</v>
          </cell>
          <cell r="AE44">
            <v>30.651008605957031</v>
          </cell>
          <cell r="AF44">
            <v>30.216007232666016</v>
          </cell>
          <cell r="AG44">
            <v>36.103008270263672</v>
          </cell>
          <cell r="AH44">
            <v>34.603008270263672</v>
          </cell>
          <cell r="AI44">
            <v>31.680004119873047</v>
          </cell>
          <cell r="AJ44">
            <v>30.948509216308594</v>
          </cell>
          <cell r="AK44">
            <v>35.122509002685547</v>
          </cell>
          <cell r="AL44">
            <v>35.140007019042969</v>
          </cell>
          <cell r="AM44">
            <v>43.060009002685547</v>
          </cell>
          <cell r="AN44">
            <v>42.560009002685547</v>
          </cell>
          <cell r="AO44">
            <v>32.709007263183594</v>
          </cell>
          <cell r="AP44">
            <v>27.901008605957031</v>
          </cell>
          <cell r="AQ44">
            <v>28.151008605957031</v>
          </cell>
          <cell r="AR44">
            <v>28.716007232666016</v>
          </cell>
          <cell r="AS44">
            <v>35.103008270263672</v>
          </cell>
          <cell r="AT44">
            <v>33.603008270263672</v>
          </cell>
          <cell r="AU44">
            <v>31.430004119873047</v>
          </cell>
          <cell r="AV44">
            <v>30.448509216308594</v>
          </cell>
          <cell r="AW44">
            <v>34.122509002685547</v>
          </cell>
          <cell r="AX44">
            <v>32.890007019042969</v>
          </cell>
          <cell r="AY44">
            <v>41.310009002685547</v>
          </cell>
          <cell r="AZ44">
            <v>40.810009002685547</v>
          </cell>
          <cell r="BA44">
            <v>32.209007263183594</v>
          </cell>
          <cell r="BB44">
            <v>26.901008605957031</v>
          </cell>
          <cell r="BC44">
            <v>26.651008605957031</v>
          </cell>
          <cell r="BD44">
            <v>27.216007232666016</v>
          </cell>
          <cell r="BE44">
            <v>35.103008270263672</v>
          </cell>
          <cell r="BF44">
            <v>33.603008270263672</v>
          </cell>
          <cell r="BG44">
            <v>31.680004119873047</v>
          </cell>
          <cell r="BH44">
            <v>29.948509216308594</v>
          </cell>
          <cell r="BI44">
            <v>33.122509002685547</v>
          </cell>
          <cell r="BJ44">
            <v>32.890007019042969</v>
          </cell>
          <cell r="BK44">
            <v>40.810009002685547</v>
          </cell>
          <cell r="BL44">
            <v>40.310009002685547</v>
          </cell>
          <cell r="BM44">
            <v>32.709007263183594</v>
          </cell>
          <cell r="BN44">
            <v>27.401008605957031</v>
          </cell>
          <cell r="BO44">
            <v>26.651008605957031</v>
          </cell>
          <cell r="BP44">
            <v>27.216007232666016</v>
          </cell>
          <cell r="BQ44">
            <v>35.103008270263672</v>
          </cell>
          <cell r="BR44">
            <v>33.603008270263672</v>
          </cell>
          <cell r="BS44">
            <v>31.680004119873047</v>
          </cell>
          <cell r="BT44">
            <v>29.948509216308594</v>
          </cell>
          <cell r="BU44">
            <v>32.622509002685547</v>
          </cell>
          <cell r="BV44">
            <v>32.890007019042969</v>
          </cell>
          <cell r="BW44">
            <v>40.810009002685547</v>
          </cell>
          <cell r="BX44">
            <v>40.310009002685547</v>
          </cell>
          <cell r="BY44">
            <v>32.709007263183594</v>
          </cell>
          <cell r="BZ44">
            <v>27.401008605957031</v>
          </cell>
          <cell r="CA44">
            <v>26.651008605957031</v>
          </cell>
          <cell r="CB44">
            <v>27.216007232666016</v>
          </cell>
          <cell r="CC44">
            <v>35.103008270263672</v>
          </cell>
          <cell r="CD44">
            <v>33.603008270263672</v>
          </cell>
          <cell r="CE44">
            <v>31.680004119873047</v>
          </cell>
          <cell r="CF44">
            <v>29.948509216308594</v>
          </cell>
          <cell r="CG44">
            <v>32.622509002685547</v>
          </cell>
          <cell r="CH44">
            <v>32.890007019042969</v>
          </cell>
          <cell r="CI44">
            <v>40.810009002685547</v>
          </cell>
          <cell r="CJ44">
            <v>40.310009002685547</v>
          </cell>
          <cell r="CK44">
            <v>32.709007263183594</v>
          </cell>
          <cell r="CL44">
            <v>27.401008605957031</v>
          </cell>
          <cell r="CM44">
            <v>26.651008605957031</v>
          </cell>
          <cell r="CN44">
            <v>27.216007232666016</v>
          </cell>
          <cell r="CO44">
            <v>35.603008270263672</v>
          </cell>
          <cell r="CP44">
            <v>34.103008270263672</v>
          </cell>
          <cell r="CQ44">
            <v>32.180004119873047</v>
          </cell>
          <cell r="CR44">
            <v>30.448509216308594</v>
          </cell>
          <cell r="CS44">
            <v>33.122509002685547</v>
          </cell>
          <cell r="CT44">
            <v>33.390007019042969</v>
          </cell>
          <cell r="CU44">
            <v>41.310009002685547</v>
          </cell>
          <cell r="CV44">
            <v>40.810009002685547</v>
          </cell>
          <cell r="CW44">
            <v>33.209007263183594</v>
          </cell>
          <cell r="CX44">
            <v>27.901008605957031</v>
          </cell>
          <cell r="CY44">
            <v>27.151008605957031</v>
          </cell>
          <cell r="CZ44">
            <v>27.716007232666016</v>
          </cell>
          <cell r="DA44">
            <v>36.103008270263672</v>
          </cell>
          <cell r="DB44">
            <v>34.603008270263672</v>
          </cell>
          <cell r="DC44">
            <v>32.680004119873047</v>
          </cell>
          <cell r="DD44">
            <v>30.948509216308594</v>
          </cell>
          <cell r="DE44">
            <v>33.622509002685547</v>
          </cell>
          <cell r="DF44">
            <v>33.890007019042969</v>
          </cell>
          <cell r="DG44">
            <v>41.810009002685547</v>
          </cell>
          <cell r="DH44">
            <v>41.310009002685547</v>
          </cell>
          <cell r="DI44">
            <v>33.709007263183594</v>
          </cell>
          <cell r="DJ44">
            <v>28.401008605957031</v>
          </cell>
          <cell r="DK44">
            <v>27.651008605957031</v>
          </cell>
          <cell r="DL44">
            <v>28.216007232666016</v>
          </cell>
          <cell r="DM44">
            <v>36.603008270263672</v>
          </cell>
          <cell r="DN44">
            <v>35.103008270263672</v>
          </cell>
          <cell r="DO44">
            <v>33.180004119873047</v>
          </cell>
          <cell r="DP44">
            <v>31.448509216308594</v>
          </cell>
          <cell r="DQ44">
            <v>34.122509002685547</v>
          </cell>
          <cell r="DR44">
            <v>34.890007019042969</v>
          </cell>
          <cell r="DS44">
            <v>42.310009002685547</v>
          </cell>
          <cell r="DT44">
            <v>41.810009002685547</v>
          </cell>
          <cell r="DU44">
            <v>34.209007263183594</v>
          </cell>
          <cell r="DV44">
            <v>28.401008605957031</v>
          </cell>
          <cell r="DW44">
            <v>27.651008605957031</v>
          </cell>
          <cell r="DX44">
            <v>28.216007232666016</v>
          </cell>
        </row>
        <row r="47">
          <cell r="C47">
            <v>19.369998931884766</v>
          </cell>
          <cell r="E47">
            <v>16.869999408721924</v>
          </cell>
          <cell r="F47">
            <v>14.369999885559082</v>
          </cell>
          <cell r="G47">
            <v>3.179999828338623</v>
          </cell>
          <cell r="I47">
            <v>3.1800000667572021</v>
          </cell>
          <cell r="J47">
            <v>3.1800000667572021</v>
          </cell>
          <cell r="K47">
            <v>3.1800000667572021</v>
          </cell>
          <cell r="U47">
            <v>3.1800000667572021</v>
          </cell>
          <cell r="V47">
            <v>3.1800000667572021</v>
          </cell>
          <cell r="W47">
            <v>3.1800000667572021</v>
          </cell>
          <cell r="X47">
            <v>3.1800000667572021</v>
          </cell>
          <cell r="Y47">
            <v>3.1800000667572021</v>
          </cell>
          <cell r="Z47">
            <v>14.369999885559082</v>
          </cell>
          <cell r="AA47">
            <v>14.369999885559082</v>
          </cell>
          <cell r="AB47">
            <v>14.369999885559082</v>
          </cell>
          <cell r="AC47">
            <v>3.179999828338623</v>
          </cell>
          <cell r="AD47">
            <v>3.1800000667572021</v>
          </cell>
          <cell r="AE47">
            <v>3.1800000667572021</v>
          </cell>
          <cell r="AF47">
            <v>3.1800000667572021</v>
          </cell>
          <cell r="AG47">
            <v>3.1800000667572021</v>
          </cell>
          <cell r="AH47">
            <v>3.1800000667572021</v>
          </cell>
          <cell r="AI47">
            <v>3.1800000667572021</v>
          </cell>
          <cell r="AJ47">
            <v>3.1800000667572021</v>
          </cell>
          <cell r="AK47">
            <v>3.1800000667572021</v>
          </cell>
          <cell r="AL47">
            <v>14.369999885559082</v>
          </cell>
          <cell r="AM47">
            <v>14.369999885559082</v>
          </cell>
          <cell r="AN47">
            <v>14.369999885559082</v>
          </cell>
          <cell r="AO47">
            <v>3.179999828338623</v>
          </cell>
          <cell r="AP47">
            <v>3.1800000667572021</v>
          </cell>
          <cell r="AQ47">
            <v>3.1800000667572021</v>
          </cell>
          <cell r="AR47">
            <v>3.1800000667572021</v>
          </cell>
          <cell r="AS47">
            <v>3.1800000667572021</v>
          </cell>
          <cell r="AT47">
            <v>3.1800000667572021</v>
          </cell>
          <cell r="AU47">
            <v>3.1800000667572021</v>
          </cell>
          <cell r="AV47">
            <v>3.1800000667572021</v>
          </cell>
          <cell r="AW47">
            <v>3.1800000667572021</v>
          </cell>
          <cell r="AX47">
            <v>14.369999885559082</v>
          </cell>
          <cell r="AY47">
            <v>14.369999885559082</v>
          </cell>
          <cell r="AZ47">
            <v>14.369999885559082</v>
          </cell>
          <cell r="BA47">
            <v>3.179999828338623</v>
          </cell>
          <cell r="BB47">
            <v>3.1800000667572021</v>
          </cell>
          <cell r="BC47">
            <v>3.1800000667572021</v>
          </cell>
          <cell r="BD47">
            <v>3.1800000667572021</v>
          </cell>
          <cell r="BE47">
            <v>3.1800000667572021</v>
          </cell>
          <cell r="BF47">
            <v>3.1800000667572021</v>
          </cell>
          <cell r="BG47">
            <v>3.1800000667572021</v>
          </cell>
          <cell r="BH47">
            <v>3.1800000667572021</v>
          </cell>
          <cell r="BI47">
            <v>3.1800000667572021</v>
          </cell>
          <cell r="BJ47">
            <v>14.369999885559082</v>
          </cell>
          <cell r="BK47">
            <v>14.369999885559082</v>
          </cell>
          <cell r="BL47">
            <v>14.369999885559082</v>
          </cell>
          <cell r="BM47">
            <v>3.179999828338623</v>
          </cell>
          <cell r="BN47">
            <v>3.1800000667572021</v>
          </cell>
          <cell r="BO47">
            <v>3.1800000667572021</v>
          </cell>
          <cell r="BP47">
            <v>3.1800000667572021</v>
          </cell>
          <cell r="BQ47">
            <v>3.1800000667572021</v>
          </cell>
          <cell r="BR47">
            <v>3.1800000667572021</v>
          </cell>
          <cell r="BS47">
            <v>3.1800000667572021</v>
          </cell>
          <cell r="BT47">
            <v>3.1800000667572021</v>
          </cell>
          <cell r="BU47">
            <v>3.1800000667572021</v>
          </cell>
          <cell r="BV47">
            <v>14.369999885559082</v>
          </cell>
          <cell r="BW47">
            <v>14.369999885559082</v>
          </cell>
          <cell r="BX47">
            <v>14.369999885559082</v>
          </cell>
          <cell r="BY47">
            <v>3.179999828338623</v>
          </cell>
          <cell r="BZ47">
            <v>3.1800000667572021</v>
          </cell>
          <cell r="CA47">
            <v>3.1800000667572021</v>
          </cell>
          <cell r="CB47">
            <v>3.1800000667572021</v>
          </cell>
          <cell r="CC47">
            <v>3.1800000667572021</v>
          </cell>
          <cell r="CD47">
            <v>3.1800000667572021</v>
          </cell>
          <cell r="CE47">
            <v>3.1800000667572021</v>
          </cell>
          <cell r="CF47">
            <v>3.1800000667572021</v>
          </cell>
          <cell r="CG47">
            <v>3.1800000667572021</v>
          </cell>
          <cell r="CH47">
            <v>14.369999885559082</v>
          </cell>
          <cell r="CI47">
            <v>14.369999885559082</v>
          </cell>
          <cell r="CJ47">
            <v>14.369999885559082</v>
          </cell>
          <cell r="CK47">
            <v>3.179999828338623</v>
          </cell>
          <cell r="CL47">
            <v>3.1800000667572021</v>
          </cell>
          <cell r="CM47">
            <v>3.1800000667572021</v>
          </cell>
          <cell r="CN47">
            <v>3.1800000667572021</v>
          </cell>
          <cell r="CO47">
            <v>3.1800000667572021</v>
          </cell>
          <cell r="CP47">
            <v>3.1800000667572021</v>
          </cell>
          <cell r="CQ47">
            <v>3.1800000667572021</v>
          </cell>
          <cell r="CR47">
            <v>3.1800000667572021</v>
          </cell>
          <cell r="CS47">
            <v>3.1800000667572021</v>
          </cell>
          <cell r="CT47">
            <v>14.369999885559082</v>
          </cell>
          <cell r="CU47">
            <v>14.369999885559082</v>
          </cell>
          <cell r="CV47">
            <v>14.369999885559082</v>
          </cell>
          <cell r="CW47">
            <v>3.179999828338623</v>
          </cell>
          <cell r="CX47">
            <v>3.1800000667572021</v>
          </cell>
          <cell r="CY47">
            <v>3.1800000667572021</v>
          </cell>
          <cell r="CZ47">
            <v>3.1800000667572021</v>
          </cell>
          <cell r="DA47">
            <v>3.1800000667572021</v>
          </cell>
          <cell r="DB47">
            <v>3.1800000667572021</v>
          </cell>
          <cell r="DC47">
            <v>3.1800000667572021</v>
          </cell>
          <cell r="DD47">
            <v>3.1800000667572021</v>
          </cell>
          <cell r="DE47">
            <v>3.1800000667572021</v>
          </cell>
          <cell r="DF47">
            <v>14.369999885559082</v>
          </cell>
          <cell r="DG47">
            <v>14.369999885559082</v>
          </cell>
          <cell r="DH47">
            <v>14.369999885559082</v>
          </cell>
          <cell r="DI47">
            <v>3.179999828338623</v>
          </cell>
          <cell r="DJ47">
            <v>3.1800000667572021</v>
          </cell>
          <cell r="DK47">
            <v>3.1800000667572021</v>
          </cell>
          <cell r="DL47">
            <v>3.1800000667572021</v>
          </cell>
          <cell r="DM47">
            <v>3.1800000667572021</v>
          </cell>
          <cell r="DN47">
            <v>3.1800000667572021</v>
          </cell>
          <cell r="DO47">
            <v>3.1800000667572021</v>
          </cell>
          <cell r="DP47">
            <v>3.1800000667572021</v>
          </cell>
          <cell r="DQ47">
            <v>3.1800000667572021</v>
          </cell>
          <cell r="DR47">
            <v>14.369999885559082</v>
          </cell>
          <cell r="DS47">
            <v>14.369999885559082</v>
          </cell>
          <cell r="DT47">
            <v>14.369999885559082</v>
          </cell>
          <cell r="DU47">
            <v>3.179999828338623</v>
          </cell>
          <cell r="DV47">
            <v>3.1800000667572021</v>
          </cell>
          <cell r="DW47">
            <v>3.1800000667572021</v>
          </cell>
          <cell r="DX47">
            <v>3.1800000667572021</v>
          </cell>
        </row>
        <row r="48">
          <cell r="C48">
            <v>14.090000152587891</v>
          </cell>
          <cell r="E48">
            <v>11.840000152587891</v>
          </cell>
          <cell r="F48">
            <v>9.5900001525878906</v>
          </cell>
          <cell r="G48">
            <v>2.1200001239776611</v>
          </cell>
          <cell r="I48">
            <v>2.119999885559082</v>
          </cell>
          <cell r="J48">
            <v>2.119999885559082</v>
          </cell>
          <cell r="K48">
            <v>2.119999885559082</v>
          </cell>
          <cell r="U48">
            <v>2.119999885559082</v>
          </cell>
          <cell r="V48">
            <v>2.119999885559082</v>
          </cell>
          <cell r="W48">
            <v>2.119999885559082</v>
          </cell>
          <cell r="X48">
            <v>2.119999885559082</v>
          </cell>
          <cell r="Y48">
            <v>2.119999885559082</v>
          </cell>
          <cell r="Z48">
            <v>9.5900001525878906</v>
          </cell>
          <cell r="AA48">
            <v>9.5900001525878906</v>
          </cell>
          <cell r="AB48">
            <v>9.5900001525878906</v>
          </cell>
          <cell r="AC48">
            <v>2.1200001239776611</v>
          </cell>
          <cell r="AD48">
            <v>2.119999885559082</v>
          </cell>
          <cell r="AE48">
            <v>2.119999885559082</v>
          </cell>
          <cell r="AF48">
            <v>2.119999885559082</v>
          </cell>
          <cell r="AG48">
            <v>2.119999885559082</v>
          </cell>
          <cell r="AH48">
            <v>2.119999885559082</v>
          </cell>
          <cell r="AI48">
            <v>2.119999885559082</v>
          </cell>
          <cell r="AJ48">
            <v>2.119999885559082</v>
          </cell>
          <cell r="AK48">
            <v>2.119999885559082</v>
          </cell>
          <cell r="AL48">
            <v>9.5900001525878906</v>
          </cell>
          <cell r="AM48">
            <v>9.5900001525878906</v>
          </cell>
          <cell r="AN48">
            <v>9.5900001525878906</v>
          </cell>
          <cell r="AO48">
            <v>2.1200001239776611</v>
          </cell>
          <cell r="AP48">
            <v>2.119999885559082</v>
          </cell>
          <cell r="AQ48">
            <v>2.119999885559082</v>
          </cell>
          <cell r="AR48">
            <v>2.119999885559082</v>
          </cell>
          <cell r="AS48">
            <v>2.119999885559082</v>
          </cell>
          <cell r="AT48">
            <v>2.119999885559082</v>
          </cell>
          <cell r="AU48">
            <v>2.119999885559082</v>
          </cell>
          <cell r="AV48">
            <v>2.119999885559082</v>
          </cell>
          <cell r="AW48">
            <v>2.119999885559082</v>
          </cell>
          <cell r="AX48">
            <v>9.5900001525878906</v>
          </cell>
          <cell r="AY48">
            <v>9.5900001525878906</v>
          </cell>
          <cell r="AZ48">
            <v>9.5900001525878906</v>
          </cell>
          <cell r="BA48">
            <v>2.1200001239776611</v>
          </cell>
          <cell r="BB48">
            <v>2.119999885559082</v>
          </cell>
          <cell r="BC48">
            <v>2.119999885559082</v>
          </cell>
          <cell r="BD48">
            <v>2.119999885559082</v>
          </cell>
          <cell r="BE48">
            <v>2.119999885559082</v>
          </cell>
          <cell r="BF48">
            <v>2.119999885559082</v>
          </cell>
          <cell r="BG48">
            <v>2.119999885559082</v>
          </cell>
          <cell r="BH48">
            <v>2.119999885559082</v>
          </cell>
          <cell r="BI48">
            <v>2.119999885559082</v>
          </cell>
          <cell r="BJ48">
            <v>9.5900001525878906</v>
          </cell>
          <cell r="BK48">
            <v>9.5900001525878906</v>
          </cell>
          <cell r="BL48">
            <v>9.5900001525878906</v>
          </cell>
          <cell r="BM48">
            <v>2.1200001239776611</v>
          </cell>
          <cell r="BN48">
            <v>2.119999885559082</v>
          </cell>
          <cell r="BO48">
            <v>2.119999885559082</v>
          </cell>
          <cell r="BP48">
            <v>2.119999885559082</v>
          </cell>
          <cell r="BQ48">
            <v>2.119999885559082</v>
          </cell>
          <cell r="BR48">
            <v>2.119999885559082</v>
          </cell>
          <cell r="BS48">
            <v>2.119999885559082</v>
          </cell>
          <cell r="BT48">
            <v>2.119999885559082</v>
          </cell>
          <cell r="BU48">
            <v>2.119999885559082</v>
          </cell>
          <cell r="BV48">
            <v>9.5900001525878906</v>
          </cell>
          <cell r="BW48">
            <v>9.5900001525878906</v>
          </cell>
          <cell r="BX48">
            <v>9.5900001525878906</v>
          </cell>
          <cell r="BY48">
            <v>2.1200001239776611</v>
          </cell>
          <cell r="BZ48">
            <v>2.119999885559082</v>
          </cell>
          <cell r="CA48">
            <v>2.119999885559082</v>
          </cell>
          <cell r="CB48">
            <v>2.119999885559082</v>
          </cell>
          <cell r="CC48">
            <v>2.119999885559082</v>
          </cell>
          <cell r="CD48">
            <v>2.119999885559082</v>
          </cell>
          <cell r="CE48">
            <v>2.119999885559082</v>
          </cell>
          <cell r="CF48">
            <v>2.119999885559082</v>
          </cell>
          <cell r="CG48">
            <v>2.119999885559082</v>
          </cell>
          <cell r="CH48">
            <v>9.5900001525878906</v>
          </cell>
          <cell r="CI48">
            <v>9.5900001525878906</v>
          </cell>
          <cell r="CJ48">
            <v>9.5900001525878906</v>
          </cell>
          <cell r="CK48">
            <v>2.1200001239776611</v>
          </cell>
          <cell r="CL48">
            <v>2.119999885559082</v>
          </cell>
          <cell r="CM48">
            <v>2.119999885559082</v>
          </cell>
          <cell r="CN48">
            <v>2.119999885559082</v>
          </cell>
          <cell r="CO48">
            <v>2.119999885559082</v>
          </cell>
          <cell r="CP48">
            <v>2.119999885559082</v>
          </cell>
          <cell r="CQ48">
            <v>2.119999885559082</v>
          </cell>
          <cell r="CR48">
            <v>2.119999885559082</v>
          </cell>
          <cell r="CS48">
            <v>2.119999885559082</v>
          </cell>
          <cell r="CT48">
            <v>9.5900001525878906</v>
          </cell>
          <cell r="CU48">
            <v>9.5900001525878906</v>
          </cell>
          <cell r="CV48">
            <v>9.5900001525878906</v>
          </cell>
          <cell r="CW48">
            <v>2.1200001239776611</v>
          </cell>
          <cell r="CX48">
            <v>2.119999885559082</v>
          </cell>
          <cell r="CY48">
            <v>2.119999885559082</v>
          </cell>
          <cell r="CZ48">
            <v>2.119999885559082</v>
          </cell>
          <cell r="DA48">
            <v>2.119999885559082</v>
          </cell>
          <cell r="DB48">
            <v>2.119999885559082</v>
          </cell>
          <cell r="DC48">
            <v>2.119999885559082</v>
          </cell>
          <cell r="DD48">
            <v>2.119999885559082</v>
          </cell>
          <cell r="DE48">
            <v>2.119999885559082</v>
          </cell>
          <cell r="DF48">
            <v>9.5900001525878906</v>
          </cell>
          <cell r="DG48">
            <v>9.5900001525878906</v>
          </cell>
          <cell r="DH48">
            <v>9.5900001525878906</v>
          </cell>
          <cell r="DI48">
            <v>2.1200001239776611</v>
          </cell>
          <cell r="DJ48">
            <v>2.119999885559082</v>
          </cell>
          <cell r="DK48">
            <v>2.119999885559082</v>
          </cell>
          <cell r="DL48">
            <v>2.119999885559082</v>
          </cell>
          <cell r="DM48">
            <v>2.119999885559082</v>
          </cell>
          <cell r="DN48">
            <v>2.119999885559082</v>
          </cell>
          <cell r="DO48">
            <v>2.119999885559082</v>
          </cell>
          <cell r="DP48">
            <v>2.119999885559082</v>
          </cell>
          <cell r="DQ48">
            <v>2.119999885559082</v>
          </cell>
          <cell r="DR48">
            <v>9.5900001525878906</v>
          </cell>
          <cell r="DS48">
            <v>9.5900001525878906</v>
          </cell>
          <cell r="DT48">
            <v>9.5900001525878906</v>
          </cell>
          <cell r="DU48">
            <v>2.1200001239776611</v>
          </cell>
          <cell r="DV48">
            <v>2.119999885559082</v>
          </cell>
          <cell r="DW48">
            <v>2.119999885559082</v>
          </cell>
          <cell r="DX48">
            <v>2.119999885559082</v>
          </cell>
        </row>
        <row r="49">
          <cell r="C49">
            <v>10.960000038146973</v>
          </cell>
          <cell r="E49">
            <v>9.2100000381469727</v>
          </cell>
          <cell r="F49">
            <v>7.4600000381469727</v>
          </cell>
          <cell r="G49">
            <v>1.690000057220459</v>
          </cell>
          <cell r="I49">
            <v>1.690000057220459</v>
          </cell>
          <cell r="J49">
            <v>1.690000057220459</v>
          </cell>
          <cell r="K49">
            <v>1.690000057220459</v>
          </cell>
          <cell r="U49">
            <v>1.690000057220459</v>
          </cell>
          <cell r="V49">
            <v>1.690000057220459</v>
          </cell>
          <cell r="W49">
            <v>1.690000057220459</v>
          </cell>
          <cell r="X49">
            <v>1.690000057220459</v>
          </cell>
          <cell r="Y49">
            <v>1.690000057220459</v>
          </cell>
          <cell r="Z49">
            <v>7.4600000381469727</v>
          </cell>
          <cell r="AA49">
            <v>7.4600000381469727</v>
          </cell>
          <cell r="AB49">
            <v>7.4600000381469727</v>
          </cell>
          <cell r="AC49">
            <v>1.690000057220459</v>
          </cell>
          <cell r="AD49">
            <v>1.690000057220459</v>
          </cell>
          <cell r="AE49">
            <v>1.690000057220459</v>
          </cell>
          <cell r="AF49">
            <v>1.690000057220459</v>
          </cell>
          <cell r="AG49">
            <v>1.690000057220459</v>
          </cell>
          <cell r="AH49">
            <v>1.690000057220459</v>
          </cell>
          <cell r="AI49">
            <v>1.690000057220459</v>
          </cell>
          <cell r="AJ49">
            <v>1.690000057220459</v>
          </cell>
          <cell r="AK49">
            <v>1.690000057220459</v>
          </cell>
          <cell r="AL49">
            <v>7.4600000381469727</v>
          </cell>
          <cell r="AM49">
            <v>7.4600000381469727</v>
          </cell>
          <cell r="AN49">
            <v>7.4600000381469727</v>
          </cell>
          <cell r="AO49">
            <v>1.690000057220459</v>
          </cell>
          <cell r="AP49">
            <v>1.690000057220459</v>
          </cell>
          <cell r="AQ49">
            <v>1.690000057220459</v>
          </cell>
          <cell r="AR49">
            <v>1.690000057220459</v>
          </cell>
          <cell r="AS49">
            <v>1.690000057220459</v>
          </cell>
          <cell r="AT49">
            <v>1.690000057220459</v>
          </cell>
          <cell r="AU49">
            <v>1.690000057220459</v>
          </cell>
          <cell r="AV49">
            <v>1.690000057220459</v>
          </cell>
          <cell r="AW49">
            <v>1.690000057220459</v>
          </cell>
          <cell r="AX49">
            <v>7.4600000381469727</v>
          </cell>
          <cell r="AY49">
            <v>7.4600000381469727</v>
          </cell>
          <cell r="AZ49">
            <v>7.4600000381469727</v>
          </cell>
          <cell r="BA49">
            <v>1.690000057220459</v>
          </cell>
          <cell r="BB49">
            <v>1.690000057220459</v>
          </cell>
          <cell r="BC49">
            <v>1.690000057220459</v>
          </cell>
          <cell r="BD49">
            <v>1.690000057220459</v>
          </cell>
          <cell r="BE49">
            <v>1.690000057220459</v>
          </cell>
          <cell r="BF49">
            <v>1.690000057220459</v>
          </cell>
          <cell r="BG49">
            <v>1.690000057220459</v>
          </cell>
          <cell r="BH49">
            <v>1.690000057220459</v>
          </cell>
          <cell r="BI49">
            <v>1.690000057220459</v>
          </cell>
          <cell r="BJ49">
            <v>7.4600000381469727</v>
          </cell>
          <cell r="BK49">
            <v>7.4600000381469727</v>
          </cell>
          <cell r="BL49">
            <v>7.4600000381469727</v>
          </cell>
          <cell r="BM49">
            <v>1.690000057220459</v>
          </cell>
          <cell r="BN49">
            <v>1.690000057220459</v>
          </cell>
          <cell r="BO49">
            <v>1.690000057220459</v>
          </cell>
          <cell r="BP49">
            <v>1.690000057220459</v>
          </cell>
          <cell r="BQ49">
            <v>1.690000057220459</v>
          </cell>
          <cell r="BR49">
            <v>1.690000057220459</v>
          </cell>
          <cell r="BS49">
            <v>1.690000057220459</v>
          </cell>
          <cell r="BT49">
            <v>1.690000057220459</v>
          </cell>
          <cell r="BU49">
            <v>1.690000057220459</v>
          </cell>
          <cell r="BV49">
            <v>7.4600000381469727</v>
          </cell>
          <cell r="BW49">
            <v>7.4600000381469727</v>
          </cell>
          <cell r="BX49">
            <v>7.4600000381469727</v>
          </cell>
          <cell r="BY49">
            <v>1.690000057220459</v>
          </cell>
          <cell r="BZ49">
            <v>1.690000057220459</v>
          </cell>
          <cell r="CA49">
            <v>1.690000057220459</v>
          </cell>
          <cell r="CB49">
            <v>1.690000057220459</v>
          </cell>
          <cell r="CC49">
            <v>1.690000057220459</v>
          </cell>
          <cell r="CD49">
            <v>1.690000057220459</v>
          </cell>
          <cell r="CE49">
            <v>1.690000057220459</v>
          </cell>
          <cell r="CF49">
            <v>1.690000057220459</v>
          </cell>
          <cell r="CG49">
            <v>1.690000057220459</v>
          </cell>
          <cell r="CH49">
            <v>7.4600000381469727</v>
          </cell>
          <cell r="CI49">
            <v>7.4600000381469727</v>
          </cell>
          <cell r="CJ49">
            <v>7.4600000381469727</v>
          </cell>
          <cell r="CK49">
            <v>1.690000057220459</v>
          </cell>
          <cell r="CL49">
            <v>1.690000057220459</v>
          </cell>
          <cell r="CM49">
            <v>1.690000057220459</v>
          </cell>
          <cell r="CN49">
            <v>1.690000057220459</v>
          </cell>
          <cell r="CO49">
            <v>1.690000057220459</v>
          </cell>
          <cell r="CP49">
            <v>1.690000057220459</v>
          </cell>
          <cell r="CQ49">
            <v>1.690000057220459</v>
          </cell>
          <cell r="CR49">
            <v>1.690000057220459</v>
          </cell>
          <cell r="CS49">
            <v>1.690000057220459</v>
          </cell>
          <cell r="CT49">
            <v>7.4600000381469727</v>
          </cell>
          <cell r="CU49">
            <v>7.4600000381469727</v>
          </cell>
          <cell r="CV49">
            <v>7.4600000381469727</v>
          </cell>
          <cell r="CW49">
            <v>1.690000057220459</v>
          </cell>
          <cell r="CX49">
            <v>1.690000057220459</v>
          </cell>
          <cell r="CY49">
            <v>1.690000057220459</v>
          </cell>
          <cell r="CZ49">
            <v>1.690000057220459</v>
          </cell>
          <cell r="DA49">
            <v>1.690000057220459</v>
          </cell>
          <cell r="DB49">
            <v>1.690000057220459</v>
          </cell>
          <cell r="DC49">
            <v>1.690000057220459</v>
          </cell>
          <cell r="DD49">
            <v>1.690000057220459</v>
          </cell>
          <cell r="DE49">
            <v>1.690000057220459</v>
          </cell>
          <cell r="DF49">
            <v>7.4600000381469727</v>
          </cell>
          <cell r="DG49">
            <v>7.4600000381469727</v>
          </cell>
          <cell r="DH49">
            <v>7.4600000381469727</v>
          </cell>
          <cell r="DI49">
            <v>1.690000057220459</v>
          </cell>
          <cell r="DJ49">
            <v>1.690000057220459</v>
          </cell>
          <cell r="DK49">
            <v>1.690000057220459</v>
          </cell>
          <cell r="DL49">
            <v>1.690000057220459</v>
          </cell>
          <cell r="DM49">
            <v>1.690000057220459</v>
          </cell>
          <cell r="DN49">
            <v>1.690000057220459</v>
          </cell>
          <cell r="DO49">
            <v>1.690000057220459</v>
          </cell>
          <cell r="DP49">
            <v>1.690000057220459</v>
          </cell>
          <cell r="DQ49">
            <v>1.690000057220459</v>
          </cell>
          <cell r="DR49">
            <v>7.4600000381469727</v>
          </cell>
          <cell r="DS49">
            <v>7.4600000381469727</v>
          </cell>
          <cell r="DT49">
            <v>7.4600000381469727</v>
          </cell>
          <cell r="DU49">
            <v>1.690000057220459</v>
          </cell>
          <cell r="DV49">
            <v>1.690000057220459</v>
          </cell>
          <cell r="DW49">
            <v>1.690000057220459</v>
          </cell>
          <cell r="DX49">
            <v>1.690000057220459</v>
          </cell>
        </row>
        <row r="50">
          <cell r="C50">
            <v>4.559999942779541</v>
          </cell>
          <cell r="E50">
            <v>4.559999942779541</v>
          </cell>
          <cell r="F50">
            <v>4.559999942779541</v>
          </cell>
          <cell r="G50">
            <v>5.130000114440918</v>
          </cell>
          <cell r="I50">
            <v>5.130000114440918</v>
          </cell>
          <cell r="J50">
            <v>5.130000114440918</v>
          </cell>
          <cell r="K50">
            <v>5.130000114440918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</row>
        <row r="51">
          <cell r="C51">
            <v>1.8000030517578125</v>
          </cell>
          <cell r="E51">
            <v>1.8000030517578125</v>
          </cell>
          <cell r="F51">
            <v>1.8000030517578125</v>
          </cell>
          <cell r="G51">
            <v>1.8000030517578125</v>
          </cell>
          <cell r="I51">
            <v>1.8000030517578125</v>
          </cell>
          <cell r="J51">
            <v>1.8000030517578125</v>
          </cell>
          <cell r="K51">
            <v>1.8000030517578125</v>
          </cell>
          <cell r="U51">
            <v>1.8000030517578125</v>
          </cell>
          <cell r="V51">
            <v>1.8000030517578125</v>
          </cell>
          <cell r="W51">
            <v>1.8000030517578125</v>
          </cell>
          <cell r="X51">
            <v>1.8000030517578125</v>
          </cell>
          <cell r="Y51">
            <v>1.8000030517578125</v>
          </cell>
          <cell r="Z51">
            <v>1.8000030517578125</v>
          </cell>
          <cell r="AA51">
            <v>1.8000030517578125</v>
          </cell>
          <cell r="AB51">
            <v>1.8000030517578125</v>
          </cell>
          <cell r="AC51">
            <v>1.8000030517578125</v>
          </cell>
          <cell r="AD51">
            <v>1.8000030517578125</v>
          </cell>
          <cell r="AE51">
            <v>1.8000030517578125</v>
          </cell>
          <cell r="AF51">
            <v>1.8000030517578125</v>
          </cell>
          <cell r="AG51">
            <v>1.8000030517578125</v>
          </cell>
          <cell r="AH51">
            <v>1.8000030517578125</v>
          </cell>
          <cell r="AI51">
            <v>1.8000030517578125</v>
          </cell>
          <cell r="AJ51">
            <v>1.8000030517578125</v>
          </cell>
          <cell r="AK51">
            <v>1.8000030517578125</v>
          </cell>
          <cell r="AL51">
            <v>1.8000030517578125</v>
          </cell>
          <cell r="AM51">
            <v>1.8000030517578125</v>
          </cell>
          <cell r="AN51">
            <v>1.8000030517578125</v>
          </cell>
          <cell r="AO51">
            <v>1.8000030517578125</v>
          </cell>
          <cell r="AP51">
            <v>1.8000030517578125</v>
          </cell>
          <cell r="AQ51">
            <v>1.8000030517578125</v>
          </cell>
          <cell r="AR51">
            <v>1.8000030517578125</v>
          </cell>
          <cell r="AS51">
            <v>1.8000030517578125</v>
          </cell>
          <cell r="AT51">
            <v>1.7999992370605469</v>
          </cell>
          <cell r="AU51">
            <v>1.7999992370605469</v>
          </cell>
          <cell r="AV51">
            <v>1.7999992370605469</v>
          </cell>
          <cell r="AW51">
            <v>1.8000030517578125</v>
          </cell>
          <cell r="AX51">
            <v>1.8000030517578125</v>
          </cell>
          <cell r="AY51">
            <v>1.8000030517578125</v>
          </cell>
          <cell r="AZ51">
            <v>1.7999992370605469</v>
          </cell>
          <cell r="BA51">
            <v>1.7999954223632813</v>
          </cell>
          <cell r="BB51">
            <v>1.7999992370605469</v>
          </cell>
          <cell r="BC51">
            <v>1.8000030517578125</v>
          </cell>
          <cell r="BD51">
            <v>1.8000030517578125</v>
          </cell>
          <cell r="BE51">
            <v>1.8000030517578125</v>
          </cell>
          <cell r="BF51">
            <v>1.7999992370605469</v>
          </cell>
          <cell r="BG51">
            <v>1.7999954223632813</v>
          </cell>
          <cell r="BH51">
            <v>1.7999992370605469</v>
          </cell>
          <cell r="BI51">
            <v>1.8000030517578125</v>
          </cell>
          <cell r="BJ51">
            <v>1.8000030517578125</v>
          </cell>
          <cell r="BK51">
            <v>1.8000030517578125</v>
          </cell>
          <cell r="BL51">
            <v>1.7999992370605469</v>
          </cell>
          <cell r="BM51">
            <v>1.8000030517578125</v>
          </cell>
          <cell r="BN51">
            <v>1.7999992370605469</v>
          </cell>
          <cell r="BO51">
            <v>1.7999992370605469</v>
          </cell>
          <cell r="BP51">
            <v>1.8000030517578125</v>
          </cell>
          <cell r="BQ51">
            <v>1.8000030517578125</v>
          </cell>
          <cell r="BR51">
            <v>1.7999992370605469</v>
          </cell>
          <cell r="BS51">
            <v>1.8000030517578125</v>
          </cell>
          <cell r="BT51">
            <v>1.7999992370605469</v>
          </cell>
          <cell r="BU51">
            <v>1.8000030517578125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</row>
        <row r="52">
          <cell r="C52">
            <v>2.0000004768371582</v>
          </cell>
          <cell r="E52">
            <v>1.999998927116394</v>
          </cell>
          <cell r="F52">
            <v>2</v>
          </cell>
          <cell r="G52">
            <v>1.7500005960464478</v>
          </cell>
          <cell r="I52">
            <v>1.7500001192092896</v>
          </cell>
          <cell r="J52">
            <v>1.7500001192092896</v>
          </cell>
          <cell r="K52">
            <v>1.7500001192092896</v>
          </cell>
          <cell r="U52">
            <v>1.7499997615814209</v>
          </cell>
          <cell r="V52">
            <v>1.7499997615814209</v>
          </cell>
          <cell r="W52">
            <v>1.7499997615814209</v>
          </cell>
          <cell r="X52">
            <v>1.7499997615814209</v>
          </cell>
          <cell r="Y52">
            <v>1.7499997615814209</v>
          </cell>
          <cell r="Z52">
            <v>1.7499997615814209</v>
          </cell>
          <cell r="AA52">
            <v>1.7499997615814209</v>
          </cell>
          <cell r="AB52">
            <v>1.7499997615814209</v>
          </cell>
          <cell r="AC52">
            <v>1.7499997615814209</v>
          </cell>
          <cell r="AD52">
            <v>1.7499997615814209</v>
          </cell>
          <cell r="AE52">
            <v>1.7499997615814209</v>
          </cell>
          <cell r="AF52">
            <v>1.7499997615814209</v>
          </cell>
          <cell r="AG52">
            <v>1.3500001430511475</v>
          </cell>
          <cell r="AH52">
            <v>1.3500001430511475</v>
          </cell>
          <cell r="AI52">
            <v>1.3500001430511475</v>
          </cell>
          <cell r="AJ52">
            <v>1.3500001430511475</v>
          </cell>
          <cell r="AK52">
            <v>1.3500001430511475</v>
          </cell>
          <cell r="AL52">
            <v>1.3500001430511475</v>
          </cell>
          <cell r="AM52">
            <v>1.3500001430511475</v>
          </cell>
          <cell r="AN52">
            <v>1.3500001430511475</v>
          </cell>
          <cell r="AO52">
            <v>1.3500001430511475</v>
          </cell>
          <cell r="AP52">
            <v>1.3500001430511475</v>
          </cell>
          <cell r="AQ52">
            <v>1.3500001430511475</v>
          </cell>
          <cell r="AR52">
            <v>1.3500001430511475</v>
          </cell>
          <cell r="AS52">
            <v>0.75</v>
          </cell>
          <cell r="AT52">
            <v>0.75</v>
          </cell>
          <cell r="AU52">
            <v>0.75</v>
          </cell>
          <cell r="AV52">
            <v>0.75</v>
          </cell>
          <cell r="AW52">
            <v>0.75</v>
          </cell>
          <cell r="AX52">
            <v>0.75</v>
          </cell>
          <cell r="AY52">
            <v>0.75</v>
          </cell>
          <cell r="AZ52">
            <v>0.75</v>
          </cell>
          <cell r="BA52">
            <v>0.75</v>
          </cell>
          <cell r="BB52">
            <v>0.75</v>
          </cell>
          <cell r="BC52">
            <v>0.75</v>
          </cell>
          <cell r="BD52">
            <v>0.75</v>
          </cell>
          <cell r="BE52">
            <v>0.75</v>
          </cell>
          <cell r="BF52">
            <v>0.75</v>
          </cell>
          <cell r="BG52">
            <v>0.75</v>
          </cell>
          <cell r="BH52">
            <v>0.75</v>
          </cell>
          <cell r="BI52">
            <v>0.75</v>
          </cell>
          <cell r="BJ52">
            <v>0.75</v>
          </cell>
          <cell r="BK52">
            <v>0.75</v>
          </cell>
          <cell r="BL52">
            <v>0.75</v>
          </cell>
          <cell r="BM52">
            <v>0.75</v>
          </cell>
          <cell r="BN52">
            <v>0.75</v>
          </cell>
          <cell r="BO52">
            <v>0.75</v>
          </cell>
          <cell r="BP52">
            <v>0.75</v>
          </cell>
          <cell r="BQ52">
            <v>0.75</v>
          </cell>
          <cell r="BR52">
            <v>0.75</v>
          </cell>
          <cell r="BS52">
            <v>0.75</v>
          </cell>
          <cell r="BT52">
            <v>0.75</v>
          </cell>
          <cell r="BU52">
            <v>0.75</v>
          </cell>
          <cell r="BV52">
            <v>0.75</v>
          </cell>
          <cell r="BW52">
            <v>0.75</v>
          </cell>
          <cell r="BX52">
            <v>0.75</v>
          </cell>
          <cell r="BY52">
            <v>0.75</v>
          </cell>
          <cell r="BZ52">
            <v>0.75</v>
          </cell>
          <cell r="CA52">
            <v>0.75</v>
          </cell>
          <cell r="CB52">
            <v>0.75</v>
          </cell>
          <cell r="CC52">
            <v>0.75</v>
          </cell>
          <cell r="CD52">
            <v>0.75</v>
          </cell>
          <cell r="CE52">
            <v>0.75</v>
          </cell>
          <cell r="CF52">
            <v>0.75</v>
          </cell>
          <cell r="CG52">
            <v>0.75</v>
          </cell>
          <cell r="CH52">
            <v>0.75</v>
          </cell>
          <cell r="CI52">
            <v>0.75</v>
          </cell>
          <cell r="CJ52">
            <v>0.75</v>
          </cell>
          <cell r="CK52">
            <v>0.75</v>
          </cell>
          <cell r="CL52">
            <v>0.75</v>
          </cell>
          <cell r="CM52">
            <v>0.75</v>
          </cell>
          <cell r="CN52">
            <v>0.75</v>
          </cell>
          <cell r="CO52">
            <v>0.75</v>
          </cell>
          <cell r="CP52">
            <v>0.75</v>
          </cell>
          <cell r="CQ52">
            <v>0.75</v>
          </cell>
          <cell r="CR52">
            <v>0.75</v>
          </cell>
          <cell r="CS52">
            <v>0.75</v>
          </cell>
          <cell r="CT52">
            <v>0.75</v>
          </cell>
          <cell r="CU52">
            <v>0.75</v>
          </cell>
          <cell r="CV52">
            <v>0.75</v>
          </cell>
          <cell r="CW52">
            <v>0.75</v>
          </cell>
          <cell r="CX52">
            <v>0.75</v>
          </cell>
          <cell r="CY52">
            <v>0.75</v>
          </cell>
          <cell r="CZ52">
            <v>0.75</v>
          </cell>
          <cell r="DA52">
            <v>0.75</v>
          </cell>
          <cell r="DB52">
            <v>0.75</v>
          </cell>
          <cell r="DC52">
            <v>0.75</v>
          </cell>
          <cell r="DD52">
            <v>0.75</v>
          </cell>
          <cell r="DE52">
            <v>0.75</v>
          </cell>
          <cell r="DF52">
            <v>0.75</v>
          </cell>
          <cell r="DG52">
            <v>0.75</v>
          </cell>
          <cell r="DH52">
            <v>1.5499999523162842</v>
          </cell>
          <cell r="DI52">
            <v>1.5499999523162842</v>
          </cell>
          <cell r="DJ52">
            <v>1.5499999523162842</v>
          </cell>
          <cell r="DK52">
            <v>1.5499999523162842</v>
          </cell>
          <cell r="DL52">
            <v>1.0499999523162842</v>
          </cell>
          <cell r="DM52">
            <v>1.0499999523162842</v>
          </cell>
          <cell r="DN52">
            <v>1.0499999523162842</v>
          </cell>
          <cell r="DO52">
            <v>1.0499999523162842</v>
          </cell>
          <cell r="DP52">
            <v>1.0499999523162842</v>
          </cell>
          <cell r="DQ52">
            <v>1.0499999523162842</v>
          </cell>
          <cell r="DR52">
            <v>1.5499999523162842</v>
          </cell>
          <cell r="DS52">
            <v>1.5499999523162842</v>
          </cell>
          <cell r="DT52">
            <v>1.5499999523162842</v>
          </cell>
          <cell r="DU52">
            <v>1.5499999523162842</v>
          </cell>
          <cell r="DV52">
            <v>1.5499999523162842</v>
          </cell>
          <cell r="DW52">
            <v>1.5499999523162842</v>
          </cell>
          <cell r="DX52">
            <v>1.0499999523162842</v>
          </cell>
        </row>
        <row r="53">
          <cell r="C53">
            <v>35</v>
          </cell>
          <cell r="E53">
            <v>38.833333333333336</v>
          </cell>
          <cell r="F53">
            <v>46.700000762939453</v>
          </cell>
          <cell r="G53">
            <v>39.400001525878906</v>
          </cell>
          <cell r="I53">
            <v>42.200000762939453</v>
          </cell>
          <cell r="J53">
            <v>41.650001525878906</v>
          </cell>
          <cell r="K53">
            <v>42.150001525878906</v>
          </cell>
          <cell r="U53">
            <v>35.403999328613281</v>
          </cell>
          <cell r="V53">
            <v>34.803997039794922</v>
          </cell>
          <cell r="W53">
            <v>25.599998474121094</v>
          </cell>
          <cell r="X53">
            <v>25</v>
          </cell>
          <cell r="Y53">
            <v>26.199996948242188</v>
          </cell>
          <cell r="Z53">
            <v>31.700004577636719</v>
          </cell>
          <cell r="AA53">
            <v>38.400001525878906</v>
          </cell>
          <cell r="AB53">
            <v>50.200000762939453</v>
          </cell>
          <cell r="AC53">
            <v>33.300003051757813</v>
          </cell>
          <cell r="AD53">
            <v>35.799999237060547</v>
          </cell>
          <cell r="AE53">
            <v>41.25</v>
          </cell>
          <cell r="AF53">
            <v>37.5</v>
          </cell>
          <cell r="AG53">
            <v>32.203998565673828</v>
          </cell>
          <cell r="AH53">
            <v>33.603996276855469</v>
          </cell>
          <cell r="AI53">
            <v>25.149997711181641</v>
          </cell>
          <cell r="AJ53">
            <v>23.25</v>
          </cell>
          <cell r="AK53">
            <v>23.199996948242188</v>
          </cell>
          <cell r="AL53">
            <v>29.950004577636719</v>
          </cell>
          <cell r="AM53">
            <v>36.650001525878906</v>
          </cell>
          <cell r="AN53">
            <v>48.450000762939453</v>
          </cell>
          <cell r="AO53">
            <v>31.550003051757813</v>
          </cell>
          <cell r="AP53">
            <v>34.049999237060547</v>
          </cell>
          <cell r="AQ53">
            <v>39.5</v>
          </cell>
          <cell r="AR53">
            <v>35.75</v>
          </cell>
          <cell r="AS53">
            <v>32.703998565673828</v>
          </cell>
          <cell r="AT53">
            <v>34.103996276855469</v>
          </cell>
          <cell r="AU53">
            <v>25.649997711181641</v>
          </cell>
          <cell r="AV53">
            <v>23.75</v>
          </cell>
          <cell r="AW53">
            <v>23.699996948242188</v>
          </cell>
          <cell r="AX53">
            <v>30.450004577636719</v>
          </cell>
          <cell r="AY53">
            <v>37.150001525878906</v>
          </cell>
          <cell r="AZ53">
            <v>48.950000762939453</v>
          </cell>
          <cell r="BA53">
            <v>32.050003051757813</v>
          </cell>
          <cell r="BB53">
            <v>34.549999237060547</v>
          </cell>
          <cell r="BC53">
            <v>40</v>
          </cell>
          <cell r="BD53">
            <v>36.25</v>
          </cell>
          <cell r="BE53">
            <v>32.703998565673828</v>
          </cell>
          <cell r="BF53">
            <v>34.103996276855469</v>
          </cell>
          <cell r="BG53">
            <v>25.649997711181641</v>
          </cell>
          <cell r="BH53">
            <v>23.75</v>
          </cell>
          <cell r="BI53">
            <v>23.699996948242188</v>
          </cell>
          <cell r="BJ53">
            <v>30.450004577636719</v>
          </cell>
          <cell r="BK53">
            <v>37.150001525878906</v>
          </cell>
          <cell r="BL53">
            <v>48.950000762939453</v>
          </cell>
          <cell r="BM53">
            <v>32.050003051757813</v>
          </cell>
          <cell r="BN53">
            <v>34.549999237060547</v>
          </cell>
          <cell r="BO53">
            <v>40</v>
          </cell>
          <cell r="BP53">
            <v>36.25</v>
          </cell>
          <cell r="BQ53">
            <v>32.953998565673828</v>
          </cell>
          <cell r="BR53">
            <v>34.353996276855469</v>
          </cell>
          <cell r="BS53">
            <v>25.899997711181641</v>
          </cell>
          <cell r="BT53">
            <v>24</v>
          </cell>
          <cell r="BU53">
            <v>23.949996948242188</v>
          </cell>
          <cell r="BV53">
            <v>30.700004577636719</v>
          </cell>
          <cell r="BW53">
            <v>37.400001525878906</v>
          </cell>
          <cell r="BX53">
            <v>49.200000762939453</v>
          </cell>
          <cell r="BY53">
            <v>32.300003051757813</v>
          </cell>
          <cell r="BZ53">
            <v>34.799999237060547</v>
          </cell>
          <cell r="CA53">
            <v>40.25</v>
          </cell>
          <cell r="CB53">
            <v>36.5</v>
          </cell>
          <cell r="CC53">
            <v>33.453998565673828</v>
          </cell>
          <cell r="CD53">
            <v>34.853996276855469</v>
          </cell>
          <cell r="CE53">
            <v>26.399997711181641</v>
          </cell>
          <cell r="CF53">
            <v>24.5</v>
          </cell>
          <cell r="CG53">
            <v>24.449996948242188</v>
          </cell>
          <cell r="CH53">
            <v>31.200004577636719</v>
          </cell>
          <cell r="CI53">
            <v>37.900001525878906</v>
          </cell>
          <cell r="CJ53">
            <v>49.700000762939453</v>
          </cell>
          <cell r="CK53">
            <v>32.800003051757813</v>
          </cell>
          <cell r="CL53">
            <v>35.299999237060547</v>
          </cell>
          <cell r="CM53">
            <v>40.75</v>
          </cell>
          <cell r="CN53">
            <v>37</v>
          </cell>
          <cell r="CO53">
            <v>33.953998565673828</v>
          </cell>
          <cell r="CP53">
            <v>35.353996276855469</v>
          </cell>
          <cell r="CQ53">
            <v>26.899997711181641</v>
          </cell>
          <cell r="CR53">
            <v>25</v>
          </cell>
          <cell r="CS53">
            <v>24.949996948242188</v>
          </cell>
          <cell r="CT53">
            <v>31.700004577636719</v>
          </cell>
          <cell r="CU53">
            <v>38.400001525878906</v>
          </cell>
          <cell r="CV53">
            <v>50.200000762939453</v>
          </cell>
          <cell r="CW53">
            <v>33.300003051757813</v>
          </cell>
          <cell r="CX53">
            <v>35.799999237060547</v>
          </cell>
          <cell r="CY53">
            <v>41.25</v>
          </cell>
          <cell r="CZ53">
            <v>37.5</v>
          </cell>
          <cell r="DA53">
            <v>34.453998565673828</v>
          </cell>
          <cell r="DB53">
            <v>35.853996276855469</v>
          </cell>
          <cell r="DC53">
            <v>27.399997711181641</v>
          </cell>
          <cell r="DD53">
            <v>25.5</v>
          </cell>
          <cell r="DE53">
            <v>25.449996948242188</v>
          </cell>
          <cell r="DF53">
            <v>32.200004577636719</v>
          </cell>
          <cell r="DG53">
            <v>38.900001525878906</v>
          </cell>
          <cell r="DH53">
            <v>50.700000762939453</v>
          </cell>
          <cell r="DI53">
            <v>33.800003051757813</v>
          </cell>
          <cell r="DJ53">
            <v>36.299999237060547</v>
          </cell>
          <cell r="DK53">
            <v>41.75</v>
          </cell>
          <cell r="DL53">
            <v>38</v>
          </cell>
          <cell r="DM53">
            <v>34.953998565673828</v>
          </cell>
          <cell r="DN53">
            <v>36.353996276855469</v>
          </cell>
          <cell r="DO53">
            <v>27.899997711181641</v>
          </cell>
          <cell r="DP53">
            <v>26</v>
          </cell>
          <cell r="DQ53">
            <v>25.949996948242188</v>
          </cell>
          <cell r="DR53">
            <v>32.700004577636719</v>
          </cell>
          <cell r="DS53">
            <v>39.400001525878906</v>
          </cell>
          <cell r="DT53">
            <v>51.200000762939453</v>
          </cell>
          <cell r="DU53">
            <v>34.300003051757813</v>
          </cell>
          <cell r="DV53">
            <v>36.799999237060547</v>
          </cell>
          <cell r="DW53">
            <v>42.25</v>
          </cell>
          <cell r="DX53">
            <v>38.5</v>
          </cell>
        </row>
        <row r="54">
          <cell r="C54">
            <v>31</v>
          </cell>
          <cell r="E54">
            <v>33.498748779296875</v>
          </cell>
          <cell r="F54">
            <v>38.004997253417969</v>
          </cell>
          <cell r="G54">
            <v>26.999998092651367</v>
          </cell>
          <cell r="I54">
            <v>29.004001617431641</v>
          </cell>
          <cell r="J54">
            <v>28.995000839233398</v>
          </cell>
          <cell r="K54">
            <v>30.004997253417969</v>
          </cell>
          <cell r="U54">
            <v>37.5</v>
          </cell>
          <cell r="V54">
            <v>37.75</v>
          </cell>
          <cell r="W54">
            <v>28.75200080871582</v>
          </cell>
          <cell r="X54">
            <v>26.75200080871582</v>
          </cell>
          <cell r="Y54">
            <v>27.75</v>
          </cell>
          <cell r="Z54">
            <v>30.25</v>
          </cell>
          <cell r="AA54">
            <v>39</v>
          </cell>
          <cell r="AB54">
            <v>38.999996185302734</v>
          </cell>
          <cell r="AC54">
            <v>25.747499465942383</v>
          </cell>
          <cell r="AD54">
            <v>26.75</v>
          </cell>
          <cell r="AE54">
            <v>26.75</v>
          </cell>
          <cell r="AF54">
            <v>27.75</v>
          </cell>
          <cell r="AG54">
            <v>38.246002197265625</v>
          </cell>
          <cell r="AH54">
            <v>38.253997802734375</v>
          </cell>
          <cell r="AI54">
            <v>28.250249862670898</v>
          </cell>
          <cell r="AJ54">
            <v>28.249000549316406</v>
          </cell>
          <cell r="AK54">
            <v>28.25200080871582</v>
          </cell>
          <cell r="AL54">
            <v>33.000003814697266</v>
          </cell>
          <cell r="AM54">
            <v>41</v>
          </cell>
          <cell r="AN54">
            <v>41</v>
          </cell>
          <cell r="AO54">
            <v>24.997501373291016</v>
          </cell>
          <cell r="AP54">
            <v>28.25</v>
          </cell>
          <cell r="AQ54">
            <v>28.25</v>
          </cell>
          <cell r="AR54">
            <v>29.25</v>
          </cell>
          <cell r="AS54">
            <v>39.003501892089844</v>
          </cell>
          <cell r="AT54">
            <v>38.996498107910156</v>
          </cell>
          <cell r="AU54">
            <v>23.997251510620117</v>
          </cell>
          <cell r="AV54">
            <v>25.000999450683594</v>
          </cell>
          <cell r="AW54">
            <v>25.004001617431641</v>
          </cell>
          <cell r="AX54">
            <v>28.002500534057617</v>
          </cell>
          <cell r="AY54">
            <v>40</v>
          </cell>
          <cell r="AZ54">
            <v>40</v>
          </cell>
          <cell r="BA54">
            <v>26.00250244140625</v>
          </cell>
          <cell r="BB54">
            <v>27.000001907348633</v>
          </cell>
          <cell r="BC54">
            <v>27.000001907348633</v>
          </cell>
          <cell r="BD54">
            <v>28.000001907348633</v>
          </cell>
          <cell r="BE54">
            <v>38.000999450683594</v>
          </cell>
          <cell r="BF54">
            <v>37.999000549316406</v>
          </cell>
          <cell r="BG54">
            <v>24.004751205444336</v>
          </cell>
          <cell r="BH54">
            <v>23.996000289916992</v>
          </cell>
          <cell r="BI54">
            <v>24.003999710083008</v>
          </cell>
          <cell r="BJ54">
            <v>29.99749755859375</v>
          </cell>
          <cell r="BK54">
            <v>40.999996185302734</v>
          </cell>
          <cell r="BL54">
            <v>40.999996185302734</v>
          </cell>
          <cell r="BM54">
            <v>24.004999160766602</v>
          </cell>
          <cell r="BN54">
            <v>27</v>
          </cell>
          <cell r="BO54">
            <v>28</v>
          </cell>
          <cell r="BP54">
            <v>28</v>
          </cell>
          <cell r="BQ54">
            <v>37.998500823974609</v>
          </cell>
          <cell r="BR54">
            <v>38.001499176025391</v>
          </cell>
          <cell r="BS54">
            <v>24.002248764038086</v>
          </cell>
          <cell r="BT54">
            <v>24.001001358032227</v>
          </cell>
          <cell r="BU54">
            <v>24.003999710083008</v>
          </cell>
          <cell r="BV54">
            <v>27.995000839233398</v>
          </cell>
          <cell r="BW54">
            <v>41</v>
          </cell>
          <cell r="BX54">
            <v>41</v>
          </cell>
          <cell r="BY54">
            <v>23.997499465942383</v>
          </cell>
          <cell r="BZ54">
            <v>27</v>
          </cell>
          <cell r="CA54">
            <v>27</v>
          </cell>
          <cell r="CB54">
            <v>27</v>
          </cell>
          <cell r="CC54">
            <v>37.996002197265625</v>
          </cell>
          <cell r="CD54">
            <v>38.003997802734375</v>
          </cell>
          <cell r="CE54">
            <v>23.999750137329102</v>
          </cell>
          <cell r="CF54">
            <v>23.996000289916992</v>
          </cell>
          <cell r="CG54">
            <v>25.004001617431641</v>
          </cell>
          <cell r="CH54">
            <v>28.004999160766602</v>
          </cell>
          <cell r="CI54">
            <v>41</v>
          </cell>
          <cell r="CJ54">
            <v>41</v>
          </cell>
          <cell r="CK54">
            <v>27</v>
          </cell>
          <cell r="CL54">
            <v>27</v>
          </cell>
          <cell r="CM54">
            <v>27</v>
          </cell>
          <cell r="CN54">
            <v>27</v>
          </cell>
          <cell r="CO54">
            <v>26.66349983215332</v>
          </cell>
          <cell r="CP54">
            <v>29.006500244140625</v>
          </cell>
          <cell r="CQ54">
            <v>20.717250823974609</v>
          </cell>
          <cell r="CR54">
            <v>25.141000747680664</v>
          </cell>
          <cell r="CS54">
            <v>28.184000015258789</v>
          </cell>
          <cell r="CT54">
            <v>43.205001831054688</v>
          </cell>
          <cell r="CU54">
            <v>58.580001831054688</v>
          </cell>
          <cell r="CV54">
            <v>60.340000152587891</v>
          </cell>
          <cell r="CW54">
            <v>25.492500305175781</v>
          </cell>
          <cell r="CX54">
            <v>19.459999084472656</v>
          </cell>
          <cell r="CY54">
            <v>19.459999084472656</v>
          </cell>
          <cell r="CZ54">
            <v>19.459999084472656</v>
          </cell>
          <cell r="DA54">
            <v>27.080999374389648</v>
          </cell>
          <cell r="DB54">
            <v>29.438999176025391</v>
          </cell>
          <cell r="DC54">
            <v>21.134750366210938</v>
          </cell>
          <cell r="DD54">
            <v>25.596000671386719</v>
          </cell>
          <cell r="DE54">
            <v>29.153999328613281</v>
          </cell>
          <cell r="DF54">
            <v>44.185001373291016</v>
          </cell>
          <cell r="DG54">
            <v>60.150001525878906</v>
          </cell>
          <cell r="DH54">
            <v>61.949996948242188</v>
          </cell>
          <cell r="DI54">
            <v>25.905000686645508</v>
          </cell>
          <cell r="DJ54">
            <v>19.860000610351563</v>
          </cell>
          <cell r="DK54">
            <v>19.860000610351563</v>
          </cell>
          <cell r="DL54">
            <v>19.860000610351563</v>
          </cell>
          <cell r="DM54">
            <v>27.248500823974609</v>
          </cell>
          <cell r="DN54">
            <v>29.621498107910156</v>
          </cell>
          <cell r="DO54">
            <v>21.302249908447266</v>
          </cell>
          <cell r="DP54">
            <v>25.801000595092773</v>
          </cell>
          <cell r="DQ54">
            <v>29.874000549316406</v>
          </cell>
          <cell r="DR54">
            <v>44.915000915527344</v>
          </cell>
          <cell r="DS54">
            <v>61.470001220703125</v>
          </cell>
          <cell r="DT54">
            <v>63.30999755859375</v>
          </cell>
          <cell r="DU54">
            <v>26.067499160766602</v>
          </cell>
          <cell r="DV54">
            <v>20.010000228881836</v>
          </cell>
          <cell r="DW54">
            <v>20.010000228881836</v>
          </cell>
          <cell r="DX54">
            <v>20.010000228881836</v>
          </cell>
        </row>
        <row r="55">
          <cell r="C55">
            <v>42.5</v>
          </cell>
          <cell r="E55">
            <v>48.741665522257485</v>
          </cell>
          <cell r="F55">
            <v>41.5</v>
          </cell>
          <cell r="G55">
            <v>43</v>
          </cell>
          <cell r="I55">
            <v>42.199996948242188</v>
          </cell>
          <cell r="J55">
            <v>42.625</v>
          </cell>
          <cell r="K55">
            <v>45.049999237060547</v>
          </cell>
          <cell r="U55">
            <v>39.5</v>
          </cell>
          <cell r="V55">
            <v>40.299999237060547</v>
          </cell>
          <cell r="W55">
            <v>37.650001525878906</v>
          </cell>
          <cell r="X55">
            <v>37.649997711181641</v>
          </cell>
          <cell r="Y55">
            <v>39.649997711181641</v>
          </cell>
          <cell r="Z55">
            <v>40.154998779296875</v>
          </cell>
          <cell r="AA55">
            <v>38.149997711181641</v>
          </cell>
          <cell r="AB55">
            <v>38.5</v>
          </cell>
          <cell r="AC55">
            <v>40</v>
          </cell>
          <cell r="AD55">
            <v>39.199996948242188</v>
          </cell>
          <cell r="AE55">
            <v>39.625</v>
          </cell>
          <cell r="AF55">
            <v>42.049999237060547</v>
          </cell>
          <cell r="AG55">
            <v>38.1</v>
          </cell>
          <cell r="AH55">
            <v>38.899999237060548</v>
          </cell>
          <cell r="AI55">
            <v>36.250001525878908</v>
          </cell>
          <cell r="AJ55">
            <v>36.249997711181642</v>
          </cell>
          <cell r="AK55">
            <v>38.249997711181642</v>
          </cell>
          <cell r="AL55">
            <v>38.754998779296876</v>
          </cell>
          <cell r="AM55">
            <v>36.749997711181642</v>
          </cell>
          <cell r="AN55">
            <v>37.1</v>
          </cell>
          <cell r="AO55">
            <v>38.6</v>
          </cell>
          <cell r="AP55">
            <v>37.799996948242189</v>
          </cell>
          <cell r="AQ55">
            <v>38.225000000000001</v>
          </cell>
          <cell r="AR55">
            <v>40.649999237060548</v>
          </cell>
          <cell r="AS55">
            <v>37.1</v>
          </cell>
          <cell r="AT55">
            <v>37.899999237060548</v>
          </cell>
          <cell r="AU55">
            <v>35.250001525878908</v>
          </cell>
          <cell r="AV55">
            <v>35.249997711181642</v>
          </cell>
          <cell r="AW55">
            <v>37.249997711181642</v>
          </cell>
          <cell r="AX55">
            <v>37.754998779296876</v>
          </cell>
          <cell r="AY55">
            <v>35.749997711181642</v>
          </cell>
          <cell r="AZ55">
            <v>36.1</v>
          </cell>
          <cell r="BA55">
            <v>37.6</v>
          </cell>
          <cell r="BB55">
            <v>36.799996948242189</v>
          </cell>
          <cell r="BC55">
            <v>37.225000000000001</v>
          </cell>
          <cell r="BD55">
            <v>39.649999237060548</v>
          </cell>
          <cell r="BE55">
            <v>36.15</v>
          </cell>
          <cell r="BF55">
            <v>36.949999237060545</v>
          </cell>
          <cell r="BG55">
            <v>34.300001525878905</v>
          </cell>
          <cell r="BH55">
            <v>34.299997711181639</v>
          </cell>
          <cell r="BI55">
            <v>36.299997711181639</v>
          </cell>
          <cell r="BJ55">
            <v>36.804998779296874</v>
          </cell>
          <cell r="BK55">
            <v>34.799997711181639</v>
          </cell>
          <cell r="BL55">
            <v>35.15</v>
          </cell>
          <cell r="BM55">
            <v>36.65</v>
          </cell>
          <cell r="BN55">
            <v>35.849996948242186</v>
          </cell>
          <cell r="BO55">
            <v>36.274999999999999</v>
          </cell>
          <cell r="BP55">
            <v>38.699999237060545</v>
          </cell>
          <cell r="BQ55">
            <v>36.35</v>
          </cell>
          <cell r="BR55">
            <v>37.149999237060548</v>
          </cell>
          <cell r="BS55">
            <v>34.500001525878908</v>
          </cell>
          <cell r="BT55">
            <v>34.499997711181642</v>
          </cell>
          <cell r="BU55">
            <v>36.499997711181642</v>
          </cell>
          <cell r="BV55">
            <v>37.004998779296876</v>
          </cell>
          <cell r="BW55">
            <v>34.999997711181642</v>
          </cell>
          <cell r="BX55">
            <v>35.35</v>
          </cell>
          <cell r="BY55">
            <v>36.85</v>
          </cell>
          <cell r="BZ55">
            <v>36.049996948242189</v>
          </cell>
          <cell r="CA55">
            <v>36.475000000000001</v>
          </cell>
          <cell r="CB55">
            <v>38.899999237060548</v>
          </cell>
          <cell r="CC55">
            <v>37</v>
          </cell>
          <cell r="CD55">
            <v>37.799999237060547</v>
          </cell>
          <cell r="CE55">
            <v>35.150001525878906</v>
          </cell>
          <cell r="CF55">
            <v>35.149997711181641</v>
          </cell>
          <cell r="CG55">
            <v>37.149997711181641</v>
          </cell>
          <cell r="CH55">
            <v>37.654998779296875</v>
          </cell>
          <cell r="CI55">
            <v>35.649997711181641</v>
          </cell>
          <cell r="CJ55">
            <v>36</v>
          </cell>
          <cell r="CK55">
            <v>37.5</v>
          </cell>
          <cell r="CL55">
            <v>36.699996948242188</v>
          </cell>
          <cell r="CM55">
            <v>37.125</v>
          </cell>
          <cell r="CN55">
            <v>39.549999237060547</v>
          </cell>
          <cell r="CO55">
            <v>37.65</v>
          </cell>
          <cell r="CP55">
            <v>38.449999237060545</v>
          </cell>
          <cell r="CQ55">
            <v>35.800001525878905</v>
          </cell>
          <cell r="CR55">
            <v>35.799997711181639</v>
          </cell>
          <cell r="CS55">
            <v>37.799997711181639</v>
          </cell>
          <cell r="CT55">
            <v>38.304998779296874</v>
          </cell>
          <cell r="CU55">
            <v>36.299997711181639</v>
          </cell>
          <cell r="CV55">
            <v>36.65</v>
          </cell>
          <cell r="CW55">
            <v>38.15</v>
          </cell>
          <cell r="CX55">
            <v>37.349996948242186</v>
          </cell>
          <cell r="CY55">
            <v>37.774999999999999</v>
          </cell>
          <cell r="CZ55">
            <v>40.199999237060545</v>
          </cell>
          <cell r="DA55">
            <v>38.15</v>
          </cell>
          <cell r="DB55">
            <v>38.949999237060545</v>
          </cell>
          <cell r="DC55">
            <v>36.300001525878905</v>
          </cell>
          <cell r="DD55">
            <v>36.299997711181639</v>
          </cell>
          <cell r="DE55">
            <v>38.299997711181639</v>
          </cell>
          <cell r="DF55">
            <v>38.804998779296874</v>
          </cell>
          <cell r="DG55">
            <v>36.799997711181639</v>
          </cell>
          <cell r="DH55">
            <v>37.15</v>
          </cell>
          <cell r="DI55">
            <v>38.65</v>
          </cell>
          <cell r="DJ55">
            <v>37.849996948242186</v>
          </cell>
          <cell r="DK55">
            <v>38.274999999999999</v>
          </cell>
          <cell r="DL55">
            <v>40.699999237060545</v>
          </cell>
          <cell r="DM55">
            <v>38.65</v>
          </cell>
          <cell r="DN55">
            <v>39.449999237060545</v>
          </cell>
          <cell r="DO55">
            <v>36.800001525878905</v>
          </cell>
          <cell r="DP55">
            <v>36.799997711181639</v>
          </cell>
          <cell r="DQ55">
            <v>38.799997711181639</v>
          </cell>
          <cell r="DR55">
            <v>39.304998779296874</v>
          </cell>
          <cell r="DS55">
            <v>37.299997711181639</v>
          </cell>
          <cell r="DT55">
            <v>37.65</v>
          </cell>
          <cell r="DU55">
            <v>39.15</v>
          </cell>
          <cell r="DV55">
            <v>38.349996948242186</v>
          </cell>
          <cell r="DW55">
            <v>38.774999999999999</v>
          </cell>
          <cell r="DX55">
            <v>41.199999237060545</v>
          </cell>
        </row>
        <row r="56">
          <cell r="C56">
            <v>33</v>
          </cell>
          <cell r="E56">
            <v>38.958333333333336</v>
          </cell>
          <cell r="F56">
            <v>36</v>
          </cell>
          <cell r="G56">
            <v>36</v>
          </cell>
          <cell r="I56">
            <v>35</v>
          </cell>
          <cell r="J56">
            <v>35</v>
          </cell>
          <cell r="K56">
            <v>36.549999237060547</v>
          </cell>
          <cell r="U56">
            <v>25.102499008178711</v>
          </cell>
          <cell r="V56">
            <v>23.097497940063477</v>
          </cell>
          <cell r="W56">
            <v>18.414497375488281</v>
          </cell>
          <cell r="X56">
            <v>18.18499755859375</v>
          </cell>
          <cell r="Y56">
            <v>18.714998245239258</v>
          </cell>
          <cell r="Z56">
            <v>17.492498397827148</v>
          </cell>
          <cell r="AA56">
            <v>27.197498321533203</v>
          </cell>
          <cell r="AB56">
            <v>28.694999694824219</v>
          </cell>
          <cell r="AC56">
            <v>29.099998474121094</v>
          </cell>
          <cell r="AD56">
            <v>29.099998474121094</v>
          </cell>
          <cell r="AE56">
            <v>29.099998474121094</v>
          </cell>
          <cell r="AF56">
            <v>34.350002288818359</v>
          </cell>
          <cell r="AG56">
            <v>25.602499008178711</v>
          </cell>
          <cell r="AH56">
            <v>23.597497940063477</v>
          </cell>
          <cell r="AI56">
            <v>18.914497375488281</v>
          </cell>
          <cell r="AJ56">
            <v>18.68499755859375</v>
          </cell>
          <cell r="AK56">
            <v>15.214998245239258</v>
          </cell>
          <cell r="AL56">
            <v>17.992498397827148</v>
          </cell>
          <cell r="AM56">
            <v>27.197498321533203</v>
          </cell>
          <cell r="AN56">
            <v>28.694999694824219</v>
          </cell>
          <cell r="AO56">
            <v>29.599998474121094</v>
          </cell>
          <cell r="AP56">
            <v>29.599998474121094</v>
          </cell>
          <cell r="AQ56">
            <v>29.599998474121094</v>
          </cell>
          <cell r="AR56">
            <v>34.850002288818359</v>
          </cell>
          <cell r="AS56">
            <v>24.05249900817871</v>
          </cell>
          <cell r="AT56">
            <v>22.047497940063476</v>
          </cell>
          <cell r="AU56">
            <v>17.364497375488281</v>
          </cell>
          <cell r="AV56">
            <v>17.134997558593749</v>
          </cell>
          <cell r="AW56">
            <v>13.664998245239257</v>
          </cell>
          <cell r="AX56">
            <v>16.442498397827148</v>
          </cell>
          <cell r="AY56">
            <v>25.647498321533202</v>
          </cell>
          <cell r="AZ56">
            <v>27.144999694824218</v>
          </cell>
          <cell r="BA56">
            <v>28.049998474121093</v>
          </cell>
          <cell r="BB56">
            <v>28.049998474121093</v>
          </cell>
          <cell r="BC56">
            <v>28.049998474121093</v>
          </cell>
          <cell r="BD56">
            <v>33.300002288818362</v>
          </cell>
          <cell r="BE56">
            <v>23.50249900817871</v>
          </cell>
          <cell r="BF56">
            <v>21.497497940063475</v>
          </cell>
          <cell r="BG56">
            <v>16.81449737548828</v>
          </cell>
          <cell r="BH56">
            <v>16.584997558593749</v>
          </cell>
          <cell r="BI56">
            <v>13.114998245239256</v>
          </cell>
          <cell r="BJ56">
            <v>15.892498397827147</v>
          </cell>
          <cell r="BK56">
            <v>25.097498321533202</v>
          </cell>
          <cell r="BL56">
            <v>26.594999694824217</v>
          </cell>
          <cell r="BM56">
            <v>27.499998474121092</v>
          </cell>
          <cell r="BN56">
            <v>27.499998474121092</v>
          </cell>
          <cell r="BO56">
            <v>27.499998474121092</v>
          </cell>
          <cell r="BP56">
            <v>32.750002288818365</v>
          </cell>
          <cell r="BQ56">
            <v>23.702499008178709</v>
          </cell>
          <cell r="BR56">
            <v>21.697497940063474</v>
          </cell>
          <cell r="BS56">
            <v>17.014497375488279</v>
          </cell>
          <cell r="BT56">
            <v>16.784997558593748</v>
          </cell>
          <cell r="BU56">
            <v>13.314998245239256</v>
          </cell>
          <cell r="BV56">
            <v>16.092498397827146</v>
          </cell>
          <cell r="BW56">
            <v>25.297498321533201</v>
          </cell>
          <cell r="BX56">
            <v>26.794999694824217</v>
          </cell>
          <cell r="BY56">
            <v>27.699998474121092</v>
          </cell>
          <cell r="BZ56">
            <v>27.699998474121092</v>
          </cell>
          <cell r="CA56">
            <v>27.699998474121092</v>
          </cell>
          <cell r="CB56">
            <v>32.950002288818368</v>
          </cell>
          <cell r="CC56">
            <v>23.902499008178708</v>
          </cell>
          <cell r="CD56">
            <v>21.897497940063474</v>
          </cell>
          <cell r="CE56">
            <v>17.214497375488278</v>
          </cell>
          <cell r="CF56">
            <v>16.984997558593747</v>
          </cell>
          <cell r="CG56">
            <v>13.514998245239255</v>
          </cell>
          <cell r="CH56">
            <v>16.292498397827146</v>
          </cell>
          <cell r="CI56">
            <v>25.4974983215332</v>
          </cell>
          <cell r="CJ56">
            <v>26.994999694824216</v>
          </cell>
          <cell r="CK56">
            <v>27.899998474121091</v>
          </cell>
          <cell r="CL56">
            <v>27.899998474121091</v>
          </cell>
          <cell r="CM56">
            <v>27.899998474121091</v>
          </cell>
          <cell r="CN56">
            <v>33.150002288818371</v>
          </cell>
          <cell r="CO56">
            <v>24.102499008178707</v>
          </cell>
          <cell r="CP56">
            <v>22.097497940063473</v>
          </cell>
          <cell r="CQ56">
            <v>17.414497375488278</v>
          </cell>
          <cell r="CR56">
            <v>17.184997558593746</v>
          </cell>
          <cell r="CS56">
            <v>13.714998245239254</v>
          </cell>
          <cell r="CT56">
            <v>16.492498397827145</v>
          </cell>
          <cell r="CU56">
            <v>25.6974983215332</v>
          </cell>
          <cell r="CV56">
            <v>27.194999694824215</v>
          </cell>
          <cell r="CW56">
            <v>28.09999847412109</v>
          </cell>
          <cell r="CX56">
            <v>28.09999847412109</v>
          </cell>
          <cell r="CY56">
            <v>28.09999847412109</v>
          </cell>
          <cell r="CZ56">
            <v>33.350002288818374</v>
          </cell>
          <cell r="DA56">
            <v>24.302499008178707</v>
          </cell>
          <cell r="DB56">
            <v>22.297497940063472</v>
          </cell>
          <cell r="DC56">
            <v>17.614497375488277</v>
          </cell>
          <cell r="DD56">
            <v>17.384997558593746</v>
          </cell>
          <cell r="DE56">
            <v>13.914998245239254</v>
          </cell>
          <cell r="DF56">
            <v>16.692498397827144</v>
          </cell>
          <cell r="DG56">
            <v>25.897498321533199</v>
          </cell>
          <cell r="DH56">
            <v>27.394999694824214</v>
          </cell>
          <cell r="DI56">
            <v>28.299998474121089</v>
          </cell>
          <cell r="DJ56">
            <v>28.299998474121089</v>
          </cell>
          <cell r="DK56">
            <v>28.299998474121089</v>
          </cell>
          <cell r="DL56">
            <v>33.550002288818376</v>
          </cell>
          <cell r="DM56">
            <v>24.502499008178706</v>
          </cell>
          <cell r="DN56">
            <v>22.497497940063472</v>
          </cell>
          <cell r="DO56">
            <v>17.814497375488276</v>
          </cell>
          <cell r="DP56">
            <v>17.584997558593745</v>
          </cell>
          <cell r="DQ56">
            <v>14.114998245239253</v>
          </cell>
          <cell r="DR56">
            <v>16.892498397827143</v>
          </cell>
          <cell r="DS56">
            <v>26.097498321533198</v>
          </cell>
          <cell r="DT56">
            <v>27.594999694824214</v>
          </cell>
          <cell r="DU56">
            <v>28.499998474121089</v>
          </cell>
          <cell r="DV56">
            <v>28.499998474121089</v>
          </cell>
          <cell r="DW56">
            <v>28.499998474121089</v>
          </cell>
          <cell r="DX56">
            <v>33.750002288818379</v>
          </cell>
        </row>
        <row r="57">
          <cell r="C57">
            <v>46</v>
          </cell>
          <cell r="E57">
            <v>54.491665522257485</v>
          </cell>
          <cell r="F57">
            <v>47.5</v>
          </cell>
          <cell r="G57">
            <v>46</v>
          </cell>
          <cell r="I57">
            <v>45.199996948242188</v>
          </cell>
          <cell r="J57">
            <v>45.625</v>
          </cell>
          <cell r="K57">
            <v>48.049999237060547</v>
          </cell>
          <cell r="U57">
            <v>43</v>
          </cell>
          <cell r="V57">
            <v>45</v>
          </cell>
          <cell r="W57">
            <v>44.150001525878906</v>
          </cell>
          <cell r="X57">
            <v>44.149997711181641</v>
          </cell>
          <cell r="Y57">
            <v>46.149997711181641</v>
          </cell>
          <cell r="Z57">
            <v>47.654998779296875</v>
          </cell>
          <cell r="AA57">
            <v>44.149997711181641</v>
          </cell>
          <cell r="AB57">
            <v>44.5</v>
          </cell>
          <cell r="AC57">
            <v>43</v>
          </cell>
          <cell r="AD57">
            <v>42.199996948242188</v>
          </cell>
          <cell r="AE57">
            <v>42.625</v>
          </cell>
          <cell r="AF57">
            <v>45.049999237060547</v>
          </cell>
          <cell r="AG57">
            <v>41.5</v>
          </cell>
          <cell r="AH57">
            <v>42.5</v>
          </cell>
          <cell r="AI57">
            <v>41.650001525878906</v>
          </cell>
          <cell r="AJ57">
            <v>41.649997711181641</v>
          </cell>
          <cell r="AK57">
            <v>41.149997711181641</v>
          </cell>
          <cell r="AL57">
            <v>41.654998779296875</v>
          </cell>
          <cell r="AM57">
            <v>39.649997711181641</v>
          </cell>
          <cell r="AN57">
            <v>40</v>
          </cell>
          <cell r="AO57">
            <v>41.5</v>
          </cell>
          <cell r="AP57">
            <v>40.699996948242188</v>
          </cell>
          <cell r="AQ57">
            <v>41.125</v>
          </cell>
          <cell r="AR57">
            <v>43.549999237060547</v>
          </cell>
          <cell r="AS57">
            <v>40</v>
          </cell>
          <cell r="AT57">
            <v>40.799999237060547</v>
          </cell>
          <cell r="AU57">
            <v>38.150001525878906</v>
          </cell>
          <cell r="AV57">
            <v>38.149997711181641</v>
          </cell>
          <cell r="AW57">
            <v>40.149997711181641</v>
          </cell>
          <cell r="AX57">
            <v>40.654998779296875</v>
          </cell>
          <cell r="AY57">
            <v>38.649997711181641</v>
          </cell>
          <cell r="AZ57">
            <v>39</v>
          </cell>
          <cell r="BA57">
            <v>40.5</v>
          </cell>
          <cell r="BB57">
            <v>39.699996948242188</v>
          </cell>
          <cell r="BC57">
            <v>40.125</v>
          </cell>
          <cell r="BD57">
            <v>42.549999237060547</v>
          </cell>
          <cell r="BE57">
            <v>39.049999999999997</v>
          </cell>
          <cell r="BF57">
            <v>39.849999237060544</v>
          </cell>
          <cell r="BG57">
            <v>37.200001525878903</v>
          </cell>
          <cell r="BH57">
            <v>37.199997711181638</v>
          </cell>
          <cell r="BI57">
            <v>39.199997711181638</v>
          </cell>
          <cell r="BJ57">
            <v>39.704998779296872</v>
          </cell>
          <cell r="BK57">
            <v>37.699997711181638</v>
          </cell>
          <cell r="BL57">
            <v>38.049999999999997</v>
          </cell>
          <cell r="BM57">
            <v>39.549999999999997</v>
          </cell>
          <cell r="BN57">
            <v>38.749996948242185</v>
          </cell>
          <cell r="BO57">
            <v>39.174999999999997</v>
          </cell>
          <cell r="BP57">
            <v>41.599999237060544</v>
          </cell>
          <cell r="BQ57">
            <v>39.25</v>
          </cell>
          <cell r="BR57">
            <v>40.049999237060547</v>
          </cell>
          <cell r="BS57">
            <v>37.400001525878906</v>
          </cell>
          <cell r="BT57">
            <v>37.399997711181641</v>
          </cell>
          <cell r="BU57">
            <v>39.399997711181641</v>
          </cell>
          <cell r="BV57">
            <v>39.904998779296875</v>
          </cell>
          <cell r="BW57">
            <v>37.899997711181641</v>
          </cell>
          <cell r="BX57">
            <v>38.25</v>
          </cell>
          <cell r="BY57">
            <v>39.75</v>
          </cell>
          <cell r="BZ57">
            <v>38.949996948242188</v>
          </cell>
          <cell r="CA57">
            <v>39.375</v>
          </cell>
          <cell r="CB57">
            <v>41.799999237060547</v>
          </cell>
          <cell r="CC57">
            <v>39.9</v>
          </cell>
          <cell r="CD57">
            <v>40.699999237060545</v>
          </cell>
          <cell r="CE57">
            <v>38.050001525878905</v>
          </cell>
          <cell r="CF57">
            <v>38.049997711181639</v>
          </cell>
          <cell r="CG57">
            <v>40.049997711181639</v>
          </cell>
          <cell r="CH57">
            <v>40.554998779296874</v>
          </cell>
          <cell r="CI57">
            <v>38.549997711181639</v>
          </cell>
          <cell r="CJ57">
            <v>38.9</v>
          </cell>
          <cell r="CK57">
            <v>40.4</v>
          </cell>
          <cell r="CL57">
            <v>39.599996948242186</v>
          </cell>
          <cell r="CM57">
            <v>40.024999999999999</v>
          </cell>
          <cell r="CN57">
            <v>42.449999237060545</v>
          </cell>
          <cell r="CO57">
            <v>40.549999999999997</v>
          </cell>
          <cell r="CP57">
            <v>41.349999237060544</v>
          </cell>
          <cell r="CQ57">
            <v>38.700001525878903</v>
          </cell>
          <cell r="CR57">
            <v>38.699997711181638</v>
          </cell>
          <cell r="CS57">
            <v>40.699997711181638</v>
          </cell>
          <cell r="CT57">
            <v>41.204998779296872</v>
          </cell>
          <cell r="CU57">
            <v>39.199997711181638</v>
          </cell>
          <cell r="CV57">
            <v>39.549999999999997</v>
          </cell>
          <cell r="CW57">
            <v>41.05</v>
          </cell>
          <cell r="CX57">
            <v>40.249996948242185</v>
          </cell>
          <cell r="CY57">
            <v>40.674999999999997</v>
          </cell>
          <cell r="CZ57">
            <v>43.099999237060544</v>
          </cell>
          <cell r="DA57">
            <v>41.05</v>
          </cell>
          <cell r="DB57">
            <v>41.849999237060544</v>
          </cell>
          <cell r="DC57">
            <v>39.200001525878903</v>
          </cell>
          <cell r="DD57">
            <v>39.199997711181638</v>
          </cell>
          <cell r="DE57">
            <v>41.199997711181638</v>
          </cell>
          <cell r="DF57">
            <v>41.704998779296872</v>
          </cell>
          <cell r="DG57">
            <v>39.699997711181638</v>
          </cell>
          <cell r="DH57">
            <v>40.049999999999997</v>
          </cell>
          <cell r="DI57">
            <v>41.55</v>
          </cell>
          <cell r="DJ57">
            <v>40.749996948242185</v>
          </cell>
          <cell r="DK57">
            <v>41.174999999999997</v>
          </cell>
          <cell r="DL57">
            <v>43.599999237060544</v>
          </cell>
          <cell r="DM57">
            <v>41.55</v>
          </cell>
          <cell r="DN57">
            <v>42.349999237060544</v>
          </cell>
          <cell r="DO57">
            <v>39.700001525878903</v>
          </cell>
          <cell r="DP57">
            <v>39.699997711181638</v>
          </cell>
          <cell r="DQ57">
            <v>41.699997711181638</v>
          </cell>
          <cell r="DR57">
            <v>42.204998779296872</v>
          </cell>
          <cell r="DS57">
            <v>40.199997711181638</v>
          </cell>
          <cell r="DT57">
            <v>40.549999999999997</v>
          </cell>
          <cell r="DU57">
            <v>42.05</v>
          </cell>
          <cell r="DV57">
            <v>41.249996948242185</v>
          </cell>
          <cell r="DW57">
            <v>41.674999999999997</v>
          </cell>
          <cell r="DX57">
            <v>44.099999237060544</v>
          </cell>
        </row>
        <row r="58">
          <cell r="C58">
            <v>22.999992370605469</v>
          </cell>
          <cell r="E58">
            <v>39.995002746582031</v>
          </cell>
          <cell r="F58">
            <v>24.75</v>
          </cell>
          <cell r="G58">
            <v>22.510000228881836</v>
          </cell>
          <cell r="I58">
            <v>19.746500015258789</v>
          </cell>
          <cell r="J58">
            <v>17.25</v>
          </cell>
          <cell r="K58">
            <v>22.25</v>
          </cell>
          <cell r="U58">
            <v>19.790000915527344</v>
          </cell>
          <cell r="V58">
            <v>18.786502838134766</v>
          </cell>
          <cell r="W58">
            <v>16.790000915527344</v>
          </cell>
          <cell r="X58">
            <v>16.785001754760742</v>
          </cell>
          <cell r="Y58">
            <v>17.795000076293945</v>
          </cell>
          <cell r="Z58">
            <v>21.790000915527344</v>
          </cell>
          <cell r="AA58">
            <v>27.790000915527344</v>
          </cell>
          <cell r="AB58">
            <v>27.790000915527344</v>
          </cell>
          <cell r="AC58">
            <v>21.790000915527344</v>
          </cell>
          <cell r="AD58">
            <v>16.786500930786133</v>
          </cell>
          <cell r="AE58">
            <v>16.790000915527344</v>
          </cell>
          <cell r="AF58">
            <v>23.790000915527344</v>
          </cell>
          <cell r="AG58">
            <v>26.25</v>
          </cell>
          <cell r="AH58">
            <v>23.746501922607422</v>
          </cell>
          <cell r="AI58">
            <v>21</v>
          </cell>
          <cell r="AJ58">
            <v>17.495000839233398</v>
          </cell>
          <cell r="AK58">
            <v>16.795000076293945</v>
          </cell>
          <cell r="AL58">
            <v>20.790000915527344</v>
          </cell>
          <cell r="AM58">
            <v>26.790000915527344</v>
          </cell>
          <cell r="AN58">
            <v>26.790000915527344</v>
          </cell>
          <cell r="AO58">
            <v>20.790000915527344</v>
          </cell>
          <cell r="AP58">
            <v>15.786500930786133</v>
          </cell>
          <cell r="AQ58">
            <v>15.790000915527344</v>
          </cell>
          <cell r="AR58">
            <v>22.790000915527344</v>
          </cell>
          <cell r="AS58">
            <v>26.25</v>
          </cell>
          <cell r="AT58">
            <v>23.746501922607422</v>
          </cell>
          <cell r="AU58">
            <v>21</v>
          </cell>
          <cell r="AV58">
            <v>17.495000839233398</v>
          </cell>
          <cell r="AW58">
            <v>16.795000076293945</v>
          </cell>
          <cell r="AX58">
            <v>20.790000915527344</v>
          </cell>
          <cell r="AY58">
            <v>26.790000915527344</v>
          </cell>
          <cell r="AZ58">
            <v>26.790000915527344</v>
          </cell>
          <cell r="BA58">
            <v>20.790000915527344</v>
          </cell>
          <cell r="BB58">
            <v>15.786500930786133</v>
          </cell>
          <cell r="BC58">
            <v>15.790000915527344</v>
          </cell>
          <cell r="BD58">
            <v>22.790000915527344</v>
          </cell>
          <cell r="BE58">
            <v>26.25</v>
          </cell>
          <cell r="BF58">
            <v>23.746501922607422</v>
          </cell>
          <cell r="BG58">
            <v>21</v>
          </cell>
          <cell r="BH58">
            <v>17.495000839233398</v>
          </cell>
          <cell r="BI58">
            <v>16.795000076293945</v>
          </cell>
          <cell r="BJ58">
            <v>20.790000915527344</v>
          </cell>
          <cell r="BK58">
            <v>26.790000915527344</v>
          </cell>
          <cell r="BL58">
            <v>26.790000915527344</v>
          </cell>
          <cell r="BM58">
            <v>20.790000915527344</v>
          </cell>
          <cell r="BN58">
            <v>15.786500930786133</v>
          </cell>
          <cell r="BO58">
            <v>15.790000915527344</v>
          </cell>
          <cell r="BP58">
            <v>22.790000915527344</v>
          </cell>
          <cell r="BQ58">
            <v>26.25</v>
          </cell>
          <cell r="BR58">
            <v>23.746501922607422</v>
          </cell>
          <cell r="BS58">
            <v>21</v>
          </cell>
          <cell r="BT58">
            <v>17.495000839233398</v>
          </cell>
          <cell r="BU58">
            <v>16.795000076293945</v>
          </cell>
          <cell r="BV58">
            <v>20.790000915527344</v>
          </cell>
          <cell r="BW58">
            <v>26.790000915527344</v>
          </cell>
          <cell r="BX58">
            <v>26.790000915527344</v>
          </cell>
          <cell r="BY58">
            <v>20.790000915527344</v>
          </cell>
          <cell r="BZ58">
            <v>15.786500930786133</v>
          </cell>
          <cell r="CA58">
            <v>15.790000915527344</v>
          </cell>
          <cell r="CB58">
            <v>22.790000915527344</v>
          </cell>
          <cell r="CC58">
            <v>26.25</v>
          </cell>
          <cell r="CD58">
            <v>23.746501922607422</v>
          </cell>
          <cell r="CE58">
            <v>21</v>
          </cell>
          <cell r="CF58">
            <v>17.495000839233398</v>
          </cell>
          <cell r="CG58">
            <v>16.795000076293945</v>
          </cell>
          <cell r="CH58">
            <v>20.790000915527344</v>
          </cell>
          <cell r="CI58">
            <v>26.790000915527344</v>
          </cell>
          <cell r="CJ58">
            <v>26.790000915527344</v>
          </cell>
          <cell r="CK58">
            <v>20.790000915527344</v>
          </cell>
          <cell r="CL58">
            <v>15.786500930786133</v>
          </cell>
          <cell r="CM58">
            <v>15.790000915527344</v>
          </cell>
          <cell r="CN58">
            <v>22.790000915527344</v>
          </cell>
          <cell r="CO58">
            <v>26.25</v>
          </cell>
          <cell r="CP58">
            <v>23.746501922607422</v>
          </cell>
          <cell r="CQ58">
            <v>21</v>
          </cell>
          <cell r="CR58">
            <v>17.495000839233398</v>
          </cell>
          <cell r="CS58">
            <v>16.795000076293945</v>
          </cell>
          <cell r="CT58">
            <v>20.790000915527344</v>
          </cell>
          <cell r="CU58">
            <v>26.790000915527344</v>
          </cell>
          <cell r="CV58">
            <v>26.790000915527344</v>
          </cell>
          <cell r="CW58">
            <v>20.790000915527344</v>
          </cell>
          <cell r="CX58">
            <v>15.786500930786133</v>
          </cell>
          <cell r="CY58">
            <v>15.790000915527344</v>
          </cell>
          <cell r="CZ58">
            <v>22.790000915527344</v>
          </cell>
          <cell r="DA58">
            <v>26.25</v>
          </cell>
          <cell r="DB58">
            <v>23.746501922607422</v>
          </cell>
          <cell r="DC58">
            <v>21</v>
          </cell>
          <cell r="DD58">
            <v>17.495000839233398</v>
          </cell>
          <cell r="DE58">
            <v>16.795000076293945</v>
          </cell>
          <cell r="DF58">
            <v>20.790000915527344</v>
          </cell>
          <cell r="DG58">
            <v>26.790000915527344</v>
          </cell>
          <cell r="DH58">
            <v>26.790000915527344</v>
          </cell>
          <cell r="DI58">
            <v>20.790000915527344</v>
          </cell>
          <cell r="DJ58">
            <v>15.786500930786133</v>
          </cell>
          <cell r="DK58">
            <v>15.790000915527344</v>
          </cell>
          <cell r="DL58">
            <v>22.790000915527344</v>
          </cell>
          <cell r="DM58">
            <v>26.25</v>
          </cell>
          <cell r="DN58">
            <v>23.746501922607422</v>
          </cell>
          <cell r="DO58">
            <v>21</v>
          </cell>
          <cell r="DP58">
            <v>17.495000839233398</v>
          </cell>
          <cell r="DQ58">
            <v>16.795000076293945</v>
          </cell>
          <cell r="DR58">
            <v>20.790000915527344</v>
          </cell>
          <cell r="DS58">
            <v>26.790000915527344</v>
          </cell>
          <cell r="DT58">
            <v>26.790000915527344</v>
          </cell>
          <cell r="DU58">
            <v>20.790000915527344</v>
          </cell>
          <cell r="DV58">
            <v>15.786500930786133</v>
          </cell>
          <cell r="DW58">
            <v>15.790000915527344</v>
          </cell>
          <cell r="DX58">
            <v>22.790000915527344</v>
          </cell>
        </row>
        <row r="59">
          <cell r="C59">
            <v>22.999992370605469</v>
          </cell>
          <cell r="E59">
            <v>37.995002746582031</v>
          </cell>
          <cell r="F59">
            <v>24.75</v>
          </cell>
          <cell r="G59">
            <v>22.510000228881836</v>
          </cell>
          <cell r="I59">
            <v>19.746500015258789</v>
          </cell>
          <cell r="J59">
            <v>17.25</v>
          </cell>
          <cell r="K59">
            <v>22.25</v>
          </cell>
          <cell r="U59">
            <v>19.790000915527344</v>
          </cell>
          <cell r="V59">
            <v>18.786502838134766</v>
          </cell>
          <cell r="W59">
            <v>16.790000915527344</v>
          </cell>
          <cell r="X59">
            <v>16.785001754760742</v>
          </cell>
          <cell r="Y59">
            <v>17.795000076293945</v>
          </cell>
          <cell r="Z59">
            <v>21.790000915527344</v>
          </cell>
          <cell r="AA59">
            <v>27.790000915527344</v>
          </cell>
          <cell r="AB59">
            <v>27.790000915527344</v>
          </cell>
          <cell r="AC59">
            <v>21.790000915527344</v>
          </cell>
          <cell r="AD59">
            <v>16.786500930786133</v>
          </cell>
          <cell r="AE59">
            <v>16.790000915527344</v>
          </cell>
          <cell r="AF59">
            <v>23.790000915527344</v>
          </cell>
          <cell r="AG59">
            <v>26.25</v>
          </cell>
          <cell r="AH59">
            <v>23.746501922607422</v>
          </cell>
          <cell r="AI59">
            <v>21</v>
          </cell>
          <cell r="AJ59">
            <v>17.495000839233398</v>
          </cell>
          <cell r="AK59">
            <v>16.795000076293945</v>
          </cell>
          <cell r="AL59">
            <v>20.790000915527344</v>
          </cell>
          <cell r="AM59">
            <v>26.790000915527344</v>
          </cell>
          <cell r="AN59">
            <v>26.790000915527344</v>
          </cell>
          <cell r="AO59">
            <v>20.790000915527344</v>
          </cell>
          <cell r="AP59">
            <v>15.786500930786133</v>
          </cell>
          <cell r="AQ59">
            <v>15.790000915527344</v>
          </cell>
          <cell r="AR59">
            <v>22.790000915527344</v>
          </cell>
          <cell r="AS59">
            <v>26.25</v>
          </cell>
          <cell r="AT59">
            <v>23.746501922607422</v>
          </cell>
          <cell r="AU59">
            <v>21</v>
          </cell>
          <cell r="AV59">
            <v>17.495000839233398</v>
          </cell>
          <cell r="AW59">
            <v>16.795000076293945</v>
          </cell>
          <cell r="AX59">
            <v>20.790000915527344</v>
          </cell>
          <cell r="AY59">
            <v>26.790000915527344</v>
          </cell>
          <cell r="AZ59">
            <v>26.790000915527344</v>
          </cell>
          <cell r="BA59">
            <v>20.790000915527344</v>
          </cell>
          <cell r="BB59">
            <v>15.786500930786133</v>
          </cell>
          <cell r="BC59">
            <v>15.790000915527344</v>
          </cell>
          <cell r="BD59">
            <v>22.790000915527344</v>
          </cell>
          <cell r="BE59">
            <v>26.25</v>
          </cell>
          <cell r="BF59">
            <v>23.746501922607422</v>
          </cell>
          <cell r="BG59">
            <v>21</v>
          </cell>
          <cell r="BH59">
            <v>17.495000839233398</v>
          </cell>
          <cell r="BI59">
            <v>16.795000076293945</v>
          </cell>
          <cell r="BJ59">
            <v>20.790000915527344</v>
          </cell>
          <cell r="BK59">
            <v>26.790000915527344</v>
          </cell>
          <cell r="BL59">
            <v>26.790000915527344</v>
          </cell>
          <cell r="BM59">
            <v>20.790000915527344</v>
          </cell>
          <cell r="BN59">
            <v>15.786500930786133</v>
          </cell>
          <cell r="BO59">
            <v>15.790000915527344</v>
          </cell>
          <cell r="BP59">
            <v>22.790000915527344</v>
          </cell>
          <cell r="BQ59">
            <v>26.25</v>
          </cell>
          <cell r="BR59">
            <v>23.746501922607422</v>
          </cell>
          <cell r="BS59">
            <v>21</v>
          </cell>
          <cell r="BT59">
            <v>17.495000839233398</v>
          </cell>
          <cell r="BU59">
            <v>16.795000076293945</v>
          </cell>
          <cell r="BV59">
            <v>20.790000915527344</v>
          </cell>
          <cell r="BW59">
            <v>26.790000915527344</v>
          </cell>
          <cell r="BX59">
            <v>26.790000915527344</v>
          </cell>
          <cell r="BY59">
            <v>20.790000915527344</v>
          </cell>
          <cell r="BZ59">
            <v>15.786500930786133</v>
          </cell>
          <cell r="CA59">
            <v>15.790000915527344</v>
          </cell>
          <cell r="CB59">
            <v>22.790000915527344</v>
          </cell>
          <cell r="CC59">
            <v>26.25</v>
          </cell>
          <cell r="CD59">
            <v>23.746501922607422</v>
          </cell>
          <cell r="CE59">
            <v>21</v>
          </cell>
          <cell r="CF59">
            <v>17.495000839233398</v>
          </cell>
          <cell r="CG59">
            <v>16.795000076293945</v>
          </cell>
          <cell r="CH59">
            <v>20.790000915527344</v>
          </cell>
          <cell r="CI59">
            <v>26.790000915527344</v>
          </cell>
          <cell r="CJ59">
            <v>26.790000915527344</v>
          </cell>
          <cell r="CK59">
            <v>20.790000915527344</v>
          </cell>
          <cell r="CL59">
            <v>15.786500930786133</v>
          </cell>
          <cell r="CM59">
            <v>15.790000915527344</v>
          </cell>
          <cell r="CN59">
            <v>22.790000915527344</v>
          </cell>
          <cell r="CO59">
            <v>26.25</v>
          </cell>
          <cell r="CP59">
            <v>23.746501922607422</v>
          </cell>
          <cell r="CQ59">
            <v>21</v>
          </cell>
          <cell r="CR59">
            <v>17.495000839233398</v>
          </cell>
          <cell r="CS59">
            <v>16.795000076293945</v>
          </cell>
          <cell r="CT59">
            <v>20.790000915527344</v>
          </cell>
          <cell r="CU59">
            <v>26.790000915527344</v>
          </cell>
          <cell r="CV59">
            <v>26.790000915527344</v>
          </cell>
          <cell r="CW59">
            <v>20.790000915527344</v>
          </cell>
          <cell r="CX59">
            <v>15.786500930786133</v>
          </cell>
          <cell r="CY59">
            <v>15.790000915527344</v>
          </cell>
          <cell r="CZ59">
            <v>22.790000915527344</v>
          </cell>
          <cell r="DA59">
            <v>26.25</v>
          </cell>
          <cell r="DB59">
            <v>23.746501922607422</v>
          </cell>
          <cell r="DC59">
            <v>21</v>
          </cell>
          <cell r="DD59">
            <v>17.495000839233398</v>
          </cell>
          <cell r="DE59">
            <v>16.795000076293945</v>
          </cell>
          <cell r="DF59">
            <v>20.790000915527344</v>
          </cell>
          <cell r="DG59">
            <v>26.790000915527344</v>
          </cell>
          <cell r="DH59">
            <v>26.790000915527344</v>
          </cell>
          <cell r="DI59">
            <v>20.790000915527344</v>
          </cell>
          <cell r="DJ59">
            <v>15.786500930786133</v>
          </cell>
          <cell r="DK59">
            <v>15.790000915527344</v>
          </cell>
          <cell r="DL59">
            <v>22.790000915527344</v>
          </cell>
          <cell r="DM59">
            <v>26.25</v>
          </cell>
          <cell r="DN59">
            <v>23.746501922607422</v>
          </cell>
          <cell r="DO59">
            <v>21</v>
          </cell>
          <cell r="DP59">
            <v>17.495000839233398</v>
          </cell>
          <cell r="DQ59">
            <v>16.795000076293945</v>
          </cell>
          <cell r="DR59">
            <v>20.790000915527344</v>
          </cell>
          <cell r="DS59">
            <v>26.790000915527344</v>
          </cell>
          <cell r="DT59">
            <v>26.790000915527344</v>
          </cell>
          <cell r="DU59">
            <v>20.790000915527344</v>
          </cell>
          <cell r="DV59">
            <v>15.786500930786133</v>
          </cell>
          <cell r="DW59">
            <v>15.790000915527344</v>
          </cell>
          <cell r="DX59">
            <v>22.790000915527344</v>
          </cell>
        </row>
        <row r="60">
          <cell r="C60">
            <v>22.599998474121094</v>
          </cell>
          <cell r="E60">
            <v>24.5</v>
          </cell>
          <cell r="F60">
            <v>27.010000228881836</v>
          </cell>
          <cell r="G60">
            <v>18.611000061035156</v>
          </cell>
          <cell r="I60">
            <v>17.020000457763672</v>
          </cell>
          <cell r="J60">
            <v>17.440000534057617</v>
          </cell>
          <cell r="K60">
            <v>19.469999313354492</v>
          </cell>
          <cell r="U60">
            <v>20.090000152587891</v>
          </cell>
          <cell r="V60">
            <v>19.090000152587891</v>
          </cell>
          <cell r="W60">
            <v>17.090000152587891</v>
          </cell>
          <cell r="X60">
            <v>17.090000152587891</v>
          </cell>
          <cell r="Y60">
            <v>18.090000152587891</v>
          </cell>
          <cell r="Z60">
            <v>22.090000152587891</v>
          </cell>
          <cell r="AA60">
            <v>28.090000152587891</v>
          </cell>
          <cell r="AB60">
            <v>28.090000152587891</v>
          </cell>
          <cell r="AC60">
            <v>22.090000152587891</v>
          </cell>
          <cell r="AD60">
            <v>17.090000152587891</v>
          </cell>
          <cell r="AE60">
            <v>17.090000152587891</v>
          </cell>
          <cell r="AF60">
            <v>24.090000152587891</v>
          </cell>
          <cell r="AG60">
            <v>22.25</v>
          </cell>
          <cell r="AH60">
            <v>20.25</v>
          </cell>
          <cell r="AI60">
            <v>21.25</v>
          </cell>
          <cell r="AJ60">
            <v>22.25</v>
          </cell>
          <cell r="AK60">
            <v>23.25</v>
          </cell>
          <cell r="AL60">
            <v>27.25</v>
          </cell>
          <cell r="AM60">
            <v>34.25</v>
          </cell>
          <cell r="AN60">
            <v>34.25</v>
          </cell>
          <cell r="AO60">
            <v>23.5</v>
          </cell>
          <cell r="AP60">
            <v>22.5</v>
          </cell>
          <cell r="AQ60">
            <v>22.5</v>
          </cell>
          <cell r="AR60">
            <v>20.25</v>
          </cell>
          <cell r="AS60">
            <v>23.25</v>
          </cell>
          <cell r="AT60">
            <v>21.25</v>
          </cell>
          <cell r="AU60">
            <v>22.25</v>
          </cell>
          <cell r="AV60">
            <v>23.25</v>
          </cell>
          <cell r="AW60">
            <v>24.25</v>
          </cell>
          <cell r="AX60">
            <v>28.25</v>
          </cell>
          <cell r="AY60">
            <v>35.25</v>
          </cell>
          <cell r="AZ60">
            <v>35.25</v>
          </cell>
          <cell r="BA60">
            <v>24.5</v>
          </cell>
          <cell r="BB60">
            <v>23.5</v>
          </cell>
          <cell r="BC60">
            <v>23.5</v>
          </cell>
          <cell r="BD60">
            <v>21.25</v>
          </cell>
          <cell r="BE60">
            <v>24</v>
          </cell>
          <cell r="BF60">
            <v>22</v>
          </cell>
          <cell r="BG60">
            <v>23</v>
          </cell>
          <cell r="BH60">
            <v>24</v>
          </cell>
          <cell r="BI60">
            <v>25</v>
          </cell>
          <cell r="BJ60">
            <v>29</v>
          </cell>
          <cell r="BK60">
            <v>36</v>
          </cell>
          <cell r="BL60">
            <v>36</v>
          </cell>
          <cell r="BM60">
            <v>25.25</v>
          </cell>
          <cell r="BN60">
            <v>24.25</v>
          </cell>
          <cell r="BO60">
            <v>24.25</v>
          </cell>
          <cell r="BP60">
            <v>22</v>
          </cell>
          <cell r="BQ60">
            <v>24.75</v>
          </cell>
          <cell r="BR60">
            <v>22.75</v>
          </cell>
          <cell r="BS60">
            <v>23.75</v>
          </cell>
          <cell r="BT60">
            <v>24.75</v>
          </cell>
          <cell r="BU60">
            <v>25.75</v>
          </cell>
          <cell r="BV60">
            <v>29.75</v>
          </cell>
          <cell r="BW60">
            <v>36.75</v>
          </cell>
          <cell r="BX60">
            <v>36.75</v>
          </cell>
          <cell r="BY60">
            <v>26</v>
          </cell>
          <cell r="BZ60">
            <v>25</v>
          </cell>
          <cell r="CA60">
            <v>25</v>
          </cell>
          <cell r="CB60">
            <v>22.75</v>
          </cell>
          <cell r="CC60">
            <v>25.5</v>
          </cell>
          <cell r="CD60">
            <v>23.5</v>
          </cell>
          <cell r="CE60">
            <v>24.5</v>
          </cell>
          <cell r="CF60">
            <v>25.5</v>
          </cell>
          <cell r="CG60">
            <v>26.5</v>
          </cell>
          <cell r="CH60">
            <v>30.5</v>
          </cell>
          <cell r="CI60">
            <v>37.5</v>
          </cell>
          <cell r="CJ60">
            <v>37.5</v>
          </cell>
          <cell r="CK60">
            <v>26.75</v>
          </cell>
          <cell r="CL60">
            <v>25.75</v>
          </cell>
          <cell r="CM60">
            <v>25.75</v>
          </cell>
          <cell r="CN60">
            <v>23.5</v>
          </cell>
          <cell r="CO60">
            <v>26.25</v>
          </cell>
          <cell r="CP60">
            <v>24.25</v>
          </cell>
          <cell r="CQ60">
            <v>25.25</v>
          </cell>
          <cell r="CR60">
            <v>26.25</v>
          </cell>
          <cell r="CS60">
            <v>27.25</v>
          </cell>
          <cell r="CT60">
            <v>31.25</v>
          </cell>
          <cell r="CU60">
            <v>38.25</v>
          </cell>
          <cell r="CV60">
            <v>38.25</v>
          </cell>
          <cell r="CW60">
            <v>27.5</v>
          </cell>
          <cell r="CX60">
            <v>26.5</v>
          </cell>
          <cell r="CY60">
            <v>26.5</v>
          </cell>
          <cell r="CZ60">
            <v>24.25</v>
          </cell>
          <cell r="DA60">
            <v>27</v>
          </cell>
          <cell r="DB60">
            <v>25</v>
          </cell>
          <cell r="DC60">
            <v>26</v>
          </cell>
          <cell r="DD60">
            <v>27</v>
          </cell>
          <cell r="DE60">
            <v>28</v>
          </cell>
          <cell r="DF60">
            <v>32</v>
          </cell>
          <cell r="DG60">
            <v>39</v>
          </cell>
          <cell r="DH60">
            <v>39</v>
          </cell>
          <cell r="DI60">
            <v>28.25</v>
          </cell>
          <cell r="DJ60">
            <v>27.25</v>
          </cell>
          <cell r="DK60">
            <v>27.25</v>
          </cell>
          <cell r="DL60">
            <v>25</v>
          </cell>
          <cell r="DM60">
            <v>27.75</v>
          </cell>
          <cell r="DN60">
            <v>25.75</v>
          </cell>
          <cell r="DO60">
            <v>26.75</v>
          </cell>
          <cell r="DP60">
            <v>27.75</v>
          </cell>
          <cell r="DQ60">
            <v>28.75</v>
          </cell>
          <cell r="DR60">
            <v>32.75</v>
          </cell>
          <cell r="DS60">
            <v>39.75</v>
          </cell>
          <cell r="DT60">
            <v>39.75</v>
          </cell>
          <cell r="DU60">
            <v>29</v>
          </cell>
          <cell r="DV60">
            <v>28</v>
          </cell>
          <cell r="DW60">
            <v>28</v>
          </cell>
          <cell r="DX60">
            <v>25.75</v>
          </cell>
        </row>
        <row r="61">
          <cell r="C61">
            <v>27.5</v>
          </cell>
          <cell r="E61">
            <v>38</v>
          </cell>
          <cell r="F61">
            <v>27</v>
          </cell>
          <cell r="G61">
            <v>19</v>
          </cell>
          <cell r="I61">
            <v>19</v>
          </cell>
          <cell r="J61">
            <v>19</v>
          </cell>
          <cell r="K61">
            <v>18</v>
          </cell>
          <cell r="U61">
            <v>23.600000381469727</v>
          </cell>
          <cell r="V61">
            <v>23.600000381469727</v>
          </cell>
          <cell r="W61">
            <v>22.75</v>
          </cell>
          <cell r="X61">
            <v>23.75</v>
          </cell>
          <cell r="Y61">
            <v>24.75</v>
          </cell>
          <cell r="Z61">
            <v>28</v>
          </cell>
          <cell r="AA61">
            <v>37.5</v>
          </cell>
          <cell r="AB61">
            <v>37.5</v>
          </cell>
          <cell r="AC61">
            <v>24.75</v>
          </cell>
          <cell r="AD61">
            <v>24.75</v>
          </cell>
          <cell r="AE61">
            <v>24.75</v>
          </cell>
          <cell r="AF61">
            <v>23.75</v>
          </cell>
          <cell r="AG61">
            <v>24.25</v>
          </cell>
          <cell r="AH61">
            <v>24.25</v>
          </cell>
          <cell r="AI61">
            <v>23.25</v>
          </cell>
          <cell r="AJ61">
            <v>23.25</v>
          </cell>
          <cell r="AK61">
            <v>25</v>
          </cell>
          <cell r="AL61">
            <v>28.25</v>
          </cell>
          <cell r="AM61">
            <v>37.75</v>
          </cell>
          <cell r="AN61">
            <v>37.75</v>
          </cell>
          <cell r="AO61">
            <v>25</v>
          </cell>
          <cell r="AP61">
            <v>25</v>
          </cell>
          <cell r="AQ61">
            <v>25</v>
          </cell>
          <cell r="AR61">
            <v>24</v>
          </cell>
          <cell r="AS61">
            <v>24.5</v>
          </cell>
          <cell r="AT61">
            <v>24.5</v>
          </cell>
          <cell r="AU61">
            <v>23.5</v>
          </cell>
          <cell r="AV61">
            <v>23.5</v>
          </cell>
          <cell r="AW61">
            <v>25.25</v>
          </cell>
          <cell r="AX61">
            <v>28.5</v>
          </cell>
          <cell r="AY61">
            <v>38</v>
          </cell>
          <cell r="AZ61">
            <v>38</v>
          </cell>
          <cell r="BA61">
            <v>25.25</v>
          </cell>
          <cell r="BB61">
            <v>25.25</v>
          </cell>
          <cell r="BC61">
            <v>25.25</v>
          </cell>
          <cell r="BD61">
            <v>24.25</v>
          </cell>
          <cell r="BE61">
            <v>24.75</v>
          </cell>
          <cell r="BF61">
            <v>24.75</v>
          </cell>
          <cell r="BG61">
            <v>23.75</v>
          </cell>
          <cell r="BH61">
            <v>23.75</v>
          </cell>
          <cell r="BI61">
            <v>25.5</v>
          </cell>
          <cell r="BJ61">
            <v>28.75</v>
          </cell>
          <cell r="BK61">
            <v>38.25</v>
          </cell>
          <cell r="BL61">
            <v>38.25</v>
          </cell>
          <cell r="BM61">
            <v>25.5</v>
          </cell>
          <cell r="BN61">
            <v>25.5</v>
          </cell>
          <cell r="BO61">
            <v>25.5</v>
          </cell>
          <cell r="BP61">
            <v>24.5</v>
          </cell>
          <cell r="BQ61">
            <v>25</v>
          </cell>
          <cell r="BR61">
            <v>25</v>
          </cell>
          <cell r="BS61">
            <v>24</v>
          </cell>
          <cell r="BT61">
            <v>24</v>
          </cell>
          <cell r="BU61">
            <v>25.75</v>
          </cell>
          <cell r="BV61">
            <v>29</v>
          </cell>
          <cell r="BW61">
            <v>38.5</v>
          </cell>
          <cell r="BX61">
            <v>38.5</v>
          </cell>
          <cell r="BY61">
            <v>25.75</v>
          </cell>
          <cell r="BZ61">
            <v>25.75</v>
          </cell>
          <cell r="CA61">
            <v>25.75</v>
          </cell>
          <cell r="CB61">
            <v>24.75</v>
          </cell>
          <cell r="CC61">
            <v>25.25</v>
          </cell>
          <cell r="CD61">
            <v>25.25</v>
          </cell>
          <cell r="CE61">
            <v>24.25</v>
          </cell>
          <cell r="CF61">
            <v>24.25</v>
          </cell>
          <cell r="CG61">
            <v>26</v>
          </cell>
          <cell r="CH61">
            <v>29.25</v>
          </cell>
          <cell r="CI61">
            <v>38.75</v>
          </cell>
          <cell r="CJ61">
            <v>38.75</v>
          </cell>
          <cell r="CK61">
            <v>26</v>
          </cell>
          <cell r="CL61">
            <v>26</v>
          </cell>
          <cell r="CM61">
            <v>26</v>
          </cell>
          <cell r="CN61">
            <v>25</v>
          </cell>
          <cell r="CO61">
            <v>25.5</v>
          </cell>
          <cell r="CP61">
            <v>25.5</v>
          </cell>
          <cell r="CQ61">
            <v>24.5</v>
          </cell>
          <cell r="CR61">
            <v>24.5</v>
          </cell>
          <cell r="CS61">
            <v>26.25</v>
          </cell>
          <cell r="CT61">
            <v>29.5</v>
          </cell>
          <cell r="CU61">
            <v>39</v>
          </cell>
          <cell r="CV61">
            <v>39</v>
          </cell>
          <cell r="CW61">
            <v>26.25</v>
          </cell>
          <cell r="CX61">
            <v>26.25</v>
          </cell>
          <cell r="CY61">
            <v>26.25</v>
          </cell>
          <cell r="CZ61">
            <v>25.25</v>
          </cell>
          <cell r="DA61">
            <v>25.75</v>
          </cell>
          <cell r="DB61">
            <v>25.75</v>
          </cell>
          <cell r="DC61">
            <v>24.75</v>
          </cell>
          <cell r="DD61">
            <v>24.75</v>
          </cell>
          <cell r="DE61">
            <v>26.5</v>
          </cell>
          <cell r="DF61">
            <v>29.75</v>
          </cell>
          <cell r="DG61">
            <v>39.25</v>
          </cell>
          <cell r="DH61">
            <v>39.25</v>
          </cell>
          <cell r="DI61">
            <v>26.5</v>
          </cell>
          <cell r="DJ61">
            <v>26.5</v>
          </cell>
          <cell r="DK61">
            <v>26.5</v>
          </cell>
          <cell r="DL61">
            <v>25.5</v>
          </cell>
          <cell r="DM61">
            <v>26</v>
          </cell>
          <cell r="DN61">
            <v>26</v>
          </cell>
          <cell r="DO61">
            <v>25</v>
          </cell>
          <cell r="DP61">
            <v>25</v>
          </cell>
          <cell r="DQ61">
            <v>26.75</v>
          </cell>
          <cell r="DR61">
            <v>30</v>
          </cell>
          <cell r="DS61">
            <v>39.5</v>
          </cell>
          <cell r="DT61">
            <v>39.5</v>
          </cell>
          <cell r="DU61">
            <v>26.75</v>
          </cell>
          <cell r="DV61">
            <v>26.75</v>
          </cell>
          <cell r="DW61">
            <v>26.75</v>
          </cell>
          <cell r="DX61">
            <v>25.75</v>
          </cell>
        </row>
        <row r="62">
          <cell r="C62">
            <v>17.5</v>
          </cell>
          <cell r="E62">
            <v>34.75</v>
          </cell>
          <cell r="F62">
            <v>30.25</v>
          </cell>
          <cell r="G62">
            <v>19.5</v>
          </cell>
          <cell r="I62">
            <v>18.5</v>
          </cell>
          <cell r="J62">
            <v>18.5</v>
          </cell>
          <cell r="K62">
            <v>16.5</v>
          </cell>
          <cell r="U62">
            <v>21.75</v>
          </cell>
          <cell r="V62">
            <v>19.75</v>
          </cell>
          <cell r="W62">
            <v>20.75</v>
          </cell>
          <cell r="X62">
            <v>21.75</v>
          </cell>
          <cell r="Y62">
            <v>22.75</v>
          </cell>
          <cell r="Z62">
            <v>26.75</v>
          </cell>
          <cell r="AA62">
            <v>33.75</v>
          </cell>
          <cell r="AB62">
            <v>33.75</v>
          </cell>
          <cell r="AC62">
            <v>23</v>
          </cell>
          <cell r="AD62">
            <v>22</v>
          </cell>
          <cell r="AE62">
            <v>22</v>
          </cell>
          <cell r="AF62">
            <v>19.75</v>
          </cell>
          <cell r="AG62">
            <v>22.25</v>
          </cell>
          <cell r="AH62">
            <v>20.25</v>
          </cell>
          <cell r="AI62">
            <v>21.25</v>
          </cell>
          <cell r="AJ62">
            <v>22.25</v>
          </cell>
          <cell r="AK62">
            <v>23.25</v>
          </cell>
          <cell r="AL62">
            <v>27.25</v>
          </cell>
          <cell r="AM62">
            <v>34.25</v>
          </cell>
          <cell r="AN62">
            <v>34.25</v>
          </cell>
          <cell r="AO62">
            <v>23.5</v>
          </cell>
          <cell r="AP62">
            <v>22.5</v>
          </cell>
          <cell r="AQ62">
            <v>22.5</v>
          </cell>
          <cell r="AR62">
            <v>20.25</v>
          </cell>
          <cell r="AS62">
            <v>23.25</v>
          </cell>
          <cell r="AT62">
            <v>21.25</v>
          </cell>
          <cell r="AU62">
            <v>22.25</v>
          </cell>
          <cell r="AV62">
            <v>23.25</v>
          </cell>
          <cell r="AW62">
            <v>24.25</v>
          </cell>
          <cell r="AX62">
            <v>28.25</v>
          </cell>
          <cell r="AY62">
            <v>35.25</v>
          </cell>
          <cell r="AZ62">
            <v>35.25</v>
          </cell>
          <cell r="BA62">
            <v>24.5</v>
          </cell>
          <cell r="BB62">
            <v>23.5</v>
          </cell>
          <cell r="BC62">
            <v>23.5</v>
          </cell>
          <cell r="BD62">
            <v>21.25</v>
          </cell>
          <cell r="BE62">
            <v>24</v>
          </cell>
          <cell r="BF62">
            <v>22</v>
          </cell>
          <cell r="BG62">
            <v>23</v>
          </cell>
          <cell r="BH62">
            <v>24</v>
          </cell>
          <cell r="BI62">
            <v>25</v>
          </cell>
          <cell r="BJ62">
            <v>29</v>
          </cell>
          <cell r="BK62">
            <v>36</v>
          </cell>
          <cell r="BL62">
            <v>36</v>
          </cell>
          <cell r="BM62">
            <v>25.25</v>
          </cell>
          <cell r="BN62">
            <v>24.25</v>
          </cell>
          <cell r="BO62">
            <v>24.25</v>
          </cell>
          <cell r="BP62">
            <v>22</v>
          </cell>
          <cell r="BQ62">
            <v>24.75</v>
          </cell>
          <cell r="BR62">
            <v>22.75</v>
          </cell>
          <cell r="BS62">
            <v>23.75</v>
          </cell>
          <cell r="BT62">
            <v>24.75</v>
          </cell>
          <cell r="BU62">
            <v>25.75</v>
          </cell>
          <cell r="BV62">
            <v>29.75</v>
          </cell>
          <cell r="BW62">
            <v>36.75</v>
          </cell>
          <cell r="BX62">
            <v>36.75</v>
          </cell>
          <cell r="BY62">
            <v>26</v>
          </cell>
          <cell r="BZ62">
            <v>25</v>
          </cell>
          <cell r="CA62">
            <v>25</v>
          </cell>
          <cell r="CB62">
            <v>22.75</v>
          </cell>
          <cell r="CC62">
            <v>25.5</v>
          </cell>
          <cell r="CD62">
            <v>23.5</v>
          </cell>
          <cell r="CE62">
            <v>24.5</v>
          </cell>
          <cell r="CF62">
            <v>25.5</v>
          </cell>
          <cell r="CG62">
            <v>26.5</v>
          </cell>
          <cell r="CH62">
            <v>30.5</v>
          </cell>
          <cell r="CI62">
            <v>37.5</v>
          </cell>
          <cell r="CJ62">
            <v>37.5</v>
          </cell>
          <cell r="CK62">
            <v>26.75</v>
          </cell>
          <cell r="CL62">
            <v>25.75</v>
          </cell>
          <cell r="CM62">
            <v>25.75</v>
          </cell>
          <cell r="CN62">
            <v>23.5</v>
          </cell>
          <cell r="CO62">
            <v>26.25</v>
          </cell>
          <cell r="CP62">
            <v>24.25</v>
          </cell>
          <cell r="CQ62">
            <v>25.25</v>
          </cell>
          <cell r="CR62">
            <v>26.25</v>
          </cell>
          <cell r="CS62">
            <v>27.25</v>
          </cell>
          <cell r="CT62">
            <v>31.25</v>
          </cell>
          <cell r="CU62">
            <v>38.25</v>
          </cell>
          <cell r="CV62">
            <v>38.25</v>
          </cell>
          <cell r="CW62">
            <v>27.5</v>
          </cell>
          <cell r="CX62">
            <v>26.5</v>
          </cell>
          <cell r="CY62">
            <v>26.5</v>
          </cell>
          <cell r="CZ62">
            <v>24.25</v>
          </cell>
          <cell r="DA62">
            <v>27</v>
          </cell>
          <cell r="DB62">
            <v>25</v>
          </cell>
          <cell r="DC62">
            <v>26</v>
          </cell>
          <cell r="DD62">
            <v>27</v>
          </cell>
          <cell r="DE62">
            <v>28</v>
          </cell>
          <cell r="DF62">
            <v>32</v>
          </cell>
          <cell r="DG62">
            <v>39</v>
          </cell>
          <cell r="DH62">
            <v>39</v>
          </cell>
          <cell r="DI62">
            <v>28.25</v>
          </cell>
          <cell r="DJ62">
            <v>27.25</v>
          </cell>
          <cell r="DK62">
            <v>27.25</v>
          </cell>
          <cell r="DL62">
            <v>25</v>
          </cell>
          <cell r="DM62">
            <v>27.75</v>
          </cell>
          <cell r="DN62">
            <v>25.75</v>
          </cell>
          <cell r="DO62">
            <v>26.75</v>
          </cell>
          <cell r="DP62">
            <v>27.75</v>
          </cell>
          <cell r="DQ62">
            <v>28.75</v>
          </cell>
          <cell r="DR62">
            <v>32.75</v>
          </cell>
          <cell r="DS62">
            <v>39.75</v>
          </cell>
          <cell r="DT62">
            <v>39.75</v>
          </cell>
          <cell r="DU62">
            <v>29</v>
          </cell>
          <cell r="DV62">
            <v>28</v>
          </cell>
          <cell r="DW62">
            <v>28</v>
          </cell>
          <cell r="DX62">
            <v>25.75</v>
          </cell>
        </row>
        <row r="63">
          <cell r="C63">
            <v>39.5</v>
          </cell>
          <cell r="E63">
            <v>48</v>
          </cell>
          <cell r="F63">
            <v>59.740005493164063</v>
          </cell>
          <cell r="G63">
            <v>40.785999298095703</v>
          </cell>
          <cell r="I63">
            <v>35.153999328613281</v>
          </cell>
          <cell r="J63">
            <v>32.153999328613281</v>
          </cell>
          <cell r="K63">
            <v>32.813999176025391</v>
          </cell>
          <cell r="U63">
            <v>32.412006378173828</v>
          </cell>
          <cell r="V63">
            <v>31.912006378173828</v>
          </cell>
          <cell r="W63">
            <v>28.570003509521484</v>
          </cell>
          <cell r="X63">
            <v>28.206510543823242</v>
          </cell>
          <cell r="Y63">
            <v>33.602504730224609</v>
          </cell>
          <cell r="Z63">
            <v>36.072505950927734</v>
          </cell>
          <cell r="AA63">
            <v>46.490009307861328</v>
          </cell>
          <cell r="AB63">
            <v>45.490009307861328</v>
          </cell>
          <cell r="AC63">
            <v>33.536006927490234</v>
          </cell>
          <cell r="AD63">
            <v>30.154006958007813</v>
          </cell>
          <cell r="AE63">
            <v>29.654006958007813</v>
          </cell>
          <cell r="AF63">
            <v>29.214008331298828</v>
          </cell>
          <cell r="AG63">
            <v>32.162006378173828</v>
          </cell>
          <cell r="AH63">
            <v>31.412006378173828</v>
          </cell>
          <cell r="AI63">
            <v>29.070003509521484</v>
          </cell>
          <cell r="AJ63">
            <v>28.306510925292969</v>
          </cell>
          <cell r="AK63">
            <v>33.602504730224609</v>
          </cell>
          <cell r="AL63">
            <v>34.072505950927734</v>
          </cell>
          <cell r="AM63">
            <v>41.59000930786133</v>
          </cell>
          <cell r="AN63">
            <v>40.59000930786133</v>
          </cell>
          <cell r="AO63">
            <v>31.036006927490234</v>
          </cell>
          <cell r="AP63">
            <v>28.404006958007813</v>
          </cell>
          <cell r="AQ63">
            <v>27.904006958007813</v>
          </cell>
          <cell r="AR63">
            <v>28.214008331298828</v>
          </cell>
          <cell r="AS63">
            <v>31.912006378173828</v>
          </cell>
          <cell r="AT63">
            <v>31.162006378173828</v>
          </cell>
          <cell r="AU63">
            <v>28.820003509521484</v>
          </cell>
          <cell r="AV63">
            <v>28.056510925292969</v>
          </cell>
          <cell r="AW63">
            <v>33.352504730224609</v>
          </cell>
          <cell r="AX63">
            <v>32.072505950927734</v>
          </cell>
          <cell r="AY63">
            <v>40.09000930786133</v>
          </cell>
          <cell r="AZ63">
            <v>39.09000930786133</v>
          </cell>
          <cell r="BA63">
            <v>30.786006927490234</v>
          </cell>
          <cell r="BB63">
            <v>28.154006958007813</v>
          </cell>
          <cell r="BC63">
            <v>27.654006958007813</v>
          </cell>
          <cell r="BD63">
            <v>27.964008331298828</v>
          </cell>
          <cell r="BE63">
            <v>32.162006378173828</v>
          </cell>
          <cell r="BF63">
            <v>31.162006378173828</v>
          </cell>
          <cell r="BG63">
            <v>28.820003509521484</v>
          </cell>
          <cell r="BH63">
            <v>28.056510925292969</v>
          </cell>
          <cell r="BI63">
            <v>33.602504730224609</v>
          </cell>
          <cell r="BJ63">
            <v>32.072505950927734</v>
          </cell>
          <cell r="BK63">
            <v>39.09000930786133</v>
          </cell>
          <cell r="BL63">
            <v>38.09000930786133</v>
          </cell>
          <cell r="BM63">
            <v>31.036006927490234</v>
          </cell>
          <cell r="BN63">
            <v>27.904006958007813</v>
          </cell>
          <cell r="BO63">
            <v>27.404006958007813</v>
          </cell>
          <cell r="BP63">
            <v>27.964008331298828</v>
          </cell>
          <cell r="BQ63">
            <v>32.412006378173828</v>
          </cell>
          <cell r="BR63">
            <v>31.412006378173828</v>
          </cell>
          <cell r="BS63">
            <v>29.070003509521484</v>
          </cell>
          <cell r="BT63">
            <v>28.306510925292969</v>
          </cell>
          <cell r="BU63">
            <v>33.852504730224609</v>
          </cell>
          <cell r="BV63">
            <v>32.072505950927734</v>
          </cell>
          <cell r="BW63">
            <v>39.09000930786133</v>
          </cell>
          <cell r="BX63">
            <v>38.09000930786133</v>
          </cell>
          <cell r="BY63">
            <v>31.286006927490234</v>
          </cell>
          <cell r="BZ63">
            <v>28.154006958007813</v>
          </cell>
          <cell r="CA63">
            <v>27.654006958007813</v>
          </cell>
          <cell r="CB63">
            <v>28.214008331298828</v>
          </cell>
          <cell r="CC63">
            <v>32.662006378173828</v>
          </cell>
          <cell r="CD63">
            <v>31.662006378173828</v>
          </cell>
          <cell r="CE63">
            <v>29.320003509521484</v>
          </cell>
          <cell r="CF63">
            <v>28.556510925292969</v>
          </cell>
          <cell r="CG63">
            <v>34.102504730224609</v>
          </cell>
          <cell r="CH63">
            <v>32.822505950927734</v>
          </cell>
          <cell r="CI63">
            <v>39.09000930786133</v>
          </cell>
          <cell r="CJ63">
            <v>38.09000930786133</v>
          </cell>
          <cell r="CK63">
            <v>31.536006927490234</v>
          </cell>
          <cell r="CL63">
            <v>28.404006958007813</v>
          </cell>
          <cell r="CM63">
            <v>27.904006958007813</v>
          </cell>
          <cell r="CN63">
            <v>28.464008331298828</v>
          </cell>
          <cell r="CO63">
            <v>33.162006378173828</v>
          </cell>
          <cell r="CP63">
            <v>32.162006378173828</v>
          </cell>
          <cell r="CQ63">
            <v>29.820003509521484</v>
          </cell>
          <cell r="CR63">
            <v>29.056510925292969</v>
          </cell>
          <cell r="CS63">
            <v>34.602504730224609</v>
          </cell>
          <cell r="CT63">
            <v>33.322505950927734</v>
          </cell>
          <cell r="CU63">
            <v>39.59000930786133</v>
          </cell>
          <cell r="CV63">
            <v>38.59000930786133</v>
          </cell>
          <cell r="CW63">
            <v>32.036006927490234</v>
          </cell>
          <cell r="CX63">
            <v>28.904006958007813</v>
          </cell>
          <cell r="CY63">
            <v>28.404006958007813</v>
          </cell>
          <cell r="CZ63">
            <v>28.964008331298828</v>
          </cell>
          <cell r="DA63">
            <v>33.662006378173828</v>
          </cell>
          <cell r="DB63">
            <v>32.662006378173828</v>
          </cell>
          <cell r="DC63">
            <v>30.320003509521484</v>
          </cell>
          <cell r="DD63">
            <v>29.556510925292969</v>
          </cell>
          <cell r="DE63">
            <v>35.102504730224609</v>
          </cell>
          <cell r="DF63">
            <v>33.822505950927734</v>
          </cell>
          <cell r="DG63">
            <v>40.09000930786133</v>
          </cell>
          <cell r="DH63">
            <v>39.09000930786133</v>
          </cell>
          <cell r="DI63">
            <v>32.536006927490234</v>
          </cell>
          <cell r="DJ63">
            <v>29.404006958007813</v>
          </cell>
          <cell r="DK63">
            <v>28.904006958007813</v>
          </cell>
          <cell r="DL63">
            <v>29.464008331298828</v>
          </cell>
          <cell r="DM63">
            <v>34.162006378173828</v>
          </cell>
          <cell r="DN63">
            <v>33.162006378173828</v>
          </cell>
          <cell r="DO63">
            <v>30.820003509521484</v>
          </cell>
          <cell r="DP63">
            <v>30.056510925292969</v>
          </cell>
          <cell r="DQ63">
            <v>35.602504730224609</v>
          </cell>
          <cell r="DR63">
            <v>34.572505950927734</v>
          </cell>
          <cell r="DS63">
            <v>41.09000930786133</v>
          </cell>
          <cell r="DT63">
            <v>40.09000930786133</v>
          </cell>
          <cell r="DU63">
            <v>33.036006927490234</v>
          </cell>
          <cell r="DV63">
            <v>29.904006958007813</v>
          </cell>
          <cell r="DW63">
            <v>29.404006958007813</v>
          </cell>
          <cell r="DX63">
            <v>29.964008331298828</v>
          </cell>
        </row>
      </sheetData>
      <sheetData sheetId="5"/>
      <sheetData sheetId="6">
        <row r="6">
          <cell r="B6" t="str">
            <v>NY East</v>
          </cell>
          <cell r="C6" t="str">
            <v>NY West</v>
          </cell>
          <cell r="D6" t="str">
            <v>NY Zone J</v>
          </cell>
          <cell r="F6" t="str">
            <v>Nepool PTF</v>
          </cell>
          <cell r="G6" t="str">
            <v>UI Basis</v>
          </cell>
          <cell r="I6" t="str">
            <v>10 Min Spin</v>
          </cell>
          <cell r="J6" t="str">
            <v>10 Min NonSpin</v>
          </cell>
          <cell r="K6" t="str">
            <v>30 Min OpResv</v>
          </cell>
          <cell r="L6" t="str">
            <v>AGC</v>
          </cell>
          <cell r="N6" t="str">
            <v>Western Hub</v>
          </cell>
          <cell r="T6" t="str">
            <v>Cinergy</v>
          </cell>
          <cell r="Z6" t="str">
            <v>Comed</v>
          </cell>
          <cell r="AB6" t="str">
            <v>Serc</v>
          </cell>
          <cell r="AD6" t="str">
            <v>TVA</v>
          </cell>
          <cell r="AE6" t="str">
            <v>Entergy</v>
          </cell>
          <cell r="AG6" t="str">
            <v>Ercot</v>
          </cell>
        </row>
        <row r="7">
          <cell r="A7">
            <v>37056</v>
          </cell>
          <cell r="B7">
            <v>71.430000000000007</v>
          </cell>
          <cell r="C7">
            <v>57.83</v>
          </cell>
          <cell r="D7">
            <v>74</v>
          </cell>
          <cell r="E7">
            <v>34.500007629394531</v>
          </cell>
          <cell r="F7">
            <v>50</v>
          </cell>
          <cell r="G7">
            <v>1.8000030517578125</v>
          </cell>
          <cell r="I7">
            <v>19.369998931884766</v>
          </cell>
          <cell r="J7">
            <v>14.090000152587891</v>
          </cell>
          <cell r="K7">
            <v>10.960000038146973</v>
          </cell>
          <cell r="L7">
            <v>4.559999942779541</v>
          </cell>
          <cell r="M7">
            <v>55.56</v>
          </cell>
          <cell r="N7">
            <v>55.56</v>
          </cell>
          <cell r="O7">
            <v>57.560011444091799</v>
          </cell>
          <cell r="Q7">
            <v>53.699996948242188</v>
          </cell>
          <cell r="R7">
            <v>60.849994659423828</v>
          </cell>
          <cell r="T7">
            <v>53.999996185302734</v>
          </cell>
          <cell r="U7">
            <v>53.499992370605469</v>
          </cell>
          <cell r="W7">
            <v>58.5</v>
          </cell>
          <cell r="X7">
            <v>47.599994659423828</v>
          </cell>
          <cell r="Y7" t="e">
            <v>#REF!</v>
          </cell>
          <cell r="Z7">
            <v>49.909992370605465</v>
          </cell>
          <cell r="AB7">
            <v>52</v>
          </cell>
          <cell r="AC7">
            <v>53.25</v>
          </cell>
          <cell r="AD7">
            <v>52.25</v>
          </cell>
          <cell r="AE7">
            <v>51</v>
          </cell>
          <cell r="AF7">
            <v>70.75</v>
          </cell>
          <cell r="AG7">
            <v>41</v>
          </cell>
          <cell r="AI7">
            <v>37012</v>
          </cell>
          <cell r="AJ7">
            <v>2.0000004768371582</v>
          </cell>
        </row>
        <row r="8">
          <cell r="A8">
            <v>37057</v>
          </cell>
          <cell r="B8">
            <v>66</v>
          </cell>
          <cell r="C8">
            <v>48</v>
          </cell>
          <cell r="D8">
            <v>71</v>
          </cell>
          <cell r="E8">
            <v>34.500007629394531</v>
          </cell>
          <cell r="F8">
            <v>50</v>
          </cell>
          <cell r="G8">
            <v>1.8000030517578125</v>
          </cell>
          <cell r="I8">
            <v>19.369998931884766</v>
          </cell>
          <cell r="J8">
            <v>14.090000152587891</v>
          </cell>
          <cell r="K8">
            <v>10.960000038146973</v>
          </cell>
          <cell r="L8">
            <v>4.559999942779541</v>
          </cell>
          <cell r="M8">
            <v>45.75</v>
          </cell>
          <cell r="N8">
            <v>45.75</v>
          </cell>
          <cell r="O8">
            <v>47.750011444091797</v>
          </cell>
          <cell r="Q8">
            <v>46.699996948242188</v>
          </cell>
          <cell r="R8">
            <v>61.099994659423828</v>
          </cell>
          <cell r="T8">
            <v>46.999996185302734</v>
          </cell>
          <cell r="U8">
            <v>46.499992370605469</v>
          </cell>
          <cell r="W8">
            <v>51.5</v>
          </cell>
          <cell r="X8">
            <v>43.599994659423828</v>
          </cell>
          <cell r="Y8" t="e">
            <v>#REF!</v>
          </cell>
          <cell r="Z8">
            <v>42.999992370605469</v>
          </cell>
          <cell r="AB8">
            <v>51</v>
          </cell>
          <cell r="AC8">
            <v>52.25</v>
          </cell>
          <cell r="AD8">
            <v>48.25</v>
          </cell>
          <cell r="AE8">
            <v>49</v>
          </cell>
          <cell r="AF8">
            <v>71.75</v>
          </cell>
          <cell r="AG8">
            <v>40.5</v>
          </cell>
          <cell r="AI8">
            <v>37043</v>
          </cell>
          <cell r="AJ8">
            <v>2.0000004768371582</v>
          </cell>
        </row>
        <row r="9">
          <cell r="A9">
            <v>37060</v>
          </cell>
          <cell r="B9">
            <v>61.5</v>
          </cell>
          <cell r="C9">
            <v>43</v>
          </cell>
          <cell r="D9">
            <v>68.5</v>
          </cell>
          <cell r="E9">
            <v>34.500007629394531</v>
          </cell>
          <cell r="F9">
            <v>46.5</v>
          </cell>
          <cell r="G9">
            <v>1.8000030517578125</v>
          </cell>
          <cell r="I9">
            <v>19.369998931884766</v>
          </cell>
          <cell r="J9">
            <v>14.090000152587891</v>
          </cell>
          <cell r="K9">
            <v>10.960000038146973</v>
          </cell>
          <cell r="L9">
            <v>4.559999942779541</v>
          </cell>
          <cell r="M9">
            <v>49.5</v>
          </cell>
          <cell r="N9">
            <v>49.5</v>
          </cell>
          <cell r="O9">
            <v>51.500011444091797</v>
          </cell>
          <cell r="Q9">
            <v>51.449996948242188</v>
          </cell>
          <cell r="R9">
            <v>59.349994659423828</v>
          </cell>
          <cell r="T9">
            <v>51.749996185302734</v>
          </cell>
          <cell r="U9">
            <v>51.249992370605469</v>
          </cell>
          <cell r="W9">
            <v>56.249996185302734</v>
          </cell>
          <cell r="X9">
            <v>43.249996185302734</v>
          </cell>
          <cell r="Y9" t="e">
            <v>#REF!</v>
          </cell>
          <cell r="Z9">
            <v>47.499992370605469</v>
          </cell>
          <cell r="AB9">
            <v>55.75</v>
          </cell>
          <cell r="AC9">
            <v>61</v>
          </cell>
          <cell r="AD9">
            <v>53</v>
          </cell>
          <cell r="AE9">
            <v>54.5</v>
          </cell>
          <cell r="AF9">
            <v>75.25</v>
          </cell>
          <cell r="AG9">
            <v>42.5</v>
          </cell>
          <cell r="AI9">
            <v>37073</v>
          </cell>
          <cell r="AJ9">
            <v>1.999998927116394</v>
          </cell>
        </row>
        <row r="10">
          <cell r="A10">
            <v>37061</v>
          </cell>
          <cell r="B10">
            <v>61.5</v>
          </cell>
          <cell r="C10">
            <v>43</v>
          </cell>
          <cell r="D10">
            <v>68.5</v>
          </cell>
          <cell r="E10">
            <v>34.500007629394531</v>
          </cell>
          <cell r="F10">
            <v>46.5</v>
          </cell>
          <cell r="G10">
            <v>1.8000030517578125</v>
          </cell>
          <cell r="I10">
            <v>19.369998931884766</v>
          </cell>
          <cell r="J10">
            <v>14.090000152587891</v>
          </cell>
          <cell r="K10">
            <v>10.960000038146973</v>
          </cell>
          <cell r="L10">
            <v>4.559999942779541</v>
          </cell>
          <cell r="M10">
            <v>49.5</v>
          </cell>
          <cell r="N10">
            <v>49.5</v>
          </cell>
          <cell r="O10">
            <v>51.500011444091797</v>
          </cell>
          <cell r="Q10">
            <v>51.449996948242188</v>
          </cell>
          <cell r="R10">
            <v>58.099990844726563</v>
          </cell>
          <cell r="T10">
            <v>51.749996185302734</v>
          </cell>
          <cell r="U10">
            <v>51.249992370605469</v>
          </cell>
          <cell r="W10">
            <v>56.249996185302734</v>
          </cell>
          <cell r="X10">
            <v>43.249996185302734</v>
          </cell>
          <cell r="Y10" t="e">
            <v>#REF!</v>
          </cell>
          <cell r="Z10">
            <v>47.499992370605469</v>
          </cell>
          <cell r="AB10">
            <v>55.75</v>
          </cell>
          <cell r="AC10">
            <v>61</v>
          </cell>
          <cell r="AD10">
            <v>53</v>
          </cell>
          <cell r="AE10">
            <v>54.5</v>
          </cell>
          <cell r="AF10">
            <v>73.75</v>
          </cell>
          <cell r="AG10">
            <v>42.5</v>
          </cell>
          <cell r="AI10">
            <v>37104</v>
          </cell>
          <cell r="AJ10">
            <v>2</v>
          </cell>
        </row>
        <row r="11">
          <cell r="A11">
            <v>37062</v>
          </cell>
          <cell r="B11">
            <v>61.5</v>
          </cell>
          <cell r="C11">
            <v>43</v>
          </cell>
          <cell r="D11">
            <v>68.5</v>
          </cell>
          <cell r="E11">
            <v>34.500007629394531</v>
          </cell>
          <cell r="F11">
            <v>46.5</v>
          </cell>
          <cell r="G11">
            <v>1.8000030517578125</v>
          </cell>
          <cell r="I11">
            <v>19.369998931884766</v>
          </cell>
          <cell r="J11">
            <v>14.090000152587891</v>
          </cell>
          <cell r="K11">
            <v>10.960000038146973</v>
          </cell>
          <cell r="L11">
            <v>4.559999942779541</v>
          </cell>
          <cell r="M11">
            <v>49.5</v>
          </cell>
          <cell r="N11">
            <v>49.5</v>
          </cell>
          <cell r="O11">
            <v>51.500011444091797</v>
          </cell>
          <cell r="Q11">
            <v>51.449996948242188</v>
          </cell>
          <cell r="R11">
            <v>58.099990844726563</v>
          </cell>
          <cell r="T11">
            <v>51.749996185302734</v>
          </cell>
          <cell r="U11">
            <v>51.249992370605469</v>
          </cell>
          <cell r="W11">
            <v>56.249996185302734</v>
          </cell>
          <cell r="X11">
            <v>43.249996185302734</v>
          </cell>
          <cell r="Y11" t="e">
            <v>#REF!</v>
          </cell>
          <cell r="Z11">
            <v>47.499992370605469</v>
          </cell>
          <cell r="AB11">
            <v>55.75</v>
          </cell>
          <cell r="AC11">
            <v>61</v>
          </cell>
          <cell r="AD11">
            <v>53</v>
          </cell>
          <cell r="AE11">
            <v>54.5</v>
          </cell>
          <cell r="AF11">
            <v>73.75</v>
          </cell>
          <cell r="AG11">
            <v>42.5</v>
          </cell>
          <cell r="AI11">
            <v>37135</v>
          </cell>
          <cell r="AJ11">
            <v>1.7500005960464478</v>
          </cell>
        </row>
        <row r="12">
          <cell r="A12">
            <v>37063</v>
          </cell>
          <cell r="B12">
            <v>61.5</v>
          </cell>
          <cell r="C12">
            <v>43</v>
          </cell>
          <cell r="D12">
            <v>68.5</v>
          </cell>
          <cell r="E12">
            <v>34.500007629394531</v>
          </cell>
          <cell r="F12">
            <v>46.5</v>
          </cell>
          <cell r="G12">
            <v>1.8000030517578125</v>
          </cell>
          <cell r="I12">
            <v>19.369998931884766</v>
          </cell>
          <cell r="J12">
            <v>14.090000152587891</v>
          </cell>
          <cell r="K12">
            <v>10.960000038146973</v>
          </cell>
          <cell r="L12">
            <v>4.559999942779541</v>
          </cell>
          <cell r="M12">
            <v>49.5</v>
          </cell>
          <cell r="N12">
            <v>49.5</v>
          </cell>
          <cell r="O12">
            <v>51.500011444091797</v>
          </cell>
          <cell r="Q12">
            <v>51.449996948242188</v>
          </cell>
          <cell r="R12">
            <v>58.099990844726563</v>
          </cell>
          <cell r="T12">
            <v>51.749996185302734</v>
          </cell>
          <cell r="U12">
            <v>51.249992370605469</v>
          </cell>
          <cell r="W12">
            <v>56.249996185302734</v>
          </cell>
          <cell r="X12">
            <v>43.249996185302734</v>
          </cell>
          <cell r="Y12" t="e">
            <v>#REF!</v>
          </cell>
          <cell r="Z12">
            <v>47.499992370605469</v>
          </cell>
          <cell r="AB12">
            <v>55.75</v>
          </cell>
          <cell r="AC12">
            <v>61</v>
          </cell>
          <cell r="AD12">
            <v>53</v>
          </cell>
          <cell r="AE12">
            <v>54.5</v>
          </cell>
          <cell r="AF12">
            <v>73.75</v>
          </cell>
          <cell r="AG12">
            <v>42.5</v>
          </cell>
          <cell r="AI12">
            <v>37165</v>
          </cell>
          <cell r="AJ12">
            <v>1.7500001192092896</v>
          </cell>
        </row>
        <row r="13">
          <cell r="A13">
            <v>37064</v>
          </cell>
          <cell r="B13">
            <v>61.5</v>
          </cell>
          <cell r="C13">
            <v>43</v>
          </cell>
          <cell r="D13">
            <v>68.5</v>
          </cell>
          <cell r="E13">
            <v>34.500007629394531</v>
          </cell>
          <cell r="F13">
            <v>46.5</v>
          </cell>
          <cell r="G13">
            <v>1.8000030517578125</v>
          </cell>
          <cell r="I13">
            <v>19.369998931884766</v>
          </cell>
          <cell r="J13">
            <v>14.090000152587891</v>
          </cell>
          <cell r="K13">
            <v>10.960000038146973</v>
          </cell>
          <cell r="L13">
            <v>4.559999942779541</v>
          </cell>
          <cell r="M13">
            <v>49.5</v>
          </cell>
          <cell r="N13">
            <v>49.5</v>
          </cell>
          <cell r="O13">
            <v>51.500011444091797</v>
          </cell>
          <cell r="Q13">
            <v>51.449996948242188</v>
          </cell>
          <cell r="R13">
            <v>54.099990844726563</v>
          </cell>
          <cell r="T13">
            <v>51.749996185302734</v>
          </cell>
          <cell r="U13">
            <v>51.249992370605469</v>
          </cell>
          <cell r="W13">
            <v>56.249996185302734</v>
          </cell>
          <cell r="X13">
            <v>43.249996185302734</v>
          </cell>
          <cell r="Y13" t="e">
            <v>#REF!</v>
          </cell>
          <cell r="Z13">
            <v>47.499992370605469</v>
          </cell>
          <cell r="AB13">
            <v>55.75</v>
          </cell>
          <cell r="AC13">
            <v>61</v>
          </cell>
          <cell r="AD13">
            <v>53</v>
          </cell>
          <cell r="AE13">
            <v>54.5</v>
          </cell>
          <cell r="AF13">
            <v>69.75</v>
          </cell>
          <cell r="AG13">
            <v>42.5</v>
          </cell>
          <cell r="AI13">
            <v>37196</v>
          </cell>
          <cell r="AJ13">
            <v>1.7500001192092896</v>
          </cell>
        </row>
        <row r="14">
          <cell r="A14">
            <v>37067</v>
          </cell>
          <cell r="B14">
            <v>63.5</v>
          </cell>
          <cell r="C14">
            <v>43.5</v>
          </cell>
          <cell r="D14">
            <v>70.5</v>
          </cell>
          <cell r="E14">
            <v>34.500007629394531</v>
          </cell>
          <cell r="F14">
            <v>52</v>
          </cell>
          <cell r="G14">
            <v>1.8000030517578125</v>
          </cell>
          <cell r="I14">
            <v>19.369998931884766</v>
          </cell>
          <cell r="J14">
            <v>14.090000152587891</v>
          </cell>
          <cell r="K14">
            <v>10.960000038146973</v>
          </cell>
          <cell r="L14">
            <v>4.559999942779541</v>
          </cell>
          <cell r="M14">
            <v>52.5</v>
          </cell>
          <cell r="N14">
            <v>52.5</v>
          </cell>
          <cell r="O14">
            <v>54.500011444091797</v>
          </cell>
          <cell r="Q14">
            <v>55.199996948242188</v>
          </cell>
          <cell r="R14">
            <v>59.349994659423828</v>
          </cell>
          <cell r="T14">
            <v>55.499996185302734</v>
          </cell>
          <cell r="U14">
            <v>54.999992370605469</v>
          </cell>
          <cell r="W14">
            <v>59.999996185302734</v>
          </cell>
          <cell r="X14">
            <v>47.999996185302734</v>
          </cell>
          <cell r="Y14" t="e">
            <v>#REF!</v>
          </cell>
          <cell r="Z14">
            <v>50.999992370605469</v>
          </cell>
          <cell r="AB14">
            <v>67</v>
          </cell>
          <cell r="AC14">
            <v>72.25</v>
          </cell>
          <cell r="AD14">
            <v>56.25</v>
          </cell>
          <cell r="AE14">
            <v>61.5</v>
          </cell>
          <cell r="AF14">
            <v>77.5</v>
          </cell>
          <cell r="AG14">
            <v>43.5</v>
          </cell>
          <cell r="AI14">
            <v>37226</v>
          </cell>
          <cell r="AJ14">
            <v>1.7500001192092896</v>
          </cell>
        </row>
        <row r="15">
          <cell r="A15">
            <v>37068</v>
          </cell>
          <cell r="B15">
            <v>63.5</v>
          </cell>
          <cell r="C15">
            <v>43.5</v>
          </cell>
          <cell r="D15">
            <v>70.5</v>
          </cell>
          <cell r="E15">
            <v>34.500007629394531</v>
          </cell>
          <cell r="F15">
            <v>52</v>
          </cell>
          <cell r="G15">
            <v>1.8000030517578125</v>
          </cell>
          <cell r="I15">
            <v>19.369998931884766</v>
          </cell>
          <cell r="J15">
            <v>14.090000152587891</v>
          </cell>
          <cell r="K15">
            <v>10.960000038146973</v>
          </cell>
          <cell r="L15">
            <v>4.559999942779541</v>
          </cell>
          <cell r="M15">
            <v>52.5</v>
          </cell>
          <cell r="N15">
            <v>52.5</v>
          </cell>
          <cell r="O15">
            <v>54.500011444091797</v>
          </cell>
          <cell r="Q15">
            <v>55.199996948242188</v>
          </cell>
          <cell r="R15">
            <v>59.349994659423828</v>
          </cell>
          <cell r="T15">
            <v>55.499996185302734</v>
          </cell>
          <cell r="U15">
            <v>54.999992370605469</v>
          </cell>
          <cell r="W15">
            <v>59.999996185302734</v>
          </cell>
          <cell r="X15">
            <v>47.999992370605469</v>
          </cell>
          <cell r="Y15" t="e">
            <v>#REF!</v>
          </cell>
          <cell r="Z15">
            <v>50.999992370605469</v>
          </cell>
          <cell r="AB15">
            <v>67</v>
          </cell>
          <cell r="AC15">
            <v>72.25</v>
          </cell>
          <cell r="AD15">
            <v>56.25</v>
          </cell>
          <cell r="AE15">
            <v>61.5</v>
          </cell>
          <cell r="AF15">
            <v>73.25</v>
          </cell>
          <cell r="AG15">
            <v>43.5</v>
          </cell>
          <cell r="AI15">
            <v>37257</v>
          </cell>
          <cell r="AJ15">
            <v>1.7499997615814209</v>
          </cell>
        </row>
        <row r="16">
          <cell r="A16">
            <v>37069</v>
          </cell>
          <cell r="B16">
            <v>63.5</v>
          </cell>
          <cell r="C16">
            <v>43.5</v>
          </cell>
          <cell r="D16">
            <v>70.5</v>
          </cell>
          <cell r="E16">
            <v>34.500007629394531</v>
          </cell>
          <cell r="F16">
            <v>52</v>
          </cell>
          <cell r="G16">
            <v>1.8000030517578125</v>
          </cell>
          <cell r="I16">
            <v>19.369998931884766</v>
          </cell>
          <cell r="J16">
            <v>14.090000152587891</v>
          </cell>
          <cell r="K16">
            <v>10.960000038146973</v>
          </cell>
          <cell r="L16">
            <v>4.559999942779541</v>
          </cell>
          <cell r="M16">
            <v>52.5</v>
          </cell>
          <cell r="N16">
            <v>52.5</v>
          </cell>
          <cell r="O16">
            <v>54.500011444091797</v>
          </cell>
          <cell r="Q16">
            <v>55.199996948242188</v>
          </cell>
          <cell r="R16">
            <v>59.349994659423828</v>
          </cell>
          <cell r="T16">
            <v>55.499996185302734</v>
          </cell>
          <cell r="U16">
            <v>54.999992370605469</v>
          </cell>
          <cell r="W16">
            <v>59.999996185302734</v>
          </cell>
          <cell r="X16">
            <v>47.999992370605469</v>
          </cell>
          <cell r="Y16" t="e">
            <v>#REF!</v>
          </cell>
          <cell r="Z16">
            <v>50.999992370605469</v>
          </cell>
          <cell r="AB16">
            <v>67</v>
          </cell>
          <cell r="AC16">
            <v>72.25</v>
          </cell>
          <cell r="AD16">
            <v>56.25</v>
          </cell>
          <cell r="AE16">
            <v>61.5</v>
          </cell>
          <cell r="AF16">
            <v>73.25</v>
          </cell>
          <cell r="AG16">
            <v>43.5</v>
          </cell>
          <cell r="AI16">
            <v>37288</v>
          </cell>
          <cell r="AJ16">
            <v>1.7499997615814209</v>
          </cell>
        </row>
        <row r="17">
          <cell r="A17">
            <v>37070</v>
          </cell>
          <cell r="B17">
            <v>63.5</v>
          </cell>
          <cell r="C17">
            <v>43.5</v>
          </cell>
          <cell r="D17">
            <v>70.5</v>
          </cell>
          <cell r="E17">
            <v>34.500007629394531</v>
          </cell>
          <cell r="F17">
            <v>52</v>
          </cell>
          <cell r="G17">
            <v>1.8000030517578125</v>
          </cell>
          <cell r="I17">
            <v>19.369998931884766</v>
          </cell>
          <cell r="J17">
            <v>14.090000152587891</v>
          </cell>
          <cell r="K17">
            <v>10.960000038146973</v>
          </cell>
          <cell r="L17">
            <v>4.559999942779541</v>
          </cell>
          <cell r="M17">
            <v>52.5</v>
          </cell>
          <cell r="N17">
            <v>52.5</v>
          </cell>
          <cell r="O17">
            <v>54.500011444091797</v>
          </cell>
          <cell r="Q17">
            <v>55.199996948242188</v>
          </cell>
          <cell r="R17">
            <v>59.349994659423828</v>
          </cell>
          <cell r="T17">
            <v>55.499996185302734</v>
          </cell>
          <cell r="U17">
            <v>54.999992370605469</v>
          </cell>
          <cell r="W17">
            <v>59.999996185302734</v>
          </cell>
          <cell r="X17">
            <v>47.999992370605469</v>
          </cell>
          <cell r="Y17" t="e">
            <v>#REF!</v>
          </cell>
          <cell r="Z17">
            <v>50.999992370605469</v>
          </cell>
          <cell r="AB17">
            <v>67</v>
          </cell>
          <cell r="AC17">
            <v>72.25</v>
          </cell>
          <cell r="AD17">
            <v>56.25</v>
          </cell>
          <cell r="AE17">
            <v>61.5</v>
          </cell>
          <cell r="AF17">
            <v>73.25</v>
          </cell>
          <cell r="AG17">
            <v>43.5</v>
          </cell>
          <cell r="AI17">
            <v>37316</v>
          </cell>
          <cell r="AJ17">
            <v>1.7499997615814209</v>
          </cell>
        </row>
        <row r="18">
          <cell r="A18">
            <v>37071</v>
          </cell>
          <cell r="B18">
            <v>63.5</v>
          </cell>
          <cell r="C18">
            <v>43.5</v>
          </cell>
          <cell r="D18">
            <v>70.5</v>
          </cell>
          <cell r="E18">
            <v>34.500007629394531</v>
          </cell>
          <cell r="F18">
            <v>52</v>
          </cell>
          <cell r="G18">
            <v>1.8000030517578125</v>
          </cell>
          <cell r="I18">
            <v>19.369998931884766</v>
          </cell>
          <cell r="J18">
            <v>14.090000152587891</v>
          </cell>
          <cell r="K18">
            <v>10.960000038146973</v>
          </cell>
          <cell r="L18">
            <v>4.559999942779541</v>
          </cell>
          <cell r="M18">
            <v>52.5</v>
          </cell>
          <cell r="N18">
            <v>52.5</v>
          </cell>
          <cell r="O18">
            <v>54.500011444091797</v>
          </cell>
          <cell r="Q18">
            <v>55.199996948242188</v>
          </cell>
          <cell r="R18">
            <v>59.349994659423828</v>
          </cell>
          <cell r="T18">
            <v>55.499996185302734</v>
          </cell>
          <cell r="U18">
            <v>54.999992370605469</v>
          </cell>
          <cell r="W18">
            <v>59.999996185302734</v>
          </cell>
          <cell r="X18">
            <v>47.999992370605469</v>
          </cell>
          <cell r="Y18" t="e">
            <v>#REF!</v>
          </cell>
          <cell r="Z18">
            <v>50.999992370605469</v>
          </cell>
          <cell r="AB18">
            <v>67</v>
          </cell>
          <cell r="AC18">
            <v>72.25</v>
          </cell>
          <cell r="AD18">
            <v>56.25</v>
          </cell>
          <cell r="AE18">
            <v>61.5</v>
          </cell>
          <cell r="AF18">
            <v>73.25</v>
          </cell>
          <cell r="AG18">
            <v>43.5</v>
          </cell>
          <cell r="AI18">
            <v>37347</v>
          </cell>
          <cell r="AJ18">
            <v>1.7499997615814209</v>
          </cell>
        </row>
        <row r="19">
          <cell r="A19">
            <v>37074</v>
          </cell>
          <cell r="B19">
            <v>83</v>
          </cell>
          <cell r="C19">
            <v>55.75</v>
          </cell>
          <cell r="D19">
            <v>94.5</v>
          </cell>
          <cell r="E19">
            <v>42.455005645751953</v>
          </cell>
          <cell r="F19">
            <v>53</v>
          </cell>
          <cell r="G19">
            <v>1.8000030517578125</v>
          </cell>
          <cell r="I19">
            <v>19.369998931884766</v>
          </cell>
          <cell r="J19">
            <v>14.090000152587891</v>
          </cell>
          <cell r="K19">
            <v>10.960000038146973</v>
          </cell>
          <cell r="L19">
            <v>4.559999942779541</v>
          </cell>
          <cell r="M19">
            <v>56</v>
          </cell>
          <cell r="N19">
            <v>56</v>
          </cell>
          <cell r="O19">
            <v>61.000022888183594</v>
          </cell>
          <cell r="Q19">
            <v>59.75</v>
          </cell>
          <cell r="R19">
            <v>78.5</v>
          </cell>
          <cell r="T19">
            <v>59</v>
          </cell>
          <cell r="U19">
            <v>55.25</v>
          </cell>
          <cell r="W19">
            <v>63</v>
          </cell>
          <cell r="X19">
            <v>48.980003356933594</v>
          </cell>
          <cell r="Y19" t="e">
            <v>#REF!</v>
          </cell>
          <cell r="Z19">
            <v>55.5</v>
          </cell>
          <cell r="AB19">
            <v>66</v>
          </cell>
          <cell r="AC19">
            <v>80.5</v>
          </cell>
          <cell r="AD19">
            <v>60.75</v>
          </cell>
          <cell r="AE19">
            <v>64</v>
          </cell>
          <cell r="AF19">
            <v>92.75</v>
          </cell>
          <cell r="AG19">
            <v>45</v>
          </cell>
          <cell r="AI19">
            <v>37377</v>
          </cell>
          <cell r="AJ19">
            <v>1.7499997615814209</v>
          </cell>
        </row>
        <row r="20">
          <cell r="A20">
            <v>37075</v>
          </cell>
          <cell r="B20">
            <v>83</v>
          </cell>
          <cell r="C20">
            <v>55.75</v>
          </cell>
          <cell r="D20">
            <v>94.5</v>
          </cell>
          <cell r="E20">
            <v>42.455005645751953</v>
          </cell>
          <cell r="F20">
            <v>53</v>
          </cell>
          <cell r="G20">
            <v>1.8000030517578125</v>
          </cell>
          <cell r="I20">
            <v>19.369998931884766</v>
          </cell>
          <cell r="J20">
            <v>14.090000152587891</v>
          </cell>
          <cell r="K20">
            <v>10.960000038146973</v>
          </cell>
          <cell r="L20">
            <v>4.559999942779541</v>
          </cell>
          <cell r="M20">
            <v>56</v>
          </cell>
          <cell r="N20">
            <v>56</v>
          </cell>
          <cell r="O20">
            <v>61.000022888183594</v>
          </cell>
          <cell r="Q20">
            <v>59.75</v>
          </cell>
          <cell r="R20">
            <v>81.75</v>
          </cell>
          <cell r="T20">
            <v>59</v>
          </cell>
          <cell r="U20">
            <v>55.25</v>
          </cell>
          <cell r="W20">
            <v>63</v>
          </cell>
          <cell r="X20">
            <v>48.480003356933594</v>
          </cell>
          <cell r="Y20" t="e">
            <v>#REF!</v>
          </cell>
          <cell r="Z20">
            <v>55.5</v>
          </cell>
          <cell r="AB20">
            <v>66</v>
          </cell>
          <cell r="AC20">
            <v>80.5</v>
          </cell>
          <cell r="AD20">
            <v>60.75</v>
          </cell>
          <cell r="AE20">
            <v>64</v>
          </cell>
          <cell r="AF20">
            <v>95.75</v>
          </cell>
          <cell r="AG20">
            <v>45</v>
          </cell>
          <cell r="AI20">
            <v>37408</v>
          </cell>
          <cell r="AJ20">
            <v>1.7499997615814209</v>
          </cell>
        </row>
        <row r="21">
          <cell r="A21">
            <v>37077</v>
          </cell>
          <cell r="B21">
            <v>83</v>
          </cell>
          <cell r="C21">
            <v>55.75</v>
          </cell>
          <cell r="D21">
            <v>94.5</v>
          </cell>
          <cell r="E21">
            <v>42.455005645751953</v>
          </cell>
          <cell r="F21">
            <v>53</v>
          </cell>
          <cell r="G21">
            <v>1.8000030517578125</v>
          </cell>
          <cell r="I21">
            <v>19.369998931884766</v>
          </cell>
          <cell r="J21">
            <v>14.090000152587891</v>
          </cell>
          <cell r="K21">
            <v>10.960000038146973</v>
          </cell>
          <cell r="L21">
            <v>4.559999942779541</v>
          </cell>
          <cell r="M21">
            <v>56</v>
          </cell>
          <cell r="N21">
            <v>56</v>
          </cell>
          <cell r="O21">
            <v>61.000022888183594</v>
          </cell>
          <cell r="Q21">
            <v>59.75</v>
          </cell>
          <cell r="R21">
            <v>81.75</v>
          </cell>
          <cell r="T21">
            <v>59</v>
          </cell>
          <cell r="U21">
            <v>55.25</v>
          </cell>
          <cell r="W21">
            <v>63</v>
          </cell>
          <cell r="X21">
            <v>48.480003356933594</v>
          </cell>
          <cell r="Y21" t="e">
            <v>#REF!</v>
          </cell>
          <cell r="Z21">
            <v>55.5</v>
          </cell>
          <cell r="AB21">
            <v>66</v>
          </cell>
          <cell r="AC21">
            <v>80.5</v>
          </cell>
          <cell r="AD21">
            <v>60.75</v>
          </cell>
          <cell r="AE21">
            <v>64</v>
          </cell>
          <cell r="AF21">
            <v>95.75</v>
          </cell>
          <cell r="AG21">
            <v>45</v>
          </cell>
          <cell r="AI21">
            <v>37438</v>
          </cell>
          <cell r="AJ21">
            <v>1.7499997615814209</v>
          </cell>
        </row>
        <row r="22">
          <cell r="A22">
            <v>37078</v>
          </cell>
          <cell r="B22">
            <v>83</v>
          </cell>
          <cell r="C22">
            <v>55.75</v>
          </cell>
          <cell r="D22">
            <v>94.5</v>
          </cell>
          <cell r="E22">
            <v>42.455005645751953</v>
          </cell>
          <cell r="F22">
            <v>53</v>
          </cell>
          <cell r="G22">
            <v>1.8000030517578125</v>
          </cell>
          <cell r="I22">
            <v>19.369998931884766</v>
          </cell>
          <cell r="J22">
            <v>14.090000152587891</v>
          </cell>
          <cell r="K22">
            <v>10.960000038146973</v>
          </cell>
          <cell r="L22">
            <v>4.559999942779541</v>
          </cell>
          <cell r="M22">
            <v>56</v>
          </cell>
          <cell r="N22">
            <v>56</v>
          </cell>
          <cell r="O22">
            <v>61.000022888183594</v>
          </cell>
          <cell r="Q22">
            <v>59.75</v>
          </cell>
          <cell r="R22">
            <v>82.75</v>
          </cell>
          <cell r="T22">
            <v>59</v>
          </cell>
          <cell r="U22">
            <v>55.25</v>
          </cell>
          <cell r="W22">
            <v>63</v>
          </cell>
          <cell r="X22">
            <v>48.980003356933594</v>
          </cell>
          <cell r="Y22" t="e">
            <v>#REF!</v>
          </cell>
          <cell r="Z22">
            <v>55.5</v>
          </cell>
          <cell r="AB22">
            <v>66</v>
          </cell>
          <cell r="AC22">
            <v>80.5</v>
          </cell>
          <cell r="AD22">
            <v>60.75</v>
          </cell>
          <cell r="AE22">
            <v>64</v>
          </cell>
          <cell r="AF22">
            <v>98</v>
          </cell>
          <cell r="AG22">
            <v>45</v>
          </cell>
          <cell r="AI22">
            <v>37469</v>
          </cell>
          <cell r="AJ22">
            <v>1.7499997615814209</v>
          </cell>
        </row>
        <row r="23">
          <cell r="A23">
            <v>37081</v>
          </cell>
          <cell r="B23">
            <v>83</v>
          </cell>
          <cell r="C23">
            <v>55.75</v>
          </cell>
          <cell r="D23">
            <v>94.5</v>
          </cell>
          <cell r="E23">
            <v>42.455005645751953</v>
          </cell>
          <cell r="F23">
            <v>68</v>
          </cell>
          <cell r="G23">
            <v>1.8000030517578125</v>
          </cell>
          <cell r="I23">
            <v>19.369998931884766</v>
          </cell>
          <cell r="J23">
            <v>14.090000152587891</v>
          </cell>
          <cell r="K23">
            <v>10.960000038146973</v>
          </cell>
          <cell r="L23">
            <v>4.559999942779541</v>
          </cell>
          <cell r="M23">
            <v>80.5</v>
          </cell>
          <cell r="N23">
            <v>80.5</v>
          </cell>
          <cell r="O23">
            <v>84.500022888183594</v>
          </cell>
          <cell r="Q23">
            <v>82.504997253417969</v>
          </cell>
          <cell r="R23">
            <v>79.694999694824219</v>
          </cell>
          <cell r="T23">
            <v>81.254997253417969</v>
          </cell>
          <cell r="U23">
            <v>77.504997253417969</v>
          </cell>
          <cell r="W23">
            <v>85.254997253417969</v>
          </cell>
          <cell r="X23">
            <v>50.735004425048828</v>
          </cell>
          <cell r="Y23" t="e">
            <v>#REF!</v>
          </cell>
          <cell r="Z23">
            <v>77.745002746582031</v>
          </cell>
          <cell r="AB23">
            <v>96.25</v>
          </cell>
          <cell r="AC23">
            <v>102.75</v>
          </cell>
          <cell r="AD23">
            <v>86.700003051757818</v>
          </cell>
          <cell r="AE23">
            <v>90.550001525878912</v>
          </cell>
          <cell r="AF23">
            <v>94.25</v>
          </cell>
          <cell r="AG23">
            <v>59.25</v>
          </cell>
          <cell r="AI23">
            <v>37500</v>
          </cell>
          <cell r="AJ23">
            <v>1.7499997615814209</v>
          </cell>
        </row>
        <row r="24">
          <cell r="A24">
            <v>37082</v>
          </cell>
          <cell r="B24">
            <v>83</v>
          </cell>
          <cell r="C24">
            <v>55.75</v>
          </cell>
          <cell r="D24">
            <v>94.5</v>
          </cell>
          <cell r="E24">
            <v>42.455005645751953</v>
          </cell>
          <cell r="F24">
            <v>68</v>
          </cell>
          <cell r="G24">
            <v>1.8000030517578125</v>
          </cell>
          <cell r="I24">
            <v>19.369998931884766</v>
          </cell>
          <cell r="J24">
            <v>14.090000152587891</v>
          </cell>
          <cell r="K24">
            <v>10.960000038146973</v>
          </cell>
          <cell r="L24">
            <v>4.559999942779541</v>
          </cell>
          <cell r="M24">
            <v>80.5</v>
          </cell>
          <cell r="N24">
            <v>80.5</v>
          </cell>
          <cell r="O24">
            <v>84.500022888183594</v>
          </cell>
          <cell r="Q24">
            <v>82.504997253417969</v>
          </cell>
          <cell r="R24">
            <v>79.694999694824219</v>
          </cell>
          <cell r="T24">
            <v>81.254997253417969</v>
          </cell>
          <cell r="U24">
            <v>77.504997253417969</v>
          </cell>
          <cell r="W24">
            <v>85.254997253417969</v>
          </cell>
          <cell r="X24">
            <v>50.735004425048828</v>
          </cell>
          <cell r="Y24" t="e">
            <v>#REF!</v>
          </cell>
          <cell r="Z24">
            <v>77.745002746582031</v>
          </cell>
          <cell r="AB24">
            <v>96.25</v>
          </cell>
          <cell r="AC24">
            <v>102.75</v>
          </cell>
          <cell r="AD24">
            <v>86.700003051757818</v>
          </cell>
          <cell r="AE24">
            <v>90.550001525878912</v>
          </cell>
          <cell r="AF24">
            <v>94.25</v>
          </cell>
          <cell r="AG24">
            <v>59.25</v>
          </cell>
          <cell r="AI24">
            <v>37530</v>
          </cell>
          <cell r="AJ24">
            <v>1.7499997615814209</v>
          </cell>
        </row>
        <row r="25">
          <cell r="A25">
            <v>37083</v>
          </cell>
          <cell r="B25">
            <v>83</v>
          </cell>
          <cell r="C25">
            <v>55.75</v>
          </cell>
          <cell r="D25">
            <v>94.5</v>
          </cell>
          <cell r="E25">
            <v>42.455005645751953</v>
          </cell>
          <cell r="F25">
            <v>68</v>
          </cell>
          <cell r="G25">
            <v>1.8000030517578125</v>
          </cell>
          <cell r="I25">
            <v>19.369998931884766</v>
          </cell>
          <cell r="J25">
            <v>14.090000152587891</v>
          </cell>
          <cell r="K25">
            <v>10.960000038146973</v>
          </cell>
          <cell r="L25">
            <v>4.559999942779541</v>
          </cell>
          <cell r="M25">
            <v>80.5</v>
          </cell>
          <cell r="N25">
            <v>80.5</v>
          </cell>
          <cell r="O25">
            <v>84.500022888183594</v>
          </cell>
          <cell r="Q25">
            <v>82.504997253417969</v>
          </cell>
          <cell r="R25">
            <v>79.694999694824219</v>
          </cell>
          <cell r="T25">
            <v>81.254997253417969</v>
          </cell>
          <cell r="U25">
            <v>77.504997253417969</v>
          </cell>
          <cell r="W25">
            <v>85.254997253417969</v>
          </cell>
          <cell r="X25">
            <v>50.735004425048828</v>
          </cell>
          <cell r="Y25" t="e">
            <v>#REF!</v>
          </cell>
          <cell r="Z25">
            <v>77.745002746582031</v>
          </cell>
          <cell r="AB25">
            <v>96.25</v>
          </cell>
          <cell r="AC25">
            <v>102.75</v>
          </cell>
          <cell r="AD25">
            <v>86.700003051757818</v>
          </cell>
          <cell r="AE25">
            <v>90.550001525878912</v>
          </cell>
          <cell r="AF25">
            <v>94.25</v>
          </cell>
          <cell r="AG25">
            <v>59.25</v>
          </cell>
          <cell r="AI25">
            <v>37561</v>
          </cell>
          <cell r="AJ25">
            <v>1.7499997615814209</v>
          </cell>
        </row>
        <row r="26">
          <cell r="A26">
            <v>37084</v>
          </cell>
          <cell r="B26">
            <v>83</v>
          </cell>
          <cell r="C26">
            <v>55.75</v>
          </cell>
          <cell r="D26">
            <v>94.5</v>
          </cell>
          <cell r="E26">
            <v>42.455005645751953</v>
          </cell>
          <cell r="F26">
            <v>68</v>
          </cell>
          <cell r="G26">
            <v>1.8000030517578125</v>
          </cell>
          <cell r="I26">
            <v>19.369998931884766</v>
          </cell>
          <cell r="J26">
            <v>14.090000152587891</v>
          </cell>
          <cell r="K26">
            <v>10.960000038146973</v>
          </cell>
          <cell r="L26">
            <v>4.559999942779541</v>
          </cell>
          <cell r="M26">
            <v>80.5</v>
          </cell>
          <cell r="N26">
            <v>80.5</v>
          </cell>
          <cell r="O26">
            <v>84.500022888183594</v>
          </cell>
          <cell r="Q26">
            <v>82.504997253417969</v>
          </cell>
          <cell r="R26">
            <v>79.694999694824219</v>
          </cell>
          <cell r="T26">
            <v>81.254997253417969</v>
          </cell>
          <cell r="U26">
            <v>77.504997253417969</v>
          </cell>
          <cell r="W26">
            <v>85.254997253417969</v>
          </cell>
          <cell r="X26">
            <v>48.425003051757813</v>
          </cell>
          <cell r="Y26" t="e">
            <v>#REF!</v>
          </cell>
          <cell r="Z26">
            <v>77.745002746582031</v>
          </cell>
          <cell r="AB26">
            <v>96.25</v>
          </cell>
          <cell r="AC26">
            <v>102.75</v>
          </cell>
          <cell r="AD26">
            <v>86.700003051757818</v>
          </cell>
          <cell r="AE26">
            <v>90.550001525878912</v>
          </cell>
          <cell r="AF26">
            <v>94.25</v>
          </cell>
          <cell r="AG26">
            <v>59.25</v>
          </cell>
          <cell r="AI26">
            <v>37591</v>
          </cell>
          <cell r="AJ26">
            <v>1.7499997615814209</v>
          </cell>
        </row>
        <row r="27">
          <cell r="A27">
            <v>37085</v>
          </cell>
          <cell r="B27">
            <v>83</v>
          </cell>
          <cell r="C27">
            <v>55.75</v>
          </cell>
          <cell r="D27">
            <v>94.5</v>
          </cell>
          <cell r="E27">
            <v>42.455005645751953</v>
          </cell>
          <cell r="F27">
            <v>68</v>
          </cell>
          <cell r="G27">
            <v>1.8000030517578125</v>
          </cell>
          <cell r="I27">
            <v>19.369998931884766</v>
          </cell>
          <cell r="J27">
            <v>14.090000152587891</v>
          </cell>
          <cell r="K27">
            <v>10.960000038146973</v>
          </cell>
          <cell r="L27">
            <v>4.559999942779541</v>
          </cell>
          <cell r="M27">
            <v>80.5</v>
          </cell>
          <cell r="N27">
            <v>80.5</v>
          </cell>
          <cell r="O27">
            <v>84.500022888183594</v>
          </cell>
          <cell r="Q27">
            <v>82.504997253417969</v>
          </cell>
          <cell r="R27">
            <v>85.654998779296875</v>
          </cell>
          <cell r="T27">
            <v>81.254997253417969</v>
          </cell>
          <cell r="U27">
            <v>77.504997253417969</v>
          </cell>
          <cell r="W27">
            <v>85.254997253417969</v>
          </cell>
          <cell r="X27">
            <v>51.235000610351563</v>
          </cell>
          <cell r="Y27" t="e">
            <v>#REF!</v>
          </cell>
          <cell r="Z27">
            <v>77.745002746582031</v>
          </cell>
          <cell r="AB27">
            <v>96.25</v>
          </cell>
          <cell r="AC27">
            <v>102.75</v>
          </cell>
          <cell r="AD27">
            <v>86.700003051757818</v>
          </cell>
          <cell r="AE27">
            <v>90.550001525878912</v>
          </cell>
          <cell r="AF27">
            <v>103.40000152587891</v>
          </cell>
          <cell r="AG27">
            <v>59.25</v>
          </cell>
          <cell r="AI27">
            <v>37622</v>
          </cell>
          <cell r="AJ27">
            <v>1.3500001430511475</v>
          </cell>
        </row>
        <row r="28">
          <cell r="A28">
            <v>37103</v>
          </cell>
          <cell r="B28">
            <v>83</v>
          </cell>
          <cell r="C28">
            <v>55.75</v>
          </cell>
          <cell r="D28">
            <v>95.5</v>
          </cell>
          <cell r="E28">
            <v>42.455005645751953</v>
          </cell>
          <cell r="F28">
            <v>68</v>
          </cell>
          <cell r="G28">
            <v>1.8000030517578125</v>
          </cell>
          <cell r="I28">
            <v>19.369998931884766</v>
          </cell>
          <cell r="J28">
            <v>14.090000152587891</v>
          </cell>
          <cell r="K28">
            <v>10.960000038146973</v>
          </cell>
          <cell r="L28">
            <v>4.559999942779541</v>
          </cell>
          <cell r="M28">
            <v>80.5</v>
          </cell>
          <cell r="N28">
            <v>80.5</v>
          </cell>
          <cell r="O28">
            <v>84.500022888183594</v>
          </cell>
          <cell r="Q28">
            <v>84.674996337890633</v>
          </cell>
          <cell r="R28">
            <v>80.424996337890633</v>
          </cell>
          <cell r="T28">
            <v>83.424996337890633</v>
          </cell>
          <cell r="U28">
            <v>79.674996337890633</v>
          </cell>
          <cell r="W28">
            <v>87.424996337890633</v>
          </cell>
          <cell r="X28">
            <v>52.905003509521492</v>
          </cell>
          <cell r="Y28">
            <v>84.674996337890633</v>
          </cell>
          <cell r="Z28">
            <v>80.665001831054695</v>
          </cell>
          <cell r="AB28">
            <v>96.25</v>
          </cell>
          <cell r="AC28">
            <v>102.75</v>
          </cell>
          <cell r="AD28">
            <v>86.700003051757818</v>
          </cell>
          <cell r="AE28">
            <v>90.550001525878912</v>
          </cell>
          <cell r="AF28">
            <v>96.050001525878912</v>
          </cell>
          <cell r="AG28">
            <v>60.25</v>
          </cell>
          <cell r="AI28">
            <v>37653</v>
          </cell>
          <cell r="AJ28">
            <v>1.3500001430511475</v>
          </cell>
        </row>
        <row r="29">
          <cell r="A29">
            <v>37104</v>
          </cell>
          <cell r="B29">
            <v>83</v>
          </cell>
          <cell r="C29">
            <v>55.75</v>
          </cell>
          <cell r="D29">
            <v>95.5</v>
          </cell>
          <cell r="E29">
            <v>42.260002136230469</v>
          </cell>
          <cell r="F29">
            <v>60</v>
          </cell>
          <cell r="G29">
            <v>1.8000030517578125</v>
          </cell>
          <cell r="I29">
            <v>14.369998931884766</v>
          </cell>
          <cell r="J29">
            <v>9.0900001525878906</v>
          </cell>
          <cell r="K29">
            <v>8.9600000381469727</v>
          </cell>
          <cell r="L29">
            <v>4.559999942779541</v>
          </cell>
          <cell r="M29">
            <v>68</v>
          </cell>
          <cell r="N29">
            <v>68</v>
          </cell>
          <cell r="O29">
            <v>73.000022888183594</v>
          </cell>
          <cell r="Q29">
            <v>71.5</v>
          </cell>
          <cell r="R29">
            <v>67</v>
          </cell>
          <cell r="T29">
            <v>70.25</v>
          </cell>
          <cell r="U29">
            <v>66.25</v>
          </cell>
          <cell r="W29">
            <v>74</v>
          </cell>
          <cell r="X29">
            <v>67.25</v>
          </cell>
          <cell r="Y29">
            <v>71.25</v>
          </cell>
          <cell r="Z29">
            <v>65.75</v>
          </cell>
          <cell r="AB29">
            <v>83.5</v>
          </cell>
          <cell r="AC29">
            <v>91.5</v>
          </cell>
          <cell r="AD29">
            <v>72.25</v>
          </cell>
          <cell r="AE29">
            <v>79</v>
          </cell>
          <cell r="AF29">
            <v>84.5</v>
          </cell>
          <cell r="AG29">
            <v>56.25</v>
          </cell>
          <cell r="AI29">
            <v>37681</v>
          </cell>
          <cell r="AJ29">
            <v>1.3500001430511475</v>
          </cell>
        </row>
        <row r="30">
          <cell r="A30">
            <v>37135</v>
          </cell>
          <cell r="B30">
            <v>53.25</v>
          </cell>
          <cell r="C30">
            <v>40.75</v>
          </cell>
          <cell r="D30">
            <v>60.75</v>
          </cell>
          <cell r="E30">
            <v>26.650001525878906</v>
          </cell>
          <cell r="F30">
            <v>47.25</v>
          </cell>
          <cell r="G30">
            <v>1.7999992370605469</v>
          </cell>
          <cell r="I30">
            <v>2.9249999523162842</v>
          </cell>
          <cell r="J30">
            <v>2.1200001239776611</v>
          </cell>
          <cell r="K30">
            <v>1.690000057220459</v>
          </cell>
          <cell r="L30">
            <v>5.130000114440918</v>
          </cell>
          <cell r="M30">
            <v>39.5</v>
          </cell>
          <cell r="N30">
            <v>39.5</v>
          </cell>
          <cell r="O30">
            <v>42.249996185302734</v>
          </cell>
          <cell r="Q30">
            <v>37.300003051757813</v>
          </cell>
          <cell r="R30">
            <v>38.35</v>
          </cell>
          <cell r="T30">
            <v>36.849998474121094</v>
          </cell>
          <cell r="U30">
            <v>37.85</v>
          </cell>
          <cell r="W30">
            <v>41.85</v>
          </cell>
          <cell r="X30">
            <v>35.049989318847658</v>
          </cell>
          <cell r="Y30">
            <v>37.949998474121095</v>
          </cell>
          <cell r="Z30">
            <v>35.699990844726564</v>
          </cell>
          <cell r="AB30">
            <v>45.150001525878906</v>
          </cell>
          <cell r="AC30">
            <v>49.650001525878906</v>
          </cell>
          <cell r="AD30">
            <v>39.099999237060544</v>
          </cell>
          <cell r="AE30">
            <v>42.550003814697263</v>
          </cell>
          <cell r="AF30">
            <v>45.300003814697263</v>
          </cell>
          <cell r="AG30">
            <v>43.450004577636719</v>
          </cell>
          <cell r="AI30">
            <v>37712</v>
          </cell>
          <cell r="AJ30">
            <v>1.3500001430511475</v>
          </cell>
        </row>
        <row r="31">
          <cell r="A31">
            <v>37165</v>
          </cell>
          <cell r="B31">
            <v>52.25</v>
          </cell>
          <cell r="C31">
            <v>41</v>
          </cell>
          <cell r="D31">
            <v>58.75</v>
          </cell>
          <cell r="E31">
            <v>25.449996948242188</v>
          </cell>
          <cell r="F31">
            <v>47.5</v>
          </cell>
          <cell r="G31">
            <v>1.7999992370605469</v>
          </cell>
          <cell r="I31">
            <v>2.9300000667572021</v>
          </cell>
          <cell r="J31">
            <v>2.119999885559082</v>
          </cell>
          <cell r="K31">
            <v>1.690000057220459</v>
          </cell>
          <cell r="L31">
            <v>5.130000114440918</v>
          </cell>
          <cell r="M31">
            <v>36.5</v>
          </cell>
          <cell r="N31">
            <v>36.5</v>
          </cell>
          <cell r="O31">
            <v>38.995002746582031</v>
          </cell>
          <cell r="Q31">
            <v>35.09842743873596</v>
          </cell>
          <cell r="R31">
            <v>36.148430490493773</v>
          </cell>
          <cell r="T31">
            <v>34.898438119888304</v>
          </cell>
          <cell r="U31">
            <v>35.398430490493773</v>
          </cell>
          <cell r="W31">
            <v>39.648438119888304</v>
          </cell>
          <cell r="X31">
            <v>31.368439340591429</v>
          </cell>
          <cell r="Y31">
            <v>35.898438119888304</v>
          </cell>
          <cell r="Z31">
            <v>33.708437204360962</v>
          </cell>
          <cell r="AB31">
            <v>39.25</v>
          </cell>
          <cell r="AC31">
            <v>42.25</v>
          </cell>
          <cell r="AD31">
            <v>35.399998474121091</v>
          </cell>
          <cell r="AE31">
            <v>37.5</v>
          </cell>
          <cell r="AF31">
            <v>40.5</v>
          </cell>
          <cell r="AG31">
            <v>37.999992370605469</v>
          </cell>
          <cell r="AI31">
            <v>37742</v>
          </cell>
          <cell r="AJ31">
            <v>1.3500001430511475</v>
          </cell>
        </row>
        <row r="32">
          <cell r="A32">
            <v>37196</v>
          </cell>
          <cell r="B32">
            <v>52.25</v>
          </cell>
          <cell r="C32">
            <v>41</v>
          </cell>
          <cell r="D32">
            <v>58.75</v>
          </cell>
          <cell r="E32">
            <v>28.25</v>
          </cell>
          <cell r="F32">
            <v>47.5</v>
          </cell>
          <cell r="G32">
            <v>1.7999992370605469</v>
          </cell>
          <cell r="I32">
            <v>2.9249999523162842</v>
          </cell>
          <cell r="J32">
            <v>2.119999885559082</v>
          </cell>
          <cell r="K32">
            <v>1.690000057220459</v>
          </cell>
          <cell r="L32">
            <v>5.130000114440918</v>
          </cell>
          <cell r="M32">
            <v>36.5</v>
          </cell>
          <cell r="N32">
            <v>36.5</v>
          </cell>
          <cell r="O32">
            <v>38.997493743896484</v>
          </cell>
          <cell r="Q32">
            <v>33.748436594009398</v>
          </cell>
          <cell r="R32">
            <v>34.648434305191039</v>
          </cell>
          <cell r="T32">
            <v>33.398438119888304</v>
          </cell>
          <cell r="U32">
            <v>33.898438119888304</v>
          </cell>
          <cell r="W32">
            <v>38.148438119888304</v>
          </cell>
          <cell r="X32">
            <v>29.945353174209593</v>
          </cell>
          <cell r="Y32">
            <v>34.398438119888304</v>
          </cell>
          <cell r="Z32">
            <v>32.298437356948853</v>
          </cell>
          <cell r="AB32">
            <v>39.25</v>
          </cell>
          <cell r="AC32">
            <v>42.25</v>
          </cell>
          <cell r="AD32">
            <v>35.399998474121091</v>
          </cell>
          <cell r="AE32">
            <v>37.5</v>
          </cell>
          <cell r="AF32">
            <v>40.5</v>
          </cell>
          <cell r="AG32">
            <v>34.499988555908203</v>
          </cell>
          <cell r="AI32">
            <v>37773</v>
          </cell>
          <cell r="AJ32">
            <v>1.3500001430511475</v>
          </cell>
        </row>
        <row r="33">
          <cell r="A33">
            <v>37226</v>
          </cell>
          <cell r="B33">
            <v>52.375</v>
          </cell>
          <cell r="C33">
            <v>41</v>
          </cell>
          <cell r="D33">
            <v>58.75</v>
          </cell>
          <cell r="E33">
            <v>31.25</v>
          </cell>
          <cell r="F33">
            <v>47.5</v>
          </cell>
          <cell r="G33">
            <v>1.8000030517578125</v>
          </cell>
          <cell r="I33">
            <v>2.9249999523162842</v>
          </cell>
          <cell r="J33">
            <v>2.119999885559082</v>
          </cell>
          <cell r="K33">
            <v>1.690000057220459</v>
          </cell>
          <cell r="L33">
            <v>5.130000114440918</v>
          </cell>
          <cell r="M33">
            <v>36.5</v>
          </cell>
          <cell r="N33">
            <v>36.5</v>
          </cell>
          <cell r="O33">
            <v>39</v>
          </cell>
          <cell r="Q33">
            <v>36.728436136245726</v>
          </cell>
          <cell r="R33">
            <v>37.828430795669554</v>
          </cell>
          <cell r="T33">
            <v>36.478436136245726</v>
          </cell>
          <cell r="U33">
            <v>36.32843461036682</v>
          </cell>
          <cell r="W33">
            <v>41.22843232154846</v>
          </cell>
          <cell r="X33">
            <v>33.78073945045471</v>
          </cell>
          <cell r="Y33">
            <v>37.478436136245726</v>
          </cell>
          <cell r="Z33">
            <v>36.128435373306274</v>
          </cell>
          <cell r="AB33">
            <v>39.25</v>
          </cell>
          <cell r="AC33">
            <v>42.25</v>
          </cell>
          <cell r="AD33">
            <v>35.399998474121091</v>
          </cell>
          <cell r="AE33">
            <v>37.5</v>
          </cell>
          <cell r="AF33">
            <v>40.5</v>
          </cell>
          <cell r="AG33">
            <v>35.499988555908203</v>
          </cell>
          <cell r="AI33">
            <v>37803</v>
          </cell>
          <cell r="AJ33">
            <v>1.3500001430511475</v>
          </cell>
        </row>
        <row r="34">
          <cell r="A34">
            <v>37257</v>
          </cell>
          <cell r="B34">
            <v>57</v>
          </cell>
          <cell r="C34">
            <v>44</v>
          </cell>
          <cell r="D34">
            <v>67</v>
          </cell>
          <cell r="E34">
            <v>33.5050048828125</v>
          </cell>
          <cell r="F34">
            <v>57.25</v>
          </cell>
          <cell r="G34">
            <v>1.8000030517578125</v>
          </cell>
          <cell r="I34">
            <v>2.9300014972686768</v>
          </cell>
          <cell r="J34">
            <v>2.119999885559082</v>
          </cell>
          <cell r="K34">
            <v>1.690000057220459</v>
          </cell>
          <cell r="L34">
            <v>5.130000114440918</v>
          </cell>
          <cell r="M34">
            <v>42</v>
          </cell>
          <cell r="N34">
            <v>42</v>
          </cell>
          <cell r="O34">
            <v>42.499996185302734</v>
          </cell>
          <cell r="Q34">
            <v>38.584228515625</v>
          </cell>
          <cell r="R34">
            <v>39.210395812988281</v>
          </cell>
          <cell r="T34">
            <v>37.912387847900391</v>
          </cell>
          <cell r="U34">
            <v>38.260391235351563</v>
          </cell>
          <cell r="W34">
            <v>42.860385894775391</v>
          </cell>
          <cell r="X34">
            <v>40.679084777832031</v>
          </cell>
          <cell r="Y34">
            <v>38.912387847900391</v>
          </cell>
          <cell r="Z34">
            <v>36.910388946533203</v>
          </cell>
          <cell r="AB34">
            <v>42.254997253417969</v>
          </cell>
          <cell r="AC34">
            <v>43.754997253417969</v>
          </cell>
          <cell r="AD34">
            <v>38.004997253417969</v>
          </cell>
          <cell r="AE34">
            <v>39.25</v>
          </cell>
          <cell r="AF34">
            <v>42.25</v>
          </cell>
          <cell r="AG34">
            <v>38.869991302490234</v>
          </cell>
          <cell r="AI34">
            <v>37834</v>
          </cell>
          <cell r="AJ34">
            <v>1.3500001430511475</v>
          </cell>
        </row>
        <row r="35">
          <cell r="A35">
            <v>37288</v>
          </cell>
          <cell r="B35">
            <v>57</v>
          </cell>
          <cell r="C35">
            <v>44</v>
          </cell>
          <cell r="D35">
            <v>67</v>
          </cell>
          <cell r="E35">
            <v>31.7550048828125</v>
          </cell>
          <cell r="F35">
            <v>57.375</v>
          </cell>
          <cell r="G35">
            <v>1.8000030517578125</v>
          </cell>
          <cell r="I35">
            <v>2.9300014972686768</v>
          </cell>
          <cell r="J35">
            <v>2.119999885559082</v>
          </cell>
          <cell r="K35">
            <v>1.690000057220459</v>
          </cell>
          <cell r="L35">
            <v>5.130000114440918</v>
          </cell>
          <cell r="M35">
            <v>42</v>
          </cell>
          <cell r="N35">
            <v>42</v>
          </cell>
          <cell r="O35">
            <v>42.5</v>
          </cell>
          <cell r="Q35">
            <v>38.485462188720703</v>
          </cell>
          <cell r="R35">
            <v>38.871612548828125</v>
          </cell>
          <cell r="T35">
            <v>37.562385559082031</v>
          </cell>
          <cell r="U35">
            <v>37.862384796142578</v>
          </cell>
          <cell r="W35">
            <v>42.512378692626953</v>
          </cell>
          <cell r="X35">
            <v>38.929084777832031</v>
          </cell>
          <cell r="Y35">
            <v>38.562385559082031</v>
          </cell>
          <cell r="Z35">
            <v>36.562385559082031</v>
          </cell>
          <cell r="AB35">
            <v>42.250003814697266</v>
          </cell>
          <cell r="AC35">
            <v>43.750003814697266</v>
          </cell>
          <cell r="AD35">
            <v>38.000003814697266</v>
          </cell>
          <cell r="AE35">
            <v>39.25</v>
          </cell>
          <cell r="AF35">
            <v>42.25</v>
          </cell>
          <cell r="AG35">
            <v>37.119987487792969</v>
          </cell>
          <cell r="AI35">
            <v>37865</v>
          </cell>
          <cell r="AJ35">
            <v>1.3500001430511475</v>
          </cell>
        </row>
        <row r="36">
          <cell r="A36">
            <v>37316</v>
          </cell>
          <cell r="B36">
            <v>46</v>
          </cell>
          <cell r="C36">
            <v>40</v>
          </cell>
          <cell r="D36">
            <v>53.5</v>
          </cell>
          <cell r="E36">
            <v>29.000007629394531</v>
          </cell>
          <cell r="F36">
            <v>44</v>
          </cell>
          <cell r="G36">
            <v>1.7999992370605469</v>
          </cell>
          <cell r="I36">
            <v>2.9249999523162842</v>
          </cell>
          <cell r="J36">
            <v>2.119999885559082</v>
          </cell>
          <cell r="K36">
            <v>1.690000057220459</v>
          </cell>
          <cell r="L36">
            <v>5.130000114440918</v>
          </cell>
          <cell r="M36">
            <v>38</v>
          </cell>
          <cell r="N36">
            <v>38</v>
          </cell>
          <cell r="O36">
            <v>40.245002746582031</v>
          </cell>
          <cell r="Q36">
            <v>35.329208374023438</v>
          </cell>
          <cell r="R36">
            <v>36.552288055419922</v>
          </cell>
          <cell r="T36">
            <v>35.017669677734375</v>
          </cell>
          <cell r="U36">
            <v>35.467674255371094</v>
          </cell>
          <cell r="W36">
            <v>39.967666625976563</v>
          </cell>
          <cell r="X36">
            <v>34.913547515869141</v>
          </cell>
          <cell r="Y36">
            <v>36.017669677734375</v>
          </cell>
          <cell r="Z36">
            <v>34.517673492431641</v>
          </cell>
          <cell r="AB36">
            <v>39</v>
          </cell>
          <cell r="AC36">
            <v>40.5</v>
          </cell>
          <cell r="AD36">
            <v>35.75</v>
          </cell>
          <cell r="AE36">
            <v>36</v>
          </cell>
          <cell r="AF36">
            <v>38.75</v>
          </cell>
          <cell r="AG36">
            <v>35.399990081787109</v>
          </cell>
          <cell r="AI36">
            <v>37895</v>
          </cell>
          <cell r="AJ36">
            <v>1.3500001430511475</v>
          </cell>
        </row>
        <row r="37">
          <cell r="A37">
            <v>37347</v>
          </cell>
          <cell r="B37">
            <v>46</v>
          </cell>
          <cell r="C37">
            <v>40</v>
          </cell>
          <cell r="D37">
            <v>52</v>
          </cell>
          <cell r="E37">
            <v>24.250007629394531</v>
          </cell>
          <cell r="F37">
            <v>44</v>
          </cell>
          <cell r="G37">
            <v>1.7999954223632813</v>
          </cell>
          <cell r="I37">
            <v>3.4300003051757813</v>
          </cell>
          <cell r="J37">
            <v>2.119999885559082</v>
          </cell>
          <cell r="K37">
            <v>1.690000057220459</v>
          </cell>
          <cell r="L37">
            <v>5.130000114440918</v>
          </cell>
          <cell r="M37">
            <v>37</v>
          </cell>
          <cell r="N37">
            <v>37</v>
          </cell>
          <cell r="O37">
            <v>40.245002746582031</v>
          </cell>
          <cell r="Q37">
            <v>36.383056640625</v>
          </cell>
          <cell r="R37">
            <v>38.456134796142578</v>
          </cell>
          <cell r="T37">
            <v>35.467674255371094</v>
          </cell>
          <cell r="U37">
            <v>37.11767578125</v>
          </cell>
          <cell r="W37">
            <v>40.467670440673828</v>
          </cell>
          <cell r="X37">
            <v>32.813549041748047</v>
          </cell>
          <cell r="Y37">
            <v>36.467674255371094</v>
          </cell>
          <cell r="Z37">
            <v>34.967674255371094</v>
          </cell>
          <cell r="AB37">
            <v>39</v>
          </cell>
          <cell r="AC37">
            <v>40.5</v>
          </cell>
          <cell r="AD37">
            <v>35.75</v>
          </cell>
          <cell r="AE37">
            <v>36</v>
          </cell>
          <cell r="AF37">
            <v>38.750003814697266</v>
          </cell>
          <cell r="AG37">
            <v>35.099987030029297</v>
          </cell>
          <cell r="AI37">
            <v>37926</v>
          </cell>
          <cell r="AJ37">
            <v>1.3500001430511475</v>
          </cell>
        </row>
        <row r="38">
          <cell r="A38">
            <v>37377</v>
          </cell>
          <cell r="B38">
            <v>48</v>
          </cell>
          <cell r="C38">
            <v>40</v>
          </cell>
          <cell r="D38">
            <v>53.5</v>
          </cell>
          <cell r="E38">
            <v>25.250011444091797</v>
          </cell>
          <cell r="F38">
            <v>44</v>
          </cell>
          <cell r="G38">
            <v>1.7999992370605469</v>
          </cell>
          <cell r="I38">
            <v>3.4300003051757813</v>
          </cell>
          <cell r="J38">
            <v>2.119999885559082</v>
          </cell>
          <cell r="K38">
            <v>1.690000057220459</v>
          </cell>
          <cell r="L38">
            <v>5.130000114440918</v>
          </cell>
          <cell r="M38">
            <v>40</v>
          </cell>
          <cell r="N38">
            <v>40</v>
          </cell>
          <cell r="O38">
            <v>42.49749755859375</v>
          </cell>
          <cell r="Q38">
            <v>39.999996185302734</v>
          </cell>
          <cell r="R38">
            <v>41.349998474121094</v>
          </cell>
          <cell r="T38">
            <v>39.5</v>
          </cell>
          <cell r="U38">
            <v>40.349998474121094</v>
          </cell>
          <cell r="W38">
            <v>44.399997711181641</v>
          </cell>
          <cell r="X38">
            <v>34.096920013427734</v>
          </cell>
          <cell r="Y38">
            <v>40.5</v>
          </cell>
          <cell r="Z38">
            <v>37.749996185302734</v>
          </cell>
          <cell r="AB38">
            <v>41.5</v>
          </cell>
          <cell r="AC38">
            <v>47.5</v>
          </cell>
          <cell r="AD38">
            <v>40</v>
          </cell>
          <cell r="AE38">
            <v>41</v>
          </cell>
          <cell r="AF38">
            <v>43.75</v>
          </cell>
          <cell r="AG38">
            <v>36.950008392333984</v>
          </cell>
          <cell r="AI38">
            <v>37956</v>
          </cell>
          <cell r="AJ38">
            <v>1.3500001430511475</v>
          </cell>
        </row>
        <row r="39">
          <cell r="A39">
            <v>37408</v>
          </cell>
          <cell r="B39">
            <v>57.5</v>
          </cell>
          <cell r="C39">
            <v>50</v>
          </cell>
          <cell r="D39">
            <v>74.5</v>
          </cell>
          <cell r="E39">
            <v>34.500007629394531</v>
          </cell>
          <cell r="F39">
            <v>51</v>
          </cell>
          <cell r="G39">
            <v>1.8000030517578125</v>
          </cell>
          <cell r="I39">
            <v>16.369998931884766</v>
          </cell>
          <cell r="J39">
            <v>11.090000152587891</v>
          </cell>
          <cell r="K39">
            <v>8.9600000381469727</v>
          </cell>
          <cell r="L39">
            <v>5.559999942779541</v>
          </cell>
          <cell r="M39">
            <v>50</v>
          </cell>
          <cell r="N39">
            <v>50</v>
          </cell>
          <cell r="O39">
            <v>52.504997253417969</v>
          </cell>
          <cell r="Q39">
            <v>49.449996948242188</v>
          </cell>
          <cell r="R39">
            <v>50.25</v>
          </cell>
          <cell r="T39">
            <v>49.5</v>
          </cell>
          <cell r="U39">
            <v>49.25</v>
          </cell>
          <cell r="W39">
            <v>54.249992370605469</v>
          </cell>
          <cell r="X39">
            <v>46.427303314208984</v>
          </cell>
          <cell r="Y39">
            <v>50.5</v>
          </cell>
          <cell r="Z39">
            <v>47.25</v>
          </cell>
          <cell r="AB39">
            <v>55.5</v>
          </cell>
          <cell r="AC39">
            <v>61.5</v>
          </cell>
          <cell r="AD39">
            <v>50.75</v>
          </cell>
          <cell r="AE39">
            <v>52.25</v>
          </cell>
          <cell r="AF39">
            <v>60.25</v>
          </cell>
          <cell r="AG39">
            <v>41.299995422363281</v>
          </cell>
          <cell r="AI39">
            <v>37987</v>
          </cell>
          <cell r="AJ39">
            <v>0.75</v>
          </cell>
        </row>
        <row r="40">
          <cell r="A40">
            <v>37438</v>
          </cell>
          <cell r="B40">
            <v>80</v>
          </cell>
          <cell r="C40">
            <v>54</v>
          </cell>
          <cell r="D40">
            <v>96</v>
          </cell>
          <cell r="E40">
            <v>42.455005645751953</v>
          </cell>
          <cell r="F40">
            <v>61</v>
          </cell>
          <cell r="G40">
            <v>1.8000030517578125</v>
          </cell>
          <cell r="I40">
            <v>16.369998931884766</v>
          </cell>
          <cell r="J40">
            <v>11.090000152587891</v>
          </cell>
          <cell r="K40">
            <v>8.9600000381469727</v>
          </cell>
          <cell r="L40">
            <v>5.559999942779541</v>
          </cell>
          <cell r="M40">
            <v>68</v>
          </cell>
          <cell r="N40">
            <v>68</v>
          </cell>
          <cell r="O40">
            <v>73</v>
          </cell>
          <cell r="Q40">
            <v>69.25</v>
          </cell>
          <cell r="R40">
            <v>65</v>
          </cell>
          <cell r="T40">
            <v>67.5</v>
          </cell>
          <cell r="U40">
            <v>64.25</v>
          </cell>
          <cell r="W40">
            <v>72</v>
          </cell>
          <cell r="X40">
            <v>60</v>
          </cell>
          <cell r="Y40">
            <v>68.5</v>
          </cell>
          <cell r="Z40">
            <v>65</v>
          </cell>
          <cell r="AB40">
            <v>74.75</v>
          </cell>
          <cell r="AC40">
            <v>80.75</v>
          </cell>
          <cell r="AD40">
            <v>70</v>
          </cell>
          <cell r="AE40">
            <v>70.75</v>
          </cell>
          <cell r="AF40">
            <v>78.5</v>
          </cell>
          <cell r="AG40">
            <v>49.999992370605469</v>
          </cell>
          <cell r="AI40">
            <v>38018</v>
          </cell>
          <cell r="AJ40">
            <v>0.75</v>
          </cell>
        </row>
        <row r="41">
          <cell r="A41">
            <v>37469</v>
          </cell>
          <cell r="B41">
            <v>80</v>
          </cell>
          <cell r="C41">
            <v>54</v>
          </cell>
          <cell r="D41">
            <v>96</v>
          </cell>
          <cell r="E41">
            <v>42.260002136230469</v>
          </cell>
          <cell r="F41">
            <v>61</v>
          </cell>
          <cell r="G41">
            <v>1.8000030517578125</v>
          </cell>
          <cell r="I41">
            <v>16.369998931884766</v>
          </cell>
          <cell r="J41">
            <v>11.090000152587891</v>
          </cell>
          <cell r="K41">
            <v>8.9600000381469727</v>
          </cell>
          <cell r="L41">
            <v>5.559999942779541</v>
          </cell>
          <cell r="M41">
            <v>68</v>
          </cell>
          <cell r="N41">
            <v>68</v>
          </cell>
          <cell r="O41">
            <v>73</v>
          </cell>
          <cell r="Q41">
            <v>69.25</v>
          </cell>
          <cell r="R41">
            <v>65</v>
          </cell>
          <cell r="T41">
            <v>67.5</v>
          </cell>
          <cell r="U41">
            <v>64.25</v>
          </cell>
          <cell r="W41">
            <v>72</v>
          </cell>
          <cell r="X41">
            <v>60</v>
          </cell>
          <cell r="Y41">
            <v>68.5</v>
          </cell>
          <cell r="Z41">
            <v>65</v>
          </cell>
          <cell r="AB41">
            <v>74.75</v>
          </cell>
          <cell r="AC41">
            <v>80.75</v>
          </cell>
          <cell r="AD41">
            <v>70</v>
          </cell>
          <cell r="AE41">
            <v>70.75</v>
          </cell>
          <cell r="AF41">
            <v>74.75</v>
          </cell>
          <cell r="AG41">
            <v>50</v>
          </cell>
          <cell r="AI41">
            <v>38047</v>
          </cell>
          <cell r="AJ41">
            <v>0.75</v>
          </cell>
        </row>
        <row r="42">
          <cell r="A42">
            <v>37500</v>
          </cell>
          <cell r="B42">
            <v>46</v>
          </cell>
          <cell r="C42">
            <v>37</v>
          </cell>
          <cell r="D42">
            <v>56</v>
          </cell>
          <cell r="E42">
            <v>26.650001525878906</v>
          </cell>
          <cell r="F42">
            <v>43.25</v>
          </cell>
          <cell r="G42">
            <v>1.7999992370605469</v>
          </cell>
          <cell r="I42">
            <v>2.9249999523162842</v>
          </cell>
          <cell r="J42">
            <v>2.1200001239776611</v>
          </cell>
          <cell r="K42">
            <v>1.690000057220459</v>
          </cell>
          <cell r="L42">
            <v>5.130000114440918</v>
          </cell>
          <cell r="M42">
            <v>35</v>
          </cell>
          <cell r="N42">
            <v>35</v>
          </cell>
          <cell r="O42">
            <v>38.004997253417969</v>
          </cell>
          <cell r="Q42">
            <v>33.950004577636719</v>
          </cell>
          <cell r="R42">
            <v>34.900001525878906</v>
          </cell>
          <cell r="T42">
            <v>33.5</v>
          </cell>
          <cell r="U42">
            <v>34.400001525878906</v>
          </cell>
          <cell r="W42">
            <v>38.400001525878906</v>
          </cell>
          <cell r="X42">
            <v>31.921909332275391</v>
          </cell>
          <cell r="Y42">
            <v>34.5</v>
          </cell>
          <cell r="Z42">
            <v>33.499996185302734</v>
          </cell>
          <cell r="AB42">
            <v>35.75</v>
          </cell>
          <cell r="AC42">
            <v>36.75</v>
          </cell>
          <cell r="AD42">
            <v>34</v>
          </cell>
          <cell r="AE42">
            <v>35</v>
          </cell>
          <cell r="AF42">
            <v>37.25</v>
          </cell>
          <cell r="AG42">
            <v>36.500003814697266</v>
          </cell>
          <cell r="AI42">
            <v>38078</v>
          </cell>
          <cell r="AJ42">
            <v>0.75</v>
          </cell>
        </row>
        <row r="43">
          <cell r="A43">
            <v>37530</v>
          </cell>
          <cell r="B43">
            <v>44</v>
          </cell>
          <cell r="C43">
            <v>35</v>
          </cell>
          <cell r="D43">
            <v>55</v>
          </cell>
          <cell r="E43">
            <v>25.449996948242188</v>
          </cell>
          <cell r="F43">
            <v>42.25</v>
          </cell>
          <cell r="G43">
            <v>1.7999954223632813</v>
          </cell>
          <cell r="I43">
            <v>2.9300000667572021</v>
          </cell>
          <cell r="J43">
            <v>2.119999885559082</v>
          </cell>
          <cell r="K43">
            <v>1.690000057220459</v>
          </cell>
          <cell r="L43">
            <v>5.130000114440918</v>
          </cell>
          <cell r="M43">
            <v>33.75</v>
          </cell>
          <cell r="N43">
            <v>33.75</v>
          </cell>
          <cell r="O43">
            <v>36.5</v>
          </cell>
          <cell r="Q43">
            <v>33.006240844726563</v>
          </cell>
          <cell r="R43">
            <v>34.056243896484375</v>
          </cell>
          <cell r="T43">
            <v>32.806251525878906</v>
          </cell>
          <cell r="U43">
            <v>33.306243896484375</v>
          </cell>
          <cell r="W43">
            <v>37.556251525878906</v>
          </cell>
          <cell r="X43">
            <v>33.801250457763672</v>
          </cell>
          <cell r="Y43">
            <v>33.806251525878906</v>
          </cell>
          <cell r="Z43">
            <v>30.786247253417969</v>
          </cell>
          <cell r="AB43">
            <v>34</v>
          </cell>
          <cell r="AC43">
            <v>36</v>
          </cell>
          <cell r="AD43">
            <v>33.25</v>
          </cell>
          <cell r="AE43">
            <v>33.25</v>
          </cell>
          <cell r="AF43">
            <v>35.75</v>
          </cell>
          <cell r="AG43">
            <v>34.050003051757813</v>
          </cell>
          <cell r="AI43">
            <v>38108</v>
          </cell>
          <cell r="AJ43">
            <v>0.75</v>
          </cell>
        </row>
        <row r="44">
          <cell r="A44">
            <v>37561</v>
          </cell>
          <cell r="B44">
            <v>44</v>
          </cell>
          <cell r="C44">
            <v>35</v>
          </cell>
          <cell r="D44">
            <v>55</v>
          </cell>
          <cell r="E44">
            <v>28.25</v>
          </cell>
          <cell r="F44">
            <v>42.25</v>
          </cell>
          <cell r="G44">
            <v>1.7999992370605469</v>
          </cell>
          <cell r="I44">
            <v>2.9249999523162842</v>
          </cell>
          <cell r="J44">
            <v>2.119999885559082</v>
          </cell>
          <cell r="K44">
            <v>1.690000057220459</v>
          </cell>
          <cell r="L44">
            <v>5.130000114440918</v>
          </cell>
          <cell r="M44">
            <v>33.75</v>
          </cell>
          <cell r="N44">
            <v>33.75</v>
          </cell>
          <cell r="O44">
            <v>36.502494812011719</v>
          </cell>
          <cell r="Q44">
            <v>33.356250762939453</v>
          </cell>
          <cell r="R44">
            <v>34.256248474121094</v>
          </cell>
          <cell r="T44">
            <v>33.006252288818359</v>
          </cell>
          <cell r="U44">
            <v>33.506252288818359</v>
          </cell>
          <cell r="W44">
            <v>37.756252288818359</v>
          </cell>
          <cell r="X44">
            <v>34.698169708251953</v>
          </cell>
          <cell r="Y44">
            <v>34.006252288818359</v>
          </cell>
          <cell r="Z44">
            <v>33.15625</v>
          </cell>
          <cell r="AB44">
            <v>34</v>
          </cell>
          <cell r="AC44">
            <v>36</v>
          </cell>
          <cell r="AD44">
            <v>33.25</v>
          </cell>
          <cell r="AE44">
            <v>33.25</v>
          </cell>
          <cell r="AF44">
            <v>35.75</v>
          </cell>
          <cell r="AG44">
            <v>33.749996185302734</v>
          </cell>
          <cell r="AI44">
            <v>38139</v>
          </cell>
          <cell r="AJ44">
            <v>0.75</v>
          </cell>
        </row>
        <row r="45">
          <cell r="A45">
            <v>37591</v>
          </cell>
          <cell r="B45">
            <v>44</v>
          </cell>
          <cell r="C45">
            <v>35</v>
          </cell>
          <cell r="D45">
            <v>55</v>
          </cell>
          <cell r="E45">
            <v>31.25</v>
          </cell>
          <cell r="F45">
            <v>42.25</v>
          </cell>
          <cell r="G45">
            <v>1.8000030517578125</v>
          </cell>
          <cell r="I45">
            <v>2.9249999523162842</v>
          </cell>
          <cell r="J45">
            <v>2.119999885559082</v>
          </cell>
          <cell r="K45">
            <v>1.690000057220459</v>
          </cell>
          <cell r="L45">
            <v>5.130000114440918</v>
          </cell>
          <cell r="M45">
            <v>33.75</v>
          </cell>
          <cell r="N45">
            <v>33.75</v>
          </cell>
          <cell r="O45">
            <v>36.500003814697266</v>
          </cell>
          <cell r="Q45">
            <v>33.456249237060547</v>
          </cell>
          <cell r="R45">
            <v>34.556243896484375</v>
          </cell>
          <cell r="T45">
            <v>33.206249237060547</v>
          </cell>
          <cell r="U45">
            <v>33.056247711181641</v>
          </cell>
          <cell r="W45">
            <v>37.956245422363281</v>
          </cell>
          <cell r="X45">
            <v>35.553554534912109</v>
          </cell>
          <cell r="Y45">
            <v>34.206249237060547</v>
          </cell>
          <cell r="Z45">
            <v>33.756248474121094</v>
          </cell>
          <cell r="AB45">
            <v>34</v>
          </cell>
          <cell r="AC45">
            <v>36</v>
          </cell>
          <cell r="AD45">
            <v>33.25</v>
          </cell>
          <cell r="AE45">
            <v>33.25</v>
          </cell>
          <cell r="AF45">
            <v>35.75</v>
          </cell>
          <cell r="AG45">
            <v>33.749996185302734</v>
          </cell>
          <cell r="AI45">
            <v>38169</v>
          </cell>
          <cell r="AJ45">
            <v>0.75</v>
          </cell>
        </row>
        <row r="46">
          <cell r="A46">
            <v>37622</v>
          </cell>
          <cell r="B46">
            <v>55</v>
          </cell>
          <cell r="C46">
            <v>40</v>
          </cell>
          <cell r="D46">
            <v>63.5</v>
          </cell>
          <cell r="E46">
            <v>33.2550048828125</v>
          </cell>
          <cell r="F46">
            <v>53</v>
          </cell>
          <cell r="G46">
            <v>1.8000030517578125</v>
          </cell>
          <cell r="I46">
            <v>2.9300014972686768</v>
          </cell>
          <cell r="J46">
            <v>2.119999885559082</v>
          </cell>
          <cell r="K46">
            <v>1.690000057220459</v>
          </cell>
          <cell r="L46">
            <v>5.130000114440918</v>
          </cell>
          <cell r="M46">
            <v>38</v>
          </cell>
          <cell r="N46">
            <v>38</v>
          </cell>
          <cell r="O46">
            <v>40.499996185302734</v>
          </cell>
          <cell r="Q46">
            <v>36.329948425292969</v>
          </cell>
          <cell r="R46">
            <v>36.95611572265625</v>
          </cell>
          <cell r="T46">
            <v>35.658107757568359</v>
          </cell>
          <cell r="U46">
            <v>36.006111145019531</v>
          </cell>
          <cell r="W46">
            <v>40.606105804443359</v>
          </cell>
          <cell r="X46">
            <v>46.804084777832031</v>
          </cell>
          <cell r="Y46">
            <v>36.658107757568359</v>
          </cell>
          <cell r="Z46">
            <v>34.32611083984375</v>
          </cell>
          <cell r="AB46">
            <v>38.250717163085938</v>
          </cell>
          <cell r="AC46">
            <v>39.750717163085938</v>
          </cell>
          <cell r="AD46">
            <v>35.054996490478516</v>
          </cell>
          <cell r="AE46">
            <v>36</v>
          </cell>
          <cell r="AF46">
            <v>38.75</v>
          </cell>
          <cell r="AG46">
            <v>37.970001220703125</v>
          </cell>
          <cell r="AI46">
            <v>38200</v>
          </cell>
          <cell r="AJ46">
            <v>0.75</v>
          </cell>
        </row>
        <row r="47">
          <cell r="A47">
            <v>37653</v>
          </cell>
          <cell r="B47">
            <v>55</v>
          </cell>
          <cell r="C47">
            <v>40</v>
          </cell>
          <cell r="D47">
            <v>63.5</v>
          </cell>
          <cell r="E47">
            <v>31.5050048828125</v>
          </cell>
          <cell r="F47">
            <v>53</v>
          </cell>
          <cell r="G47">
            <v>1.8000030517578125</v>
          </cell>
          <cell r="I47">
            <v>2.9300014972686768</v>
          </cell>
          <cell r="J47">
            <v>2.119999885559082</v>
          </cell>
          <cell r="K47">
            <v>1.690000057220459</v>
          </cell>
          <cell r="L47">
            <v>5.130000114440918</v>
          </cell>
          <cell r="M47">
            <v>38</v>
          </cell>
          <cell r="N47">
            <v>38</v>
          </cell>
          <cell r="O47">
            <v>40.5</v>
          </cell>
          <cell r="Q47">
            <v>35.981182098388672</v>
          </cell>
          <cell r="R47">
            <v>36.367332458496094</v>
          </cell>
          <cell r="T47">
            <v>35.05810546875</v>
          </cell>
          <cell r="U47">
            <v>35.358104705810547</v>
          </cell>
          <cell r="W47">
            <v>40.008098602294922</v>
          </cell>
          <cell r="X47">
            <v>44.304084777832031</v>
          </cell>
          <cell r="Y47">
            <v>36.05810546875</v>
          </cell>
          <cell r="Z47">
            <v>35.478107452392578</v>
          </cell>
          <cell r="AB47">
            <v>38.245723724365234</v>
          </cell>
          <cell r="AC47">
            <v>39.745723724365234</v>
          </cell>
          <cell r="AD47">
            <v>35.050003051757813</v>
          </cell>
          <cell r="AE47">
            <v>36</v>
          </cell>
          <cell r="AF47">
            <v>38.75</v>
          </cell>
          <cell r="AG47">
            <v>36.819995880126953</v>
          </cell>
          <cell r="AI47">
            <v>38231</v>
          </cell>
          <cell r="AJ47">
            <v>0.75</v>
          </cell>
        </row>
        <row r="48">
          <cell r="A48">
            <v>37681</v>
          </cell>
          <cell r="B48">
            <v>44</v>
          </cell>
          <cell r="C48">
            <v>36</v>
          </cell>
          <cell r="D48">
            <v>50</v>
          </cell>
          <cell r="E48">
            <v>28.750007629394531</v>
          </cell>
          <cell r="F48">
            <v>41.5</v>
          </cell>
          <cell r="G48">
            <v>1.7999992370605469</v>
          </cell>
          <cell r="I48">
            <v>2.9249999523162842</v>
          </cell>
          <cell r="J48">
            <v>2.119999885559082</v>
          </cell>
          <cell r="K48">
            <v>1.690000057220459</v>
          </cell>
          <cell r="L48">
            <v>5.130000114440918</v>
          </cell>
          <cell r="M48">
            <v>34.5</v>
          </cell>
          <cell r="N48">
            <v>34.5</v>
          </cell>
          <cell r="O48">
            <v>36.495002746582031</v>
          </cell>
          <cell r="Q48">
            <v>33.576709747314453</v>
          </cell>
          <cell r="R48">
            <v>34.799793243408203</v>
          </cell>
          <cell r="T48">
            <v>33.265174865722656</v>
          </cell>
          <cell r="U48">
            <v>33.715179443359375</v>
          </cell>
          <cell r="W48">
            <v>38.215171813964844</v>
          </cell>
          <cell r="X48">
            <v>40.163547515869141</v>
          </cell>
          <cell r="Y48">
            <v>34.265174865722656</v>
          </cell>
          <cell r="Z48">
            <v>33.235176086425781</v>
          </cell>
          <cell r="AB48">
            <v>37.247505187988281</v>
          </cell>
          <cell r="AC48">
            <v>38.747505187988281</v>
          </cell>
          <cell r="AD48">
            <v>34.099998474121094</v>
          </cell>
          <cell r="AE48">
            <v>32.400001525878906</v>
          </cell>
          <cell r="AF48">
            <v>34.900001525878906</v>
          </cell>
          <cell r="AG48">
            <v>34.349994659423828</v>
          </cell>
          <cell r="AI48">
            <v>38261</v>
          </cell>
          <cell r="AJ48">
            <v>0.75</v>
          </cell>
        </row>
        <row r="49">
          <cell r="A49">
            <v>37712</v>
          </cell>
          <cell r="B49">
            <v>43.5</v>
          </cell>
          <cell r="C49">
            <v>36</v>
          </cell>
          <cell r="D49">
            <v>49</v>
          </cell>
          <cell r="E49">
            <v>24.000007629394531</v>
          </cell>
          <cell r="F49">
            <v>41.5</v>
          </cell>
          <cell r="G49">
            <v>1.8000030517578125</v>
          </cell>
          <cell r="I49">
            <v>3.4300003051757813</v>
          </cell>
          <cell r="J49">
            <v>2.119999885559082</v>
          </cell>
          <cell r="K49">
            <v>1.690000057220459</v>
          </cell>
          <cell r="L49">
            <v>5.130000114440918</v>
          </cell>
          <cell r="M49">
            <v>34</v>
          </cell>
          <cell r="N49">
            <v>34</v>
          </cell>
          <cell r="O49">
            <v>37.995002746582031</v>
          </cell>
          <cell r="Q49">
            <v>34.380558013916016</v>
          </cell>
          <cell r="R49">
            <v>36.453636169433594</v>
          </cell>
          <cell r="T49">
            <v>33.465175628662109</v>
          </cell>
          <cell r="U49">
            <v>35.115177154541016</v>
          </cell>
          <cell r="W49">
            <v>38.465171813964844</v>
          </cell>
          <cell r="X49">
            <v>37.813545227050781</v>
          </cell>
          <cell r="Y49">
            <v>34.465175628662109</v>
          </cell>
          <cell r="Z49">
            <v>33.485176086425781</v>
          </cell>
          <cell r="AB49">
            <v>37.247501373291016</v>
          </cell>
          <cell r="AC49">
            <v>38.747501373291016</v>
          </cell>
          <cell r="AD49">
            <v>34.099998474121094</v>
          </cell>
          <cell r="AE49">
            <v>32.400001525878906</v>
          </cell>
          <cell r="AF49">
            <v>37.150005340576172</v>
          </cell>
          <cell r="AG49">
            <v>32.949993133544922</v>
          </cell>
          <cell r="AI49">
            <v>38292</v>
          </cell>
          <cell r="AJ49">
            <v>0.75</v>
          </cell>
        </row>
        <row r="50">
          <cell r="A50">
            <v>37742</v>
          </cell>
          <cell r="B50">
            <v>44</v>
          </cell>
          <cell r="C50">
            <v>36</v>
          </cell>
          <cell r="D50">
            <v>50</v>
          </cell>
          <cell r="E50">
            <v>25.000011444091797</v>
          </cell>
          <cell r="F50">
            <v>41.5</v>
          </cell>
          <cell r="G50">
            <v>1.7999992370605469</v>
          </cell>
          <cell r="I50">
            <v>3.4300003051757813</v>
          </cell>
          <cell r="J50">
            <v>2.119999885559082</v>
          </cell>
          <cell r="K50">
            <v>1.690000057220459</v>
          </cell>
          <cell r="L50">
            <v>5.130000114440918</v>
          </cell>
          <cell r="M50">
            <v>38.5</v>
          </cell>
          <cell r="N50">
            <v>38.5</v>
          </cell>
          <cell r="O50">
            <v>41.99749755859375</v>
          </cell>
          <cell r="Q50">
            <v>38.253566741943359</v>
          </cell>
          <cell r="R50">
            <v>39.603569030761719</v>
          </cell>
          <cell r="T50">
            <v>37.753570556640625</v>
          </cell>
          <cell r="U50">
            <v>38.603569030761719</v>
          </cell>
          <cell r="W50">
            <v>42.653568267822266</v>
          </cell>
          <cell r="X50">
            <v>39.646919250488281</v>
          </cell>
          <cell r="Y50">
            <v>38.753570556640625</v>
          </cell>
          <cell r="Z50">
            <v>36.253570556640625</v>
          </cell>
          <cell r="AB50">
            <v>39.753570556640625</v>
          </cell>
          <cell r="AC50">
            <v>41.753570556640625</v>
          </cell>
          <cell r="AD50">
            <v>35.799999237060547</v>
          </cell>
          <cell r="AE50">
            <v>38.25</v>
          </cell>
          <cell r="AF50">
            <v>38.900001525878906</v>
          </cell>
          <cell r="AG50">
            <v>34.950008392333984</v>
          </cell>
          <cell r="AI50">
            <v>38322</v>
          </cell>
          <cell r="AJ50">
            <v>0.75</v>
          </cell>
        </row>
        <row r="51">
          <cell r="A51">
            <v>37773</v>
          </cell>
          <cell r="B51">
            <v>55</v>
          </cell>
          <cell r="C51">
            <v>46</v>
          </cell>
          <cell r="D51">
            <v>68</v>
          </cell>
          <cell r="E51">
            <v>34.250007629394531</v>
          </cell>
          <cell r="F51">
            <v>48</v>
          </cell>
          <cell r="G51">
            <v>1.7999992370605469</v>
          </cell>
          <cell r="I51">
            <v>16.369998931884766</v>
          </cell>
          <cell r="J51">
            <v>11.090000152587891</v>
          </cell>
          <cell r="K51">
            <v>8.9600000381469727</v>
          </cell>
          <cell r="L51">
            <v>5.559999942779541</v>
          </cell>
          <cell r="M51">
            <v>47.5</v>
          </cell>
          <cell r="N51">
            <v>47.5</v>
          </cell>
          <cell r="O51">
            <v>49.754997253417969</v>
          </cell>
          <cell r="Q51">
            <v>44.952854156494141</v>
          </cell>
          <cell r="R51">
            <v>45.752857208251953</v>
          </cell>
          <cell r="T51">
            <v>45.002857208251953</v>
          </cell>
          <cell r="U51">
            <v>44.752857208251953</v>
          </cell>
          <cell r="W51">
            <v>49.752849578857422</v>
          </cell>
          <cell r="X51">
            <v>37.482303619384766</v>
          </cell>
          <cell r="Y51">
            <v>46.002857208251953</v>
          </cell>
          <cell r="Z51">
            <v>42.002857208251953</v>
          </cell>
          <cell r="AB51">
            <v>50.252857208251953</v>
          </cell>
          <cell r="AC51">
            <v>53.252857208251953</v>
          </cell>
          <cell r="AD51">
            <v>46.299999237060547</v>
          </cell>
          <cell r="AE51">
            <v>46.25</v>
          </cell>
          <cell r="AF51">
            <v>60</v>
          </cell>
          <cell r="AG51">
            <v>38.799995422363281</v>
          </cell>
          <cell r="AI51">
            <v>38353</v>
          </cell>
          <cell r="AJ51">
            <v>0.75</v>
          </cell>
        </row>
        <row r="52">
          <cell r="A52">
            <v>37803</v>
          </cell>
          <cell r="B52">
            <v>76</v>
          </cell>
          <cell r="C52">
            <v>49</v>
          </cell>
          <cell r="D52">
            <v>93</v>
          </cell>
          <cell r="E52">
            <v>42.205005645751953</v>
          </cell>
          <cell r="F52">
            <v>56.25</v>
          </cell>
          <cell r="G52">
            <v>1.8000030517578125</v>
          </cell>
          <cell r="I52">
            <v>16.369998931884766</v>
          </cell>
          <cell r="J52">
            <v>11.090000152587891</v>
          </cell>
          <cell r="K52">
            <v>8.9600000381469727</v>
          </cell>
          <cell r="L52">
            <v>5.559999942779541</v>
          </cell>
          <cell r="M52">
            <v>60</v>
          </cell>
          <cell r="N52">
            <v>60</v>
          </cell>
          <cell r="O52">
            <v>64.5</v>
          </cell>
          <cell r="Q52">
            <v>60.247146606445313</v>
          </cell>
          <cell r="R52">
            <v>56.247146606445313</v>
          </cell>
          <cell r="T52">
            <v>58.497146606445313</v>
          </cell>
          <cell r="U52">
            <v>55.497146606445313</v>
          </cell>
          <cell r="W52">
            <v>63.247146606445313</v>
          </cell>
          <cell r="X52">
            <v>46.625</v>
          </cell>
          <cell r="Y52">
            <v>59.747146606445313</v>
          </cell>
          <cell r="Z52">
            <v>55.747146606445313</v>
          </cell>
          <cell r="AB52">
            <v>64.247146606445313</v>
          </cell>
          <cell r="AC52">
            <v>69.247146606445313</v>
          </cell>
          <cell r="AD52">
            <v>60.349998474121094</v>
          </cell>
          <cell r="AE52">
            <v>60.75</v>
          </cell>
          <cell r="AF52">
            <v>77.25</v>
          </cell>
          <cell r="AG52">
            <v>47.499992370605469</v>
          </cell>
          <cell r="AI52">
            <v>38384</v>
          </cell>
          <cell r="AJ52">
            <v>0.75</v>
          </cell>
        </row>
        <row r="53">
          <cell r="A53">
            <v>37834</v>
          </cell>
          <cell r="B53">
            <v>78.55</v>
          </cell>
          <cell r="C53">
            <v>50.5</v>
          </cell>
          <cell r="D53">
            <v>93.49</v>
          </cell>
          <cell r="E53">
            <v>42.010002136230469</v>
          </cell>
          <cell r="F53">
            <v>56.25</v>
          </cell>
          <cell r="G53">
            <v>1.8000030517578125</v>
          </cell>
          <cell r="I53">
            <v>16.369998931884766</v>
          </cell>
          <cell r="J53">
            <v>11.090000152587891</v>
          </cell>
          <cell r="K53">
            <v>8.9600000381469727</v>
          </cell>
          <cell r="L53">
            <v>5.559999942779541</v>
          </cell>
          <cell r="M53">
            <v>60</v>
          </cell>
          <cell r="N53">
            <v>60</v>
          </cell>
          <cell r="O53">
            <v>64.5</v>
          </cell>
          <cell r="Q53">
            <v>60.247146606445313</v>
          </cell>
          <cell r="R53">
            <v>56.247146606445313</v>
          </cell>
          <cell r="T53">
            <v>58.497146606445313</v>
          </cell>
          <cell r="U53">
            <v>55.497146606445313</v>
          </cell>
          <cell r="W53">
            <v>63.247146606445313</v>
          </cell>
          <cell r="X53">
            <v>46.625</v>
          </cell>
          <cell r="Y53">
            <v>59.747146606445313</v>
          </cell>
          <cell r="Z53">
            <v>55.747146606445313</v>
          </cell>
          <cell r="AB53">
            <v>64.247146606445313</v>
          </cell>
          <cell r="AC53">
            <v>69.247146606445313</v>
          </cell>
          <cell r="AD53">
            <v>60.349998474121094</v>
          </cell>
          <cell r="AE53">
            <v>60.75</v>
          </cell>
          <cell r="AF53">
            <v>73.5</v>
          </cell>
          <cell r="AG53">
            <v>47.5</v>
          </cell>
          <cell r="AI53">
            <v>38412</v>
          </cell>
          <cell r="AJ53">
            <v>0.75</v>
          </cell>
        </row>
        <row r="54">
          <cell r="A54">
            <v>37865</v>
          </cell>
          <cell r="B54">
            <v>44.3</v>
          </cell>
          <cell r="C54">
            <v>35</v>
          </cell>
          <cell r="D54">
            <v>53.49</v>
          </cell>
          <cell r="E54">
            <v>26.400001525878906</v>
          </cell>
          <cell r="F54">
            <v>39.75</v>
          </cell>
          <cell r="G54">
            <v>1.7999992370605469</v>
          </cell>
          <cell r="I54">
            <v>2.9249999523162842</v>
          </cell>
          <cell r="J54">
            <v>2.1200001239776611</v>
          </cell>
          <cell r="K54">
            <v>1.690000057220459</v>
          </cell>
          <cell r="L54">
            <v>5.130000114440918</v>
          </cell>
          <cell r="M54">
            <v>34.25</v>
          </cell>
          <cell r="N54">
            <v>34.25</v>
          </cell>
          <cell r="O54">
            <v>36.754997253417969</v>
          </cell>
          <cell r="Q54">
            <v>33.202144622802734</v>
          </cell>
          <cell r="R54">
            <v>34.152145385742188</v>
          </cell>
          <cell r="T54">
            <v>32.752140045166016</v>
          </cell>
          <cell r="U54">
            <v>33.652141571044922</v>
          </cell>
          <cell r="W54">
            <v>37.652141571044922</v>
          </cell>
          <cell r="X54">
            <v>33.121910095214844</v>
          </cell>
          <cell r="Y54">
            <v>33.752140045166016</v>
          </cell>
          <cell r="Z54">
            <v>30.752140045166016</v>
          </cell>
          <cell r="AB54">
            <v>34.252140045166016</v>
          </cell>
          <cell r="AC54">
            <v>36.752140045166016</v>
          </cell>
          <cell r="AD54">
            <v>32.099998474121094</v>
          </cell>
          <cell r="AE54">
            <v>32.75</v>
          </cell>
          <cell r="AF54">
            <v>36.150001525878906</v>
          </cell>
          <cell r="AG54">
            <v>35.000003814697266</v>
          </cell>
          <cell r="AI54">
            <v>38443</v>
          </cell>
          <cell r="AJ54">
            <v>0.75</v>
          </cell>
        </row>
        <row r="55">
          <cell r="A55">
            <v>37895</v>
          </cell>
          <cell r="B55">
            <v>42.3</v>
          </cell>
          <cell r="C55">
            <v>33</v>
          </cell>
          <cell r="D55">
            <v>52.49</v>
          </cell>
          <cell r="E55">
            <v>25.199996948242188</v>
          </cell>
          <cell r="F55">
            <v>39.5</v>
          </cell>
          <cell r="G55">
            <v>1.8000030517578125</v>
          </cell>
          <cell r="I55">
            <v>2.9300000667572021</v>
          </cell>
          <cell r="J55">
            <v>2.119999885559082</v>
          </cell>
          <cell r="K55">
            <v>1.690000057220459</v>
          </cell>
          <cell r="L55">
            <v>5.130000114440918</v>
          </cell>
          <cell r="M55">
            <v>32.5</v>
          </cell>
          <cell r="N55">
            <v>32.5</v>
          </cell>
          <cell r="O55">
            <v>34.75</v>
          </cell>
          <cell r="Q55">
            <v>32.155178070068359</v>
          </cell>
          <cell r="R55">
            <v>33.205181121826172</v>
          </cell>
          <cell r="T55">
            <v>31.955188751220703</v>
          </cell>
          <cell r="U55">
            <v>32.455181121826172</v>
          </cell>
          <cell r="W55">
            <v>36.705188751220703</v>
          </cell>
          <cell r="X55">
            <v>39.206253051757813</v>
          </cell>
          <cell r="Y55">
            <v>32.955188751220703</v>
          </cell>
          <cell r="Z55">
            <v>29.145181655883789</v>
          </cell>
          <cell r="AB55">
            <v>33.748935699462891</v>
          </cell>
          <cell r="AC55">
            <v>35.248935699462891</v>
          </cell>
          <cell r="AD55">
            <v>31.849998474121094</v>
          </cell>
          <cell r="AE55">
            <v>32.75</v>
          </cell>
          <cell r="AF55">
            <v>33.650001525878906</v>
          </cell>
          <cell r="AG55">
            <v>32.550003051757813</v>
          </cell>
          <cell r="AI55">
            <v>38473</v>
          </cell>
          <cell r="AJ55">
            <v>0.75</v>
          </cell>
        </row>
        <row r="56">
          <cell r="A56">
            <v>37926</v>
          </cell>
          <cell r="B56">
            <v>42.3</v>
          </cell>
          <cell r="C56">
            <v>33</v>
          </cell>
          <cell r="D56">
            <v>52.49</v>
          </cell>
          <cell r="E56">
            <v>28</v>
          </cell>
          <cell r="F56">
            <v>39.5</v>
          </cell>
          <cell r="G56">
            <v>1.7999992370605469</v>
          </cell>
          <cell r="I56">
            <v>2.9249999523162842</v>
          </cell>
          <cell r="J56">
            <v>2.119999885559082</v>
          </cell>
          <cell r="K56">
            <v>1.690000057220459</v>
          </cell>
          <cell r="L56">
            <v>5.130000114440918</v>
          </cell>
          <cell r="M56">
            <v>32.5</v>
          </cell>
          <cell r="N56">
            <v>32.5</v>
          </cell>
          <cell r="O56">
            <v>34.752494812011719</v>
          </cell>
          <cell r="Q56">
            <v>32.405185699462891</v>
          </cell>
          <cell r="R56">
            <v>33.305183410644531</v>
          </cell>
          <cell r="T56">
            <v>32.055187225341797</v>
          </cell>
          <cell r="U56">
            <v>32.555187225341797</v>
          </cell>
          <cell r="W56">
            <v>36.805187225341797</v>
          </cell>
          <cell r="X56">
            <v>40.003170013427734</v>
          </cell>
          <cell r="Y56">
            <v>33.055187225341797</v>
          </cell>
          <cell r="Z56">
            <v>32.645183563232422</v>
          </cell>
          <cell r="AB56">
            <v>33.748935699462891</v>
          </cell>
          <cell r="AC56">
            <v>35.248935699462891</v>
          </cell>
          <cell r="AD56">
            <v>31.350000381469727</v>
          </cell>
          <cell r="AE56">
            <v>32.75</v>
          </cell>
          <cell r="AF56">
            <v>33.650001525878906</v>
          </cell>
          <cell r="AG56">
            <v>32.249996185302734</v>
          </cell>
          <cell r="AI56">
            <v>38504</v>
          </cell>
          <cell r="AJ56">
            <v>0.75</v>
          </cell>
        </row>
        <row r="57">
          <cell r="A57">
            <v>37956</v>
          </cell>
          <cell r="B57">
            <v>42.3</v>
          </cell>
          <cell r="C57">
            <v>33</v>
          </cell>
          <cell r="D57">
            <v>52.49</v>
          </cell>
          <cell r="E57">
            <v>31</v>
          </cell>
          <cell r="F57">
            <v>39.5</v>
          </cell>
          <cell r="G57">
            <v>1.8000030517578125</v>
          </cell>
          <cell r="I57">
            <v>2.9249999523162842</v>
          </cell>
          <cell r="J57">
            <v>2.119999885559082</v>
          </cell>
          <cell r="K57">
            <v>1.690000057220459</v>
          </cell>
          <cell r="L57">
            <v>5.130000114440918</v>
          </cell>
          <cell r="M57">
            <v>32.5</v>
          </cell>
          <cell r="N57">
            <v>32.5</v>
          </cell>
          <cell r="O57">
            <v>34.750003814697266</v>
          </cell>
          <cell r="Q57">
            <v>32.405185699462891</v>
          </cell>
          <cell r="R57">
            <v>33.505180358886719</v>
          </cell>
          <cell r="T57">
            <v>32.155185699462891</v>
          </cell>
          <cell r="U57">
            <v>32.005184173583984</v>
          </cell>
          <cell r="W57">
            <v>36.905181884765625</v>
          </cell>
          <cell r="X57">
            <v>40.758556365966797</v>
          </cell>
          <cell r="Y57">
            <v>33.155185699462891</v>
          </cell>
          <cell r="Z57">
            <v>33.145183563232422</v>
          </cell>
          <cell r="AB57">
            <v>33.748935699462891</v>
          </cell>
          <cell r="AC57">
            <v>35.248935699462891</v>
          </cell>
          <cell r="AD57">
            <v>31.599998474121094</v>
          </cell>
          <cell r="AE57">
            <v>32.75</v>
          </cell>
          <cell r="AF57">
            <v>33.650001525878906</v>
          </cell>
          <cell r="AG57">
            <v>32.249996185302734</v>
          </cell>
          <cell r="AI57">
            <v>38534</v>
          </cell>
          <cell r="AJ57">
            <v>0.75</v>
          </cell>
        </row>
        <row r="58">
          <cell r="A58">
            <v>37987</v>
          </cell>
          <cell r="B58">
            <v>53</v>
          </cell>
          <cell r="C58">
            <v>40.799999999999997</v>
          </cell>
          <cell r="D58">
            <v>63.55</v>
          </cell>
          <cell r="E58">
            <v>33.7550048828125</v>
          </cell>
          <cell r="F58">
            <v>51.1</v>
          </cell>
          <cell r="G58">
            <v>0</v>
          </cell>
          <cell r="I58">
            <v>2.9300014972686768</v>
          </cell>
          <cell r="J58">
            <v>2.119999885559082</v>
          </cell>
          <cell r="K58">
            <v>1.690000057220459</v>
          </cell>
          <cell r="L58">
            <v>5.130000114440918</v>
          </cell>
          <cell r="M58">
            <v>37.75</v>
          </cell>
          <cell r="N58">
            <v>37.75</v>
          </cell>
          <cell r="O58">
            <v>41.249996185302734</v>
          </cell>
          <cell r="Q58">
            <v>38.829948425292969</v>
          </cell>
          <cell r="R58">
            <v>39.45611572265625</v>
          </cell>
          <cell r="T58">
            <v>38.158107757568359</v>
          </cell>
          <cell r="U58">
            <v>38.506111145019531</v>
          </cell>
          <cell r="W58">
            <v>43.106105804443359</v>
          </cell>
          <cell r="X58">
            <v>48.674083709716797</v>
          </cell>
          <cell r="Y58">
            <v>39.158107757568359</v>
          </cell>
          <cell r="Z58">
            <v>39.106109619140625</v>
          </cell>
          <cell r="AB58">
            <v>40.750717163085938</v>
          </cell>
          <cell r="AC58">
            <v>42.250717163085938</v>
          </cell>
          <cell r="AD58">
            <v>35.054996490478516</v>
          </cell>
          <cell r="AE58">
            <v>38.200000762939453</v>
          </cell>
          <cell r="AF58">
            <v>40.400001525878906</v>
          </cell>
          <cell r="AG58">
            <v>36.470001220703125</v>
          </cell>
          <cell r="AI58">
            <v>38565</v>
          </cell>
          <cell r="AJ58">
            <v>0.75</v>
          </cell>
        </row>
        <row r="59">
          <cell r="A59">
            <v>38018</v>
          </cell>
          <cell r="B59">
            <v>53</v>
          </cell>
          <cell r="C59">
            <v>40.799999999999997</v>
          </cell>
          <cell r="D59">
            <v>63.55</v>
          </cell>
          <cell r="E59">
            <v>32.0050048828125</v>
          </cell>
          <cell r="F59">
            <v>51.1</v>
          </cell>
          <cell r="G59">
            <v>0</v>
          </cell>
          <cell r="I59">
            <v>2.9300014972686768</v>
          </cell>
          <cell r="J59">
            <v>2.119999885559082</v>
          </cell>
          <cell r="K59">
            <v>1.690000057220459</v>
          </cell>
          <cell r="L59">
            <v>5.130000114440918</v>
          </cell>
          <cell r="M59">
            <v>37.75</v>
          </cell>
          <cell r="N59">
            <v>37.75</v>
          </cell>
          <cell r="O59">
            <v>41.250003814697266</v>
          </cell>
          <cell r="Q59">
            <v>38.231182098388672</v>
          </cell>
          <cell r="R59">
            <v>38.617332458496094</v>
          </cell>
          <cell r="T59">
            <v>37.30810546875</v>
          </cell>
          <cell r="U59">
            <v>37.608104705810547</v>
          </cell>
          <cell r="W59">
            <v>42.258098602294922</v>
          </cell>
          <cell r="X59">
            <v>46.674083709716797</v>
          </cell>
          <cell r="Y59">
            <v>38.30810546875</v>
          </cell>
          <cell r="Z59">
            <v>39.758106231689453</v>
          </cell>
          <cell r="AB59">
            <v>40.495723724365234</v>
          </cell>
          <cell r="AC59">
            <v>41.995723724365234</v>
          </cell>
          <cell r="AD59">
            <v>35.050003051757813</v>
          </cell>
          <cell r="AE59">
            <v>38.200000762939453</v>
          </cell>
          <cell r="AF59">
            <v>40.400001525878906</v>
          </cell>
          <cell r="AG59">
            <v>35.319995880126953</v>
          </cell>
          <cell r="AI59">
            <v>38596</v>
          </cell>
          <cell r="AJ59">
            <v>0.75</v>
          </cell>
        </row>
        <row r="60">
          <cell r="A60">
            <v>38047</v>
          </cell>
          <cell r="B60">
            <v>42</v>
          </cell>
          <cell r="C60">
            <v>36.799999999999997</v>
          </cell>
          <cell r="D60">
            <v>50.05</v>
          </cell>
          <cell r="E60">
            <v>29.250007629394531</v>
          </cell>
          <cell r="F60">
            <v>40.200000000000003</v>
          </cell>
          <cell r="G60">
            <v>0</v>
          </cell>
          <cell r="I60">
            <v>2.9249999523162842</v>
          </cell>
          <cell r="J60">
            <v>2.119999885559082</v>
          </cell>
          <cell r="K60">
            <v>1.690000057220459</v>
          </cell>
          <cell r="L60">
            <v>5.130000114440918</v>
          </cell>
          <cell r="M60">
            <v>34.25</v>
          </cell>
          <cell r="N60">
            <v>34.25</v>
          </cell>
          <cell r="O60">
            <v>34.995002746582031</v>
          </cell>
          <cell r="Q60">
            <v>33.076709747314453</v>
          </cell>
          <cell r="R60">
            <v>34.299793243408203</v>
          </cell>
          <cell r="T60">
            <v>32.765174865722656</v>
          </cell>
          <cell r="U60">
            <v>33.215179443359375</v>
          </cell>
          <cell r="W60">
            <v>37.715171813964844</v>
          </cell>
          <cell r="X60">
            <v>41.163547515869141</v>
          </cell>
          <cell r="Y60">
            <v>33.765174865722656</v>
          </cell>
          <cell r="Z60">
            <v>33.465175628662109</v>
          </cell>
          <cell r="AB60">
            <v>36.747505187988281</v>
          </cell>
          <cell r="AC60">
            <v>38.247505187988281</v>
          </cell>
          <cell r="AD60">
            <v>32.849998474121094</v>
          </cell>
          <cell r="AE60">
            <v>29.950002670288086</v>
          </cell>
          <cell r="AF60">
            <v>34.900001525878906</v>
          </cell>
          <cell r="AG60">
            <v>33.849994659423828</v>
          </cell>
          <cell r="AI60">
            <v>38626</v>
          </cell>
          <cell r="AJ60">
            <v>0.75</v>
          </cell>
        </row>
        <row r="61">
          <cell r="A61">
            <v>38078</v>
          </cell>
          <cell r="B61">
            <v>41.5</v>
          </cell>
          <cell r="C61">
            <v>36.799999999999997</v>
          </cell>
          <cell r="D61">
            <v>49.05</v>
          </cell>
          <cell r="E61">
            <v>24.500007629394531</v>
          </cell>
          <cell r="F61">
            <v>40.200000000000003</v>
          </cell>
          <cell r="G61">
            <v>0</v>
          </cell>
          <cell r="I61">
            <v>3.4300003051757813</v>
          </cell>
          <cell r="J61">
            <v>2.119999885559082</v>
          </cell>
          <cell r="K61">
            <v>1.690000057220459</v>
          </cell>
          <cell r="L61">
            <v>5.130000114440918</v>
          </cell>
          <cell r="M61">
            <v>33.5</v>
          </cell>
          <cell r="N61">
            <v>33.5</v>
          </cell>
          <cell r="O61">
            <v>35.245002746582031</v>
          </cell>
          <cell r="Q61">
            <v>34.130558013916016</v>
          </cell>
          <cell r="R61">
            <v>36.203636169433594</v>
          </cell>
          <cell r="T61">
            <v>33.215175628662109</v>
          </cell>
          <cell r="U61">
            <v>34.865177154541016</v>
          </cell>
          <cell r="W61">
            <v>38.215171813964844</v>
          </cell>
          <cell r="X61">
            <v>39.063545227050781</v>
          </cell>
          <cell r="Y61">
            <v>34.215175628662109</v>
          </cell>
          <cell r="Z61">
            <v>33.465175628662109</v>
          </cell>
          <cell r="AB61">
            <v>36.997501373291016</v>
          </cell>
          <cell r="AC61">
            <v>38.497501373291016</v>
          </cell>
          <cell r="AD61">
            <v>32.849998474121094</v>
          </cell>
          <cell r="AE61">
            <v>29.950002670288086</v>
          </cell>
          <cell r="AF61">
            <v>35.650005340576172</v>
          </cell>
          <cell r="AG61">
            <v>32.449993133544922</v>
          </cell>
          <cell r="AI61">
            <v>38657</v>
          </cell>
          <cell r="AJ61">
            <v>0.75</v>
          </cell>
        </row>
        <row r="62">
          <cell r="A62">
            <v>38108</v>
          </cell>
          <cell r="B62">
            <v>42</v>
          </cell>
          <cell r="C62">
            <v>36.799999999999997</v>
          </cell>
          <cell r="D62">
            <v>50.05</v>
          </cell>
          <cell r="E62">
            <v>25.500011444091797</v>
          </cell>
          <cell r="F62">
            <v>40.200000000000003</v>
          </cell>
          <cell r="G62">
            <v>0</v>
          </cell>
          <cell r="I62">
            <v>3.4300003051757813</v>
          </cell>
          <cell r="J62">
            <v>2.119999885559082</v>
          </cell>
          <cell r="K62">
            <v>1.690000057220459</v>
          </cell>
          <cell r="L62">
            <v>5.130000114440918</v>
          </cell>
          <cell r="M62">
            <v>38.25</v>
          </cell>
          <cell r="N62">
            <v>38.25</v>
          </cell>
          <cell r="O62">
            <v>39.99749755859375</v>
          </cell>
          <cell r="Q62">
            <v>38.503566741943359</v>
          </cell>
          <cell r="R62">
            <v>39.853569030761719</v>
          </cell>
          <cell r="T62">
            <v>38.003570556640625</v>
          </cell>
          <cell r="U62">
            <v>38.853569030761719</v>
          </cell>
          <cell r="W62">
            <v>42.903568267822266</v>
          </cell>
          <cell r="X62">
            <v>39.956920623779297</v>
          </cell>
          <cell r="Y62">
            <v>39.003570556640625</v>
          </cell>
          <cell r="Z62">
            <v>33.053569793701172</v>
          </cell>
          <cell r="AB62">
            <v>40.003570556640625</v>
          </cell>
          <cell r="AC62">
            <v>42.003570556640625</v>
          </cell>
          <cell r="AD62">
            <v>34.549999237060547</v>
          </cell>
          <cell r="AE62">
            <v>37.450000762939453</v>
          </cell>
          <cell r="AF62">
            <v>37.650001525878906</v>
          </cell>
          <cell r="AG62">
            <v>33.450008392333984</v>
          </cell>
          <cell r="AI62">
            <v>38687</v>
          </cell>
          <cell r="AJ62">
            <v>0.75</v>
          </cell>
        </row>
        <row r="63">
          <cell r="A63">
            <v>38139</v>
          </cell>
          <cell r="B63">
            <v>53</v>
          </cell>
          <cell r="C63">
            <v>46.55</v>
          </cell>
          <cell r="D63">
            <v>68.05</v>
          </cell>
          <cell r="E63">
            <v>34.750007629394531</v>
          </cell>
          <cell r="F63">
            <v>46.6</v>
          </cell>
          <cell r="G63">
            <v>0</v>
          </cell>
          <cell r="I63">
            <v>16.369998931884766</v>
          </cell>
          <cell r="J63">
            <v>11.090000152587891</v>
          </cell>
          <cell r="K63">
            <v>8.9600000381469727</v>
          </cell>
          <cell r="L63">
            <v>5.559999942779541</v>
          </cell>
          <cell r="M63">
            <v>47.25</v>
          </cell>
          <cell r="N63">
            <v>47.25</v>
          </cell>
          <cell r="O63">
            <v>48.754997253417969</v>
          </cell>
          <cell r="Q63">
            <v>42.202854156494141</v>
          </cell>
          <cell r="R63">
            <v>43.002857208251953</v>
          </cell>
          <cell r="T63">
            <v>42.252857208251953</v>
          </cell>
          <cell r="U63">
            <v>42.002857208251953</v>
          </cell>
          <cell r="W63">
            <v>47.002849578857422</v>
          </cell>
          <cell r="X63">
            <v>34.082302093505859</v>
          </cell>
          <cell r="Y63">
            <v>43.252857208251953</v>
          </cell>
          <cell r="Z63">
            <v>35.002857208251953</v>
          </cell>
          <cell r="AB63">
            <v>47.502857208251953</v>
          </cell>
          <cell r="AC63">
            <v>49.502857208251953</v>
          </cell>
          <cell r="AD63">
            <v>45.299999237060547</v>
          </cell>
          <cell r="AE63">
            <v>47.200000762939453</v>
          </cell>
          <cell r="AF63">
            <v>56.25</v>
          </cell>
          <cell r="AG63">
            <v>36.299995422363281</v>
          </cell>
          <cell r="AI63">
            <v>38718</v>
          </cell>
          <cell r="AJ63">
            <v>0.75</v>
          </cell>
        </row>
        <row r="64">
          <cell r="A64">
            <v>38169</v>
          </cell>
          <cell r="B64">
            <v>74</v>
          </cell>
          <cell r="C64">
            <v>47.8</v>
          </cell>
          <cell r="D64">
            <v>93.05</v>
          </cell>
          <cell r="E64">
            <v>42.705005645751953</v>
          </cell>
          <cell r="F64">
            <v>53.75</v>
          </cell>
          <cell r="G64">
            <v>0</v>
          </cell>
          <cell r="I64">
            <v>16.369998931884766</v>
          </cell>
          <cell r="J64">
            <v>11.090000152587891</v>
          </cell>
          <cell r="K64">
            <v>8.9600000381469727</v>
          </cell>
          <cell r="L64">
            <v>5.559999942779541</v>
          </cell>
          <cell r="M64">
            <v>57</v>
          </cell>
          <cell r="N64">
            <v>57</v>
          </cell>
          <cell r="O64">
            <v>62</v>
          </cell>
          <cell r="Q64">
            <v>56.097146606445314</v>
          </cell>
          <cell r="R64">
            <v>51.847146606445314</v>
          </cell>
          <cell r="T64">
            <v>54.347146606445314</v>
          </cell>
          <cell r="U64">
            <v>51.097146606445314</v>
          </cell>
          <cell r="W64">
            <v>58.847146606445314</v>
          </cell>
          <cell r="X64">
            <v>39.375</v>
          </cell>
          <cell r="Y64">
            <v>55.347145080566406</v>
          </cell>
          <cell r="Z64">
            <v>45.497146606445313</v>
          </cell>
          <cell r="AB64">
            <v>60.097146606445314</v>
          </cell>
          <cell r="AC64">
            <v>66.097146606445307</v>
          </cell>
          <cell r="AD64">
            <v>58.974998474121094</v>
          </cell>
          <cell r="AE64">
            <v>57.200000762939453</v>
          </cell>
          <cell r="AF64">
            <v>67.25</v>
          </cell>
          <cell r="AG64">
            <v>45.999992370605469</v>
          </cell>
          <cell r="AI64">
            <v>38749</v>
          </cell>
          <cell r="AJ64">
            <v>0.75</v>
          </cell>
        </row>
        <row r="65">
          <cell r="A65">
            <v>38200</v>
          </cell>
          <cell r="B65">
            <v>76.55</v>
          </cell>
          <cell r="C65">
            <v>49.3</v>
          </cell>
          <cell r="D65">
            <v>93.54</v>
          </cell>
          <cell r="E65">
            <v>42.510002136230469</v>
          </cell>
          <cell r="F65">
            <v>53.75</v>
          </cell>
          <cell r="G65">
            <v>0</v>
          </cell>
          <cell r="I65">
            <v>16.369998931884766</v>
          </cell>
          <cell r="J65">
            <v>11.090000152587891</v>
          </cell>
          <cell r="K65">
            <v>8.9600000381469727</v>
          </cell>
          <cell r="L65">
            <v>5.559999942779541</v>
          </cell>
          <cell r="M65">
            <v>57</v>
          </cell>
          <cell r="N65">
            <v>57</v>
          </cell>
          <cell r="O65">
            <v>62</v>
          </cell>
          <cell r="Q65">
            <v>56.097146606445314</v>
          </cell>
          <cell r="R65">
            <v>51.847146606445314</v>
          </cell>
          <cell r="T65">
            <v>54.347146606445314</v>
          </cell>
          <cell r="U65">
            <v>51.097146606445314</v>
          </cell>
          <cell r="W65">
            <v>58.847146606445314</v>
          </cell>
          <cell r="X65">
            <v>39.375</v>
          </cell>
          <cell r="Y65">
            <v>55.347145080566406</v>
          </cell>
          <cell r="Z65">
            <v>45.497146606445313</v>
          </cell>
          <cell r="AB65">
            <v>60.097146606445314</v>
          </cell>
          <cell r="AC65">
            <v>66.097146606445307</v>
          </cell>
          <cell r="AD65">
            <v>58.849998474121094</v>
          </cell>
          <cell r="AE65">
            <v>57.200000762939453</v>
          </cell>
          <cell r="AF65">
            <v>63.5</v>
          </cell>
          <cell r="AG65">
            <v>46</v>
          </cell>
          <cell r="AI65">
            <v>38777</v>
          </cell>
          <cell r="AJ65">
            <v>0.75</v>
          </cell>
        </row>
        <row r="66">
          <cell r="A66">
            <v>38231</v>
          </cell>
          <cell r="B66">
            <v>42.3</v>
          </cell>
          <cell r="C66">
            <v>35.799999999999997</v>
          </cell>
          <cell r="D66">
            <v>53.54</v>
          </cell>
          <cell r="E66">
            <v>26.900001525878906</v>
          </cell>
          <cell r="F66">
            <v>38.35</v>
          </cell>
          <cell r="G66">
            <v>0</v>
          </cell>
          <cell r="I66">
            <v>2.9249999523162842</v>
          </cell>
          <cell r="J66">
            <v>2.1200001239776611</v>
          </cell>
          <cell r="K66">
            <v>1.690000057220459</v>
          </cell>
          <cell r="L66">
            <v>5.130000114440918</v>
          </cell>
          <cell r="M66">
            <v>34.25</v>
          </cell>
          <cell r="N66">
            <v>34.25</v>
          </cell>
          <cell r="O66">
            <v>35.504997253417969</v>
          </cell>
          <cell r="Q66">
            <v>33.852144622802733</v>
          </cell>
          <cell r="R66">
            <v>34.802145385742186</v>
          </cell>
          <cell r="T66">
            <v>33.402140045166014</v>
          </cell>
          <cell r="U66">
            <v>34.30214157104492</v>
          </cell>
          <cell r="W66">
            <v>38.30214157104492</v>
          </cell>
          <cell r="X66">
            <v>33.674410095214846</v>
          </cell>
          <cell r="Y66">
            <v>34.402141571044922</v>
          </cell>
          <cell r="Z66">
            <v>27.752140045166016</v>
          </cell>
          <cell r="AB66">
            <v>34.902140045166014</v>
          </cell>
          <cell r="AC66">
            <v>37.402140045166014</v>
          </cell>
          <cell r="AD66">
            <v>32.599998474121094</v>
          </cell>
          <cell r="AE66">
            <v>32.850002288818359</v>
          </cell>
          <cell r="AF66">
            <v>37.150001525878906</v>
          </cell>
          <cell r="AG66">
            <v>34.500003814697266</v>
          </cell>
          <cell r="AI66">
            <v>38808</v>
          </cell>
          <cell r="AJ66">
            <v>0.75</v>
          </cell>
        </row>
        <row r="67">
          <cell r="A67">
            <v>38261</v>
          </cell>
          <cell r="B67">
            <v>40.299999999999997</v>
          </cell>
          <cell r="C67">
            <v>33.799999999999997</v>
          </cell>
          <cell r="D67">
            <v>52.54</v>
          </cell>
          <cell r="E67">
            <v>25.699996948242188</v>
          </cell>
          <cell r="F67">
            <v>38.1</v>
          </cell>
          <cell r="G67">
            <v>0</v>
          </cell>
          <cell r="I67">
            <v>2.9300000667572021</v>
          </cell>
          <cell r="J67">
            <v>2.119999885559082</v>
          </cell>
          <cell r="K67">
            <v>1.690000057220459</v>
          </cell>
          <cell r="L67">
            <v>5.130000114440918</v>
          </cell>
          <cell r="M67">
            <v>33</v>
          </cell>
          <cell r="N67">
            <v>33</v>
          </cell>
          <cell r="O67">
            <v>34.25</v>
          </cell>
          <cell r="Q67">
            <v>32.905178070068359</v>
          </cell>
          <cell r="R67">
            <v>33.955181121826172</v>
          </cell>
          <cell r="T67">
            <v>32.705188751220703</v>
          </cell>
          <cell r="U67">
            <v>33.205181121826172</v>
          </cell>
          <cell r="W67">
            <v>37.455188751220703</v>
          </cell>
          <cell r="X67">
            <v>39.456253051757813</v>
          </cell>
          <cell r="Y67">
            <v>33.705188751220703</v>
          </cell>
          <cell r="Z67">
            <v>32.395181655883789</v>
          </cell>
          <cell r="AB67">
            <v>35.498935699462891</v>
          </cell>
          <cell r="AC67">
            <v>36.998935699462891</v>
          </cell>
          <cell r="AD67">
            <v>32.474998474121094</v>
          </cell>
          <cell r="AE67">
            <v>31.950000762939453</v>
          </cell>
          <cell r="AF67">
            <v>32.650001525878906</v>
          </cell>
          <cell r="AG67">
            <v>31.800003051757813</v>
          </cell>
          <cell r="AI67">
            <v>38838</v>
          </cell>
          <cell r="AJ67">
            <v>0.75</v>
          </cell>
        </row>
        <row r="68">
          <cell r="A68">
            <v>38292</v>
          </cell>
          <cell r="B68">
            <v>40.299999999999997</v>
          </cell>
          <cell r="C68">
            <v>33.799999999999997</v>
          </cell>
          <cell r="D68">
            <v>52.54</v>
          </cell>
          <cell r="E68">
            <v>28.5</v>
          </cell>
          <cell r="F68">
            <v>38.1</v>
          </cell>
          <cell r="G68">
            <v>0</v>
          </cell>
          <cell r="I68">
            <v>2.9249999523162842</v>
          </cell>
          <cell r="J68">
            <v>2.119999885559082</v>
          </cell>
          <cell r="K68">
            <v>1.690000057220459</v>
          </cell>
          <cell r="L68">
            <v>5.130000114440918</v>
          </cell>
          <cell r="M68">
            <v>33</v>
          </cell>
          <cell r="N68">
            <v>33</v>
          </cell>
          <cell r="O68">
            <v>34.252494812011719</v>
          </cell>
          <cell r="Q68">
            <v>33.155185699462891</v>
          </cell>
          <cell r="R68">
            <v>34.055183410644531</v>
          </cell>
          <cell r="T68">
            <v>32.805187225341797</v>
          </cell>
          <cell r="U68">
            <v>33.305187225341797</v>
          </cell>
          <cell r="W68">
            <v>37.555187225341797</v>
          </cell>
          <cell r="X68">
            <v>40.253170013427734</v>
          </cell>
          <cell r="Y68">
            <v>33.805187225341797</v>
          </cell>
          <cell r="Z68">
            <v>35.895183563232422</v>
          </cell>
          <cell r="AB68">
            <v>35.498935699462891</v>
          </cell>
          <cell r="AC68">
            <v>36.998935699462891</v>
          </cell>
          <cell r="AD68">
            <v>32.349998474121094</v>
          </cell>
          <cell r="AE68">
            <v>31.950000762939453</v>
          </cell>
          <cell r="AF68">
            <v>32.650001525878906</v>
          </cell>
          <cell r="AG68">
            <v>31.499996185302734</v>
          </cell>
          <cell r="AI68">
            <v>38869</v>
          </cell>
          <cell r="AJ68">
            <v>0.75</v>
          </cell>
        </row>
        <row r="69">
          <cell r="A69">
            <v>38322</v>
          </cell>
          <cell r="B69">
            <v>40.299999999999997</v>
          </cell>
          <cell r="C69">
            <v>33.799999999999997</v>
          </cell>
          <cell r="D69">
            <v>52.54</v>
          </cell>
          <cell r="E69">
            <v>31.5</v>
          </cell>
          <cell r="F69">
            <v>38.1</v>
          </cell>
          <cell r="G69">
            <v>0</v>
          </cell>
          <cell r="I69">
            <v>2.9249999523162842</v>
          </cell>
          <cell r="J69">
            <v>2.119999885559082</v>
          </cell>
          <cell r="K69">
            <v>1.690000057220459</v>
          </cell>
          <cell r="L69">
            <v>5.130000114440918</v>
          </cell>
          <cell r="M69">
            <v>33</v>
          </cell>
          <cell r="N69">
            <v>33</v>
          </cell>
          <cell r="O69">
            <v>34.250003814697266</v>
          </cell>
          <cell r="Q69">
            <v>33.155185699462891</v>
          </cell>
          <cell r="R69">
            <v>34.255180358886719</v>
          </cell>
          <cell r="T69">
            <v>32.905185699462891</v>
          </cell>
          <cell r="U69">
            <v>32.755184173583984</v>
          </cell>
          <cell r="W69">
            <v>37.655181884765625</v>
          </cell>
          <cell r="X69">
            <v>41.008556365966797</v>
          </cell>
          <cell r="Y69">
            <v>33.905185699462891</v>
          </cell>
          <cell r="Z69">
            <v>36.395183563232422</v>
          </cell>
          <cell r="AB69">
            <v>35.498935699462891</v>
          </cell>
          <cell r="AC69">
            <v>36.998935699462891</v>
          </cell>
          <cell r="AD69">
            <v>32.224998474121094</v>
          </cell>
          <cell r="AE69">
            <v>31.950000762939453</v>
          </cell>
          <cell r="AF69">
            <v>32.650001525878906</v>
          </cell>
          <cell r="AG69">
            <v>31.499996185302734</v>
          </cell>
          <cell r="AI69">
            <v>38899</v>
          </cell>
          <cell r="AJ69">
            <v>0.75</v>
          </cell>
        </row>
        <row r="70">
          <cell r="A70">
            <v>38353</v>
          </cell>
          <cell r="B70">
            <v>52.5</v>
          </cell>
          <cell r="C70">
            <v>40.299999999999997</v>
          </cell>
          <cell r="D70">
            <v>63.55</v>
          </cell>
          <cell r="E70">
            <v>34.2550048828125</v>
          </cell>
          <cell r="F70">
            <v>50.6</v>
          </cell>
          <cell r="G70">
            <v>0</v>
          </cell>
          <cell r="I70">
            <v>2.9300014972686768</v>
          </cell>
          <cell r="J70">
            <v>2.119999885559082</v>
          </cell>
          <cell r="K70">
            <v>1.690000057220459</v>
          </cell>
          <cell r="L70">
            <v>5.130000114440918</v>
          </cell>
          <cell r="M70">
            <v>38</v>
          </cell>
          <cell r="N70">
            <v>38</v>
          </cell>
          <cell r="O70">
            <v>39.999996185302734</v>
          </cell>
          <cell r="Q70">
            <v>38.92994842529297</v>
          </cell>
          <cell r="R70">
            <v>39.556115722656251</v>
          </cell>
          <cell r="T70">
            <v>38.258107757568361</v>
          </cell>
          <cell r="U70">
            <v>38.606111145019533</v>
          </cell>
          <cell r="W70">
            <v>43.206105804443361</v>
          </cell>
          <cell r="X70">
            <v>49.174083709716797</v>
          </cell>
          <cell r="Y70">
            <v>39.258107757568361</v>
          </cell>
          <cell r="Z70">
            <v>39.606109619140625</v>
          </cell>
          <cell r="AB70">
            <v>40.850717163085939</v>
          </cell>
          <cell r="AC70">
            <v>42.350717163085939</v>
          </cell>
          <cell r="AD70">
            <v>34.804996490478516</v>
          </cell>
          <cell r="AE70">
            <v>39.200000762939453</v>
          </cell>
          <cell r="AF70">
            <v>40.400001525878906</v>
          </cell>
          <cell r="AG70">
            <v>35.470001220703125</v>
          </cell>
          <cell r="AI70">
            <v>38930</v>
          </cell>
          <cell r="AJ70">
            <v>0.75</v>
          </cell>
        </row>
        <row r="71">
          <cell r="A71">
            <v>38384</v>
          </cell>
          <cell r="B71">
            <v>52.5</v>
          </cell>
          <cell r="C71">
            <v>40.299999999999997</v>
          </cell>
          <cell r="D71">
            <v>63.55</v>
          </cell>
          <cell r="E71">
            <v>32.5050048828125</v>
          </cell>
          <cell r="F71">
            <v>50.6</v>
          </cell>
          <cell r="G71">
            <v>0</v>
          </cell>
          <cell r="I71">
            <v>2.9300014972686768</v>
          </cell>
          <cell r="J71">
            <v>2.119999885559082</v>
          </cell>
          <cell r="K71">
            <v>1.690000057220459</v>
          </cell>
          <cell r="L71">
            <v>5.130000114440918</v>
          </cell>
          <cell r="M71">
            <v>38</v>
          </cell>
          <cell r="N71">
            <v>38</v>
          </cell>
          <cell r="O71">
            <v>40</v>
          </cell>
          <cell r="Q71">
            <v>38.831182098388673</v>
          </cell>
          <cell r="R71">
            <v>39.217332458496095</v>
          </cell>
          <cell r="T71">
            <v>37.908105468750001</v>
          </cell>
          <cell r="U71">
            <v>38.208104705810548</v>
          </cell>
          <cell r="W71">
            <v>42.858098602294923</v>
          </cell>
          <cell r="X71">
            <v>47.174083709716797</v>
          </cell>
          <cell r="Y71">
            <v>38.908105468750001</v>
          </cell>
          <cell r="Z71">
            <v>40.258106231689453</v>
          </cell>
          <cell r="AB71">
            <v>41.095723724365236</v>
          </cell>
          <cell r="AC71">
            <v>42.595723724365236</v>
          </cell>
          <cell r="AD71">
            <v>34.797863006591797</v>
          </cell>
          <cell r="AE71">
            <v>39.197864532470703</v>
          </cell>
          <cell r="AF71">
            <v>44.687862396240234</v>
          </cell>
          <cell r="AG71">
            <v>34.319995880126953</v>
          </cell>
          <cell r="AI71">
            <v>38961</v>
          </cell>
          <cell r="AJ71">
            <v>0.75</v>
          </cell>
        </row>
        <row r="72">
          <cell r="A72">
            <v>38412</v>
          </cell>
          <cell r="B72">
            <v>41.5</v>
          </cell>
          <cell r="C72">
            <v>36.299999999999997</v>
          </cell>
          <cell r="D72">
            <v>50.05</v>
          </cell>
          <cell r="E72">
            <v>29.750007629394531</v>
          </cell>
          <cell r="F72">
            <v>39.700000000000003</v>
          </cell>
          <cell r="G72">
            <v>0</v>
          </cell>
          <cell r="I72">
            <v>2.9249999523162842</v>
          </cell>
          <cell r="J72">
            <v>2.119999885559082</v>
          </cell>
          <cell r="K72">
            <v>1.690000057220459</v>
          </cell>
          <cell r="L72">
            <v>5.130000114440918</v>
          </cell>
          <cell r="M72">
            <v>34</v>
          </cell>
          <cell r="N72">
            <v>34</v>
          </cell>
          <cell r="O72">
            <v>35.995002746582031</v>
          </cell>
          <cell r="Q72">
            <v>33.676709747314455</v>
          </cell>
          <cell r="R72">
            <v>34.899793243408205</v>
          </cell>
          <cell r="T72">
            <v>33.365174865722658</v>
          </cell>
          <cell r="U72">
            <v>33.815179443359376</v>
          </cell>
          <cell r="W72">
            <v>38.315171813964845</v>
          </cell>
          <cell r="X72">
            <v>41.413547515869141</v>
          </cell>
          <cell r="Y72">
            <v>34.365174865722658</v>
          </cell>
          <cell r="Z72">
            <v>33.965175628662109</v>
          </cell>
          <cell r="AB72">
            <v>37.347505187988283</v>
          </cell>
          <cell r="AC72">
            <v>38.847505187988283</v>
          </cell>
          <cell r="AD72">
            <v>34.948497772216797</v>
          </cell>
          <cell r="AE72">
            <v>31.69849967956543</v>
          </cell>
          <cell r="AF72">
            <v>35.848499298095703</v>
          </cell>
          <cell r="AG72">
            <v>32.849994659423828</v>
          </cell>
          <cell r="AI72">
            <v>38991</v>
          </cell>
          <cell r="AJ72">
            <v>0.75</v>
          </cell>
        </row>
        <row r="73">
          <cell r="A73">
            <v>38443</v>
          </cell>
          <cell r="B73">
            <v>41</v>
          </cell>
          <cell r="C73">
            <v>36.299999999999997</v>
          </cell>
          <cell r="D73">
            <v>49.05</v>
          </cell>
          <cell r="E73">
            <v>25.000007629394531</v>
          </cell>
          <cell r="F73">
            <v>39.700000000000003</v>
          </cell>
          <cell r="G73">
            <v>0</v>
          </cell>
          <cell r="I73">
            <v>3.4300003051757813</v>
          </cell>
          <cell r="J73">
            <v>2.119999885559082</v>
          </cell>
          <cell r="K73">
            <v>1.690000057220459</v>
          </cell>
          <cell r="L73">
            <v>5.130000114440918</v>
          </cell>
          <cell r="M73">
            <v>33.5</v>
          </cell>
          <cell r="N73">
            <v>33.5</v>
          </cell>
          <cell r="O73">
            <v>34.995002746582031</v>
          </cell>
          <cell r="Q73">
            <v>34.730558013916017</v>
          </cell>
          <cell r="R73">
            <v>36.803636169433595</v>
          </cell>
          <cell r="T73">
            <v>33.815175628662111</v>
          </cell>
          <cell r="U73">
            <v>35.465177154541017</v>
          </cell>
          <cell r="W73">
            <v>38.815171813964845</v>
          </cell>
          <cell r="X73">
            <v>39.313545227050781</v>
          </cell>
          <cell r="Y73">
            <v>34.815175628662111</v>
          </cell>
          <cell r="Z73">
            <v>33.965175628662109</v>
          </cell>
          <cell r="AB73">
            <v>37.597501373291017</v>
          </cell>
          <cell r="AC73">
            <v>39.097501373291017</v>
          </cell>
          <cell r="AD73">
            <v>35.798542022705078</v>
          </cell>
          <cell r="AE73">
            <v>31.69854736328125</v>
          </cell>
          <cell r="AF73">
            <v>36.400005340576172</v>
          </cell>
          <cell r="AG73">
            <v>31.449993133544922</v>
          </cell>
          <cell r="AI73">
            <v>39022</v>
          </cell>
          <cell r="AJ73">
            <v>0.75</v>
          </cell>
        </row>
        <row r="74">
          <cell r="A74">
            <v>38473</v>
          </cell>
          <cell r="B74">
            <v>41.5</v>
          </cell>
          <cell r="C74">
            <v>36.299999999999997</v>
          </cell>
          <cell r="D74">
            <v>50.05</v>
          </cell>
          <cell r="E74">
            <v>26.000011444091797</v>
          </cell>
          <cell r="F74">
            <v>39.700000000000003</v>
          </cell>
          <cell r="G74">
            <v>0</v>
          </cell>
          <cell r="I74">
            <v>3.4300003051757813</v>
          </cell>
          <cell r="J74">
            <v>2.119999885559082</v>
          </cell>
          <cell r="K74">
            <v>1.690000057220459</v>
          </cell>
          <cell r="L74">
            <v>5.130000114440918</v>
          </cell>
          <cell r="M74">
            <v>38</v>
          </cell>
          <cell r="N74">
            <v>38</v>
          </cell>
          <cell r="O74">
            <v>39.49749755859375</v>
          </cell>
          <cell r="Q74">
            <v>39.103566741943361</v>
          </cell>
          <cell r="R74">
            <v>40.45356903076172</v>
          </cell>
          <cell r="T74">
            <v>38.603570556640626</v>
          </cell>
          <cell r="U74">
            <v>39.45356903076172</v>
          </cell>
          <cell r="W74">
            <v>43.503568267822267</v>
          </cell>
          <cell r="X74">
            <v>40.466920623779295</v>
          </cell>
          <cell r="Y74">
            <v>39.603570556640626</v>
          </cell>
          <cell r="Z74">
            <v>33.553569793701172</v>
          </cell>
          <cell r="AB74">
            <v>40.603570556640626</v>
          </cell>
          <cell r="AC74">
            <v>42.603570556640626</v>
          </cell>
          <cell r="AD74">
            <v>33.903564453125</v>
          </cell>
          <cell r="AE74">
            <v>39.153568267822266</v>
          </cell>
          <cell r="AF74">
            <v>38.400001525878906</v>
          </cell>
          <cell r="AG74">
            <v>32.450008392333984</v>
          </cell>
          <cell r="AI74">
            <v>39052</v>
          </cell>
          <cell r="AJ74">
            <v>0.75</v>
          </cell>
        </row>
        <row r="75">
          <cell r="A75">
            <v>38504</v>
          </cell>
          <cell r="B75">
            <v>52.5</v>
          </cell>
          <cell r="C75">
            <v>46.05</v>
          </cell>
          <cell r="D75">
            <v>68.05</v>
          </cell>
          <cell r="E75">
            <v>35.250007629394531</v>
          </cell>
          <cell r="F75">
            <v>46.1</v>
          </cell>
          <cell r="G75">
            <v>0</v>
          </cell>
          <cell r="I75">
            <v>16.369998931884766</v>
          </cell>
          <cell r="J75">
            <v>11.090000152587891</v>
          </cell>
          <cell r="K75">
            <v>8.9600000381469727</v>
          </cell>
          <cell r="L75">
            <v>5.559999942779541</v>
          </cell>
          <cell r="M75">
            <v>46.75</v>
          </cell>
          <cell r="N75">
            <v>46.75</v>
          </cell>
          <cell r="O75">
            <v>46.254997253417969</v>
          </cell>
          <cell r="Q75">
            <v>39.302854156494142</v>
          </cell>
          <cell r="R75">
            <v>40.102857208251955</v>
          </cell>
          <cell r="T75">
            <v>39.352857208251955</v>
          </cell>
          <cell r="U75">
            <v>39.102857208251955</v>
          </cell>
          <cell r="W75">
            <v>44.102849578857423</v>
          </cell>
          <cell r="X75">
            <v>32.197302093505861</v>
          </cell>
          <cell r="Y75">
            <v>40.352857208251955</v>
          </cell>
          <cell r="Z75">
            <v>33.002857208251953</v>
          </cell>
          <cell r="AB75">
            <v>44.602857208251955</v>
          </cell>
          <cell r="AC75">
            <v>46.602857208251955</v>
          </cell>
          <cell r="AD75">
            <v>41.152854919433594</v>
          </cell>
          <cell r="AE75">
            <v>43.152858734130859</v>
          </cell>
          <cell r="AF75">
            <v>56.25</v>
          </cell>
          <cell r="AG75">
            <v>34.799995422363281</v>
          </cell>
          <cell r="AI75">
            <v>39083</v>
          </cell>
          <cell r="AJ75">
            <v>0.75</v>
          </cell>
        </row>
        <row r="76">
          <cell r="A76">
            <v>38534</v>
          </cell>
          <cell r="B76">
            <v>73.5</v>
          </cell>
          <cell r="C76">
            <v>47.8</v>
          </cell>
          <cell r="D76">
            <v>93.05</v>
          </cell>
          <cell r="E76">
            <v>43.205005645751953</v>
          </cell>
          <cell r="F76">
            <v>53.25</v>
          </cell>
          <cell r="G76">
            <v>0</v>
          </cell>
          <cell r="I76">
            <v>16.369998931884766</v>
          </cell>
          <cell r="J76">
            <v>11.090000152587891</v>
          </cell>
          <cell r="K76">
            <v>8.9600000381469727</v>
          </cell>
          <cell r="L76">
            <v>5.559999942779541</v>
          </cell>
          <cell r="M76">
            <v>56</v>
          </cell>
          <cell r="N76">
            <v>56</v>
          </cell>
          <cell r="O76">
            <v>60</v>
          </cell>
          <cell r="Q76">
            <v>53.697146606445315</v>
          </cell>
          <cell r="R76">
            <v>49.447146606445315</v>
          </cell>
          <cell r="T76">
            <v>51.947146606445315</v>
          </cell>
          <cell r="U76">
            <v>48.697146606445315</v>
          </cell>
          <cell r="W76">
            <v>56.447146606445315</v>
          </cell>
          <cell r="X76">
            <v>37.695</v>
          </cell>
          <cell r="Y76">
            <v>52.947146606445315</v>
          </cell>
          <cell r="Z76">
            <v>42.497146606445313</v>
          </cell>
          <cell r="AB76">
            <v>57.697146606445315</v>
          </cell>
          <cell r="AC76">
            <v>63.697146606445315</v>
          </cell>
          <cell r="AD76">
            <v>56.472145080566406</v>
          </cell>
          <cell r="AE76">
            <v>55.297145843505859</v>
          </cell>
          <cell r="AF76">
            <v>64.25</v>
          </cell>
          <cell r="AG76">
            <v>44.499992370605469</v>
          </cell>
          <cell r="AI76">
            <v>39114</v>
          </cell>
          <cell r="AJ76">
            <v>0.75</v>
          </cell>
        </row>
        <row r="77">
          <cell r="A77">
            <v>38565</v>
          </cell>
          <cell r="B77">
            <v>76.05</v>
          </cell>
          <cell r="C77">
            <v>49.3</v>
          </cell>
          <cell r="D77">
            <v>93.54</v>
          </cell>
          <cell r="E77">
            <v>43.010002136230469</v>
          </cell>
          <cell r="F77">
            <v>53.25</v>
          </cell>
          <cell r="G77">
            <v>0</v>
          </cell>
          <cell r="I77">
            <v>16.369998931884766</v>
          </cell>
          <cell r="J77">
            <v>11.090000152587891</v>
          </cell>
          <cell r="K77">
            <v>8.9600000381469727</v>
          </cell>
          <cell r="L77">
            <v>5.559999942779541</v>
          </cell>
          <cell r="M77">
            <v>56</v>
          </cell>
          <cell r="N77">
            <v>56</v>
          </cell>
          <cell r="O77">
            <v>60</v>
          </cell>
          <cell r="Q77">
            <v>53.697146606445315</v>
          </cell>
          <cell r="R77">
            <v>49.447146606445315</v>
          </cell>
          <cell r="T77">
            <v>51.947146606445315</v>
          </cell>
          <cell r="U77">
            <v>48.697146606445315</v>
          </cell>
          <cell r="W77">
            <v>56.447146606445315</v>
          </cell>
          <cell r="X77">
            <v>37.695</v>
          </cell>
          <cell r="Y77">
            <v>52.947146606445315</v>
          </cell>
          <cell r="Z77">
            <v>42.497146606445313</v>
          </cell>
          <cell r="AB77">
            <v>57.697146606445315</v>
          </cell>
          <cell r="AC77">
            <v>63.697146606445315</v>
          </cell>
          <cell r="AD77">
            <v>56.347145080566406</v>
          </cell>
          <cell r="AE77">
            <v>55.547145843505859</v>
          </cell>
          <cell r="AF77">
            <v>60.5</v>
          </cell>
          <cell r="AG77">
            <v>44.5</v>
          </cell>
          <cell r="AI77">
            <v>39142</v>
          </cell>
          <cell r="AJ77">
            <v>0.75</v>
          </cell>
        </row>
        <row r="78">
          <cell r="A78">
            <v>38596</v>
          </cell>
          <cell r="B78">
            <v>41.8</v>
          </cell>
          <cell r="C78">
            <v>35.799999999999997</v>
          </cell>
          <cell r="D78">
            <v>53.54</v>
          </cell>
          <cell r="E78">
            <v>27.400001525878906</v>
          </cell>
          <cell r="F78">
            <v>37.85</v>
          </cell>
          <cell r="G78">
            <v>0</v>
          </cell>
          <cell r="I78">
            <v>2.9249999523162842</v>
          </cell>
          <cell r="J78">
            <v>2.1200001239776611</v>
          </cell>
          <cell r="K78">
            <v>1.690000057220459</v>
          </cell>
          <cell r="L78">
            <v>5.130000114440918</v>
          </cell>
          <cell r="M78">
            <v>34</v>
          </cell>
          <cell r="N78">
            <v>34</v>
          </cell>
          <cell r="O78">
            <v>34.504997253417969</v>
          </cell>
          <cell r="Q78">
            <v>34.452144622802734</v>
          </cell>
          <cell r="R78">
            <v>35.402145385742188</v>
          </cell>
          <cell r="T78">
            <v>34.002140045166016</v>
          </cell>
          <cell r="U78">
            <v>34.902141571044922</v>
          </cell>
          <cell r="W78">
            <v>38.902141571044922</v>
          </cell>
          <cell r="X78">
            <v>34.184410095214844</v>
          </cell>
          <cell r="Y78">
            <v>35.002140045166016</v>
          </cell>
          <cell r="Z78">
            <v>28.252140045166016</v>
          </cell>
          <cell r="AB78">
            <v>35.502140045166016</v>
          </cell>
          <cell r="AC78">
            <v>38.002140045166016</v>
          </cell>
          <cell r="AD78">
            <v>32.352142333984375</v>
          </cell>
          <cell r="AE78">
            <v>33.052143096923828</v>
          </cell>
          <cell r="AF78">
            <v>37.150001525878906</v>
          </cell>
          <cell r="AG78">
            <v>33.000003814697266</v>
          </cell>
          <cell r="AI78">
            <v>39173</v>
          </cell>
          <cell r="AJ78">
            <v>0.75</v>
          </cell>
        </row>
        <row r="79">
          <cell r="A79">
            <v>38626</v>
          </cell>
          <cell r="B79">
            <v>39.799999999999997</v>
          </cell>
          <cell r="C79">
            <v>33.799999999999997</v>
          </cell>
          <cell r="D79">
            <v>52.54</v>
          </cell>
          <cell r="E79">
            <v>26.199996948242188</v>
          </cell>
          <cell r="F79">
            <v>37.6</v>
          </cell>
          <cell r="G79">
            <v>0</v>
          </cell>
          <cell r="I79">
            <v>2.9300000667572021</v>
          </cell>
          <cell r="J79">
            <v>2.119999885559082</v>
          </cell>
          <cell r="K79">
            <v>1.690000057220459</v>
          </cell>
          <cell r="L79">
            <v>5.130000114440918</v>
          </cell>
          <cell r="M79">
            <v>33</v>
          </cell>
          <cell r="N79">
            <v>33</v>
          </cell>
          <cell r="O79">
            <v>34.25</v>
          </cell>
          <cell r="Q79">
            <v>33.505178070068361</v>
          </cell>
          <cell r="R79">
            <v>34.555181121826173</v>
          </cell>
          <cell r="T79">
            <v>33.305188751220705</v>
          </cell>
          <cell r="U79">
            <v>33.805181121826173</v>
          </cell>
          <cell r="W79">
            <v>38.055188751220705</v>
          </cell>
          <cell r="X79">
            <v>39.706253051757813</v>
          </cell>
          <cell r="Y79">
            <v>34.305188751220705</v>
          </cell>
          <cell r="Z79">
            <v>32.895181655883789</v>
          </cell>
          <cell r="AB79">
            <v>38.805188751220705</v>
          </cell>
          <cell r="AC79">
            <v>40.305188751220705</v>
          </cell>
          <cell r="AD79">
            <v>32.728931427001953</v>
          </cell>
          <cell r="AE79">
            <v>31.803936004638672</v>
          </cell>
          <cell r="AF79">
            <v>33.400001525878906</v>
          </cell>
          <cell r="AG79">
            <v>30.800003051757813</v>
          </cell>
          <cell r="AI79">
            <v>39203</v>
          </cell>
          <cell r="AJ79">
            <v>0.75</v>
          </cell>
        </row>
        <row r="80">
          <cell r="A80">
            <v>38657</v>
          </cell>
          <cell r="B80">
            <v>39.799999999999997</v>
          </cell>
          <cell r="C80">
            <v>33.799999999999997</v>
          </cell>
          <cell r="D80">
            <v>52.54</v>
          </cell>
          <cell r="E80">
            <v>29</v>
          </cell>
          <cell r="F80">
            <v>37.6</v>
          </cell>
          <cell r="G80">
            <v>0</v>
          </cell>
          <cell r="I80">
            <v>2.9249999523162842</v>
          </cell>
          <cell r="J80">
            <v>2.119999885559082</v>
          </cell>
          <cell r="K80">
            <v>1.690000057220459</v>
          </cell>
          <cell r="L80">
            <v>5.130000114440918</v>
          </cell>
          <cell r="M80">
            <v>33</v>
          </cell>
          <cell r="N80">
            <v>33</v>
          </cell>
          <cell r="O80">
            <v>34.252494812011719</v>
          </cell>
          <cell r="Q80">
            <v>33.755185699462892</v>
          </cell>
          <cell r="R80">
            <v>34.655183410644533</v>
          </cell>
          <cell r="T80">
            <v>33.405187225341798</v>
          </cell>
          <cell r="U80">
            <v>33.905187225341798</v>
          </cell>
          <cell r="W80">
            <v>38.155187225341798</v>
          </cell>
          <cell r="X80">
            <v>40.503170013427734</v>
          </cell>
          <cell r="Y80">
            <v>34.405187225341798</v>
          </cell>
          <cell r="Z80">
            <v>36.395183563232422</v>
          </cell>
          <cell r="AB80">
            <v>38.905187225341798</v>
          </cell>
          <cell r="AC80">
            <v>40.405187225341798</v>
          </cell>
          <cell r="AD80">
            <v>32.703929901123047</v>
          </cell>
          <cell r="AE80">
            <v>31.903934478759766</v>
          </cell>
          <cell r="AF80">
            <v>33.400001525878906</v>
          </cell>
          <cell r="AG80">
            <v>30.499996185302734</v>
          </cell>
          <cell r="AI80">
            <v>39234</v>
          </cell>
          <cell r="AJ80">
            <v>0.75</v>
          </cell>
        </row>
        <row r="81">
          <cell r="A81">
            <v>38687</v>
          </cell>
          <cell r="B81">
            <v>39.799999999999997</v>
          </cell>
          <cell r="C81">
            <v>33.799999999999997</v>
          </cell>
          <cell r="D81">
            <v>52.54</v>
          </cell>
          <cell r="E81">
            <v>32</v>
          </cell>
          <cell r="F81">
            <v>37.6</v>
          </cell>
          <cell r="G81">
            <v>0</v>
          </cell>
          <cell r="I81">
            <v>2.9249999523162842</v>
          </cell>
          <cell r="J81">
            <v>2.119999885559082</v>
          </cell>
          <cell r="K81">
            <v>1.690000057220459</v>
          </cell>
          <cell r="L81">
            <v>5.130000114440918</v>
          </cell>
          <cell r="M81">
            <v>33</v>
          </cell>
          <cell r="N81">
            <v>33</v>
          </cell>
          <cell r="O81">
            <v>34.250003814697266</v>
          </cell>
          <cell r="Q81">
            <v>33.755185699462892</v>
          </cell>
          <cell r="R81">
            <v>34.85518035888672</v>
          </cell>
          <cell r="T81">
            <v>33.505185699462892</v>
          </cell>
          <cell r="U81">
            <v>33.355184173583986</v>
          </cell>
          <cell r="W81">
            <v>38.255181884765626</v>
          </cell>
          <cell r="X81">
            <v>41.258556365966797</v>
          </cell>
          <cell r="Y81">
            <v>34.505185699462892</v>
          </cell>
          <cell r="Z81">
            <v>36.895183563232422</v>
          </cell>
          <cell r="AB81">
            <v>35.005185699462892</v>
          </cell>
          <cell r="AC81">
            <v>36.505185699462892</v>
          </cell>
          <cell r="AD81">
            <v>32.678928375244141</v>
          </cell>
          <cell r="AE81">
            <v>32.003932952880859</v>
          </cell>
          <cell r="AF81">
            <v>33.400001525878906</v>
          </cell>
          <cell r="AG81">
            <v>31.499996185302734</v>
          </cell>
          <cell r="AI81">
            <v>39264</v>
          </cell>
          <cell r="AJ81">
            <v>0.75</v>
          </cell>
        </row>
        <row r="82">
          <cell r="A82">
            <v>38718</v>
          </cell>
          <cell r="B82">
            <v>52.5</v>
          </cell>
          <cell r="C82">
            <v>40.299999999999997</v>
          </cell>
          <cell r="D82">
            <v>64.05</v>
          </cell>
          <cell r="E82">
            <v>34.7550048828125</v>
          </cell>
          <cell r="F82">
            <v>50.1</v>
          </cell>
          <cell r="G82">
            <v>0</v>
          </cell>
          <cell r="I82">
            <v>2.9300014972686768</v>
          </cell>
          <cell r="J82">
            <v>2.119999885559082</v>
          </cell>
          <cell r="K82">
            <v>1.690000057220459</v>
          </cell>
          <cell r="L82">
            <v>5.130000114440918</v>
          </cell>
          <cell r="M82">
            <v>37.75</v>
          </cell>
          <cell r="N82">
            <v>37.75</v>
          </cell>
          <cell r="O82">
            <v>41.749996185302734</v>
          </cell>
          <cell r="Q82">
            <v>40.079948425292969</v>
          </cell>
          <cell r="R82">
            <v>40.70611572265625</v>
          </cell>
          <cell r="T82">
            <v>39.408107757568359</v>
          </cell>
          <cell r="U82">
            <v>39.756111145019531</v>
          </cell>
          <cell r="W82">
            <v>44.356105804443359</v>
          </cell>
          <cell r="X82">
            <v>49.674083709716797</v>
          </cell>
          <cell r="Y82">
            <v>40.408107757568359</v>
          </cell>
          <cell r="Z82">
            <v>40.606109619140625</v>
          </cell>
          <cell r="AB82">
            <v>42.000717163085938</v>
          </cell>
          <cell r="AC82">
            <v>43.500717163085938</v>
          </cell>
          <cell r="AD82">
            <v>39.082862854003906</v>
          </cell>
          <cell r="AE82">
            <v>39.382862091064453</v>
          </cell>
          <cell r="AF82">
            <v>41.150001525878906</v>
          </cell>
          <cell r="AG82">
            <v>34.970001220703125</v>
          </cell>
          <cell r="AI82">
            <v>39295</v>
          </cell>
          <cell r="AJ82">
            <v>0.75</v>
          </cell>
        </row>
        <row r="83">
          <cell r="A83">
            <v>38749</v>
          </cell>
          <cell r="B83">
            <v>52.5</v>
          </cell>
          <cell r="C83">
            <v>40.299999999999997</v>
          </cell>
          <cell r="D83">
            <v>64.05</v>
          </cell>
          <cell r="E83">
            <v>33.0050048828125</v>
          </cell>
          <cell r="F83">
            <v>50.1</v>
          </cell>
          <cell r="G83">
            <v>0</v>
          </cell>
          <cell r="I83">
            <v>2.9300014972686768</v>
          </cell>
          <cell r="J83">
            <v>2.119999885559082</v>
          </cell>
          <cell r="K83">
            <v>1.690000057220459</v>
          </cell>
          <cell r="L83">
            <v>5.130000114440918</v>
          </cell>
          <cell r="M83">
            <v>37.75</v>
          </cell>
          <cell r="N83">
            <v>37.75</v>
          </cell>
          <cell r="O83">
            <v>41.75</v>
          </cell>
          <cell r="Q83">
            <v>39.981182098388672</v>
          </cell>
          <cell r="R83">
            <v>40.367332458496094</v>
          </cell>
          <cell r="T83">
            <v>39.05810546875</v>
          </cell>
          <cell r="U83">
            <v>39.358104705810547</v>
          </cell>
          <cell r="W83">
            <v>44.008098602294922</v>
          </cell>
          <cell r="X83">
            <v>47.674083709716797</v>
          </cell>
          <cell r="Y83">
            <v>40.05810546875</v>
          </cell>
          <cell r="Z83">
            <v>41.258106231689453</v>
          </cell>
          <cell r="AB83">
            <v>42.245723724365234</v>
          </cell>
          <cell r="AC83">
            <v>43.745723724365234</v>
          </cell>
          <cell r="AD83">
            <v>38.482860565185547</v>
          </cell>
          <cell r="AE83">
            <v>39.032859802246094</v>
          </cell>
          <cell r="AF83">
            <v>45.437862396240234</v>
          </cell>
          <cell r="AG83">
            <v>33.819995880126953</v>
          </cell>
          <cell r="AI83">
            <v>39326</v>
          </cell>
          <cell r="AJ83">
            <v>0.75</v>
          </cell>
        </row>
        <row r="84">
          <cell r="A84">
            <v>38777</v>
          </cell>
          <cell r="B84">
            <v>41.5</v>
          </cell>
          <cell r="C84">
            <v>36.299999999999997</v>
          </cell>
          <cell r="D84">
            <v>50.55</v>
          </cell>
          <cell r="E84">
            <v>30.250007629394531</v>
          </cell>
          <cell r="F84">
            <v>39.200000000000003</v>
          </cell>
          <cell r="G84">
            <v>0</v>
          </cell>
          <cell r="I84">
            <v>2.9249999523162842</v>
          </cell>
          <cell r="J84">
            <v>2.119999885559082</v>
          </cell>
          <cell r="K84">
            <v>1.690000057220459</v>
          </cell>
          <cell r="L84">
            <v>5.130000114440918</v>
          </cell>
          <cell r="M84">
            <v>33.25</v>
          </cell>
          <cell r="N84">
            <v>33.25</v>
          </cell>
          <cell r="O84">
            <v>35.245002746582031</v>
          </cell>
          <cell r="Q84">
            <v>34.826709747314453</v>
          </cell>
          <cell r="R84">
            <v>36.049793243408203</v>
          </cell>
          <cell r="T84">
            <v>34.515174865722656</v>
          </cell>
          <cell r="U84">
            <v>34.965179443359375</v>
          </cell>
          <cell r="W84">
            <v>39.465171813964844</v>
          </cell>
          <cell r="X84">
            <v>41.663547515869141</v>
          </cell>
          <cell r="Y84">
            <v>35.515174865722656</v>
          </cell>
          <cell r="Z84">
            <v>34.965175628662109</v>
          </cell>
          <cell r="AB84">
            <v>38.497505187988281</v>
          </cell>
          <cell r="AC84">
            <v>39.997505187988281</v>
          </cell>
          <cell r="AD84">
            <v>34.748542785644531</v>
          </cell>
          <cell r="AE84">
            <v>33.748542785644531</v>
          </cell>
          <cell r="AF84">
            <v>36.598499298095703</v>
          </cell>
          <cell r="AG84">
            <v>32.349994659423828</v>
          </cell>
          <cell r="AI84">
            <v>39356</v>
          </cell>
          <cell r="AJ84">
            <v>0.75</v>
          </cell>
        </row>
        <row r="85">
          <cell r="A85">
            <v>38808</v>
          </cell>
          <cell r="B85">
            <v>41</v>
          </cell>
          <cell r="C85">
            <v>36.299999999999997</v>
          </cell>
          <cell r="D85">
            <v>49.55</v>
          </cell>
          <cell r="E85">
            <v>25.500007629394531</v>
          </cell>
          <cell r="F85">
            <v>39.200000000000003</v>
          </cell>
          <cell r="G85">
            <v>0</v>
          </cell>
          <cell r="I85">
            <v>3.4300003051757813</v>
          </cell>
          <cell r="J85">
            <v>2.119999885559082</v>
          </cell>
          <cell r="K85">
            <v>1.690000057220459</v>
          </cell>
          <cell r="L85">
            <v>5.130000114440918</v>
          </cell>
          <cell r="M85">
            <v>32.75</v>
          </cell>
          <cell r="N85">
            <v>32.75</v>
          </cell>
          <cell r="O85">
            <v>35.245002746582031</v>
          </cell>
          <cell r="Q85">
            <v>35.880558013916016</v>
          </cell>
          <cell r="R85">
            <v>37.953636169433594</v>
          </cell>
          <cell r="T85">
            <v>34.965175628662109</v>
          </cell>
          <cell r="U85">
            <v>36.615177154541016</v>
          </cell>
          <cell r="W85">
            <v>39.965171813964844</v>
          </cell>
          <cell r="X85">
            <v>39.563545227050781</v>
          </cell>
          <cell r="Y85">
            <v>35.965175628662109</v>
          </cell>
          <cell r="Z85">
            <v>34.965175628662109</v>
          </cell>
          <cell r="AB85">
            <v>38.747501373291016</v>
          </cell>
          <cell r="AC85">
            <v>40.247501373291016</v>
          </cell>
          <cell r="AD85">
            <v>34.448543548583984</v>
          </cell>
          <cell r="AE85">
            <v>34.198543548583984</v>
          </cell>
          <cell r="AF85">
            <v>37.150005340576172</v>
          </cell>
          <cell r="AG85">
            <v>30.949993133544922</v>
          </cell>
          <cell r="AI85">
            <v>39387</v>
          </cell>
          <cell r="AJ85">
            <v>0.75</v>
          </cell>
        </row>
        <row r="86">
          <cell r="A86">
            <v>38838</v>
          </cell>
          <cell r="B86">
            <v>41.5</v>
          </cell>
          <cell r="C86">
            <v>36.299999999999997</v>
          </cell>
          <cell r="D86">
            <v>50.55</v>
          </cell>
          <cell r="E86">
            <v>26.500011444091797</v>
          </cell>
          <cell r="F86">
            <v>39.200000000000003</v>
          </cell>
          <cell r="G86">
            <v>0</v>
          </cell>
          <cell r="I86">
            <v>3.4300003051757813</v>
          </cell>
          <cell r="J86">
            <v>2.119999885559082</v>
          </cell>
          <cell r="K86">
            <v>1.690000057220459</v>
          </cell>
          <cell r="L86">
            <v>5.130000114440918</v>
          </cell>
          <cell r="M86">
            <v>37</v>
          </cell>
          <cell r="N86">
            <v>37</v>
          </cell>
          <cell r="O86">
            <v>39.24749755859375</v>
          </cell>
          <cell r="Q86">
            <v>40.253566741943359</v>
          </cell>
          <cell r="R86">
            <v>41.603569030761719</v>
          </cell>
          <cell r="T86">
            <v>39.753570556640625</v>
          </cell>
          <cell r="U86">
            <v>40.603569030761719</v>
          </cell>
          <cell r="W86">
            <v>44.653568267822266</v>
          </cell>
          <cell r="X86">
            <v>41.444420623779294</v>
          </cell>
          <cell r="Y86">
            <v>40.753570556640625</v>
          </cell>
          <cell r="Z86">
            <v>34.553569793701172</v>
          </cell>
          <cell r="AB86">
            <v>41.753570556640625</v>
          </cell>
          <cell r="AC86">
            <v>43.753570556640625</v>
          </cell>
          <cell r="AD86">
            <v>35.053565979003906</v>
          </cell>
          <cell r="AE86">
            <v>35.103565216064453</v>
          </cell>
          <cell r="AF86">
            <v>39.150001525878906</v>
          </cell>
          <cell r="AG86">
            <v>31.950008392333984</v>
          </cell>
          <cell r="AI86">
            <v>39417</v>
          </cell>
          <cell r="AJ86">
            <v>0.75</v>
          </cell>
        </row>
        <row r="87">
          <cell r="A87">
            <v>38869</v>
          </cell>
          <cell r="B87">
            <v>52.5</v>
          </cell>
          <cell r="C87">
            <v>46.05</v>
          </cell>
          <cell r="D87">
            <v>68.55</v>
          </cell>
          <cell r="E87">
            <v>35.750007629394531</v>
          </cell>
          <cell r="F87">
            <v>45.6</v>
          </cell>
          <cell r="G87">
            <v>0</v>
          </cell>
          <cell r="I87">
            <v>16.369998931884766</v>
          </cell>
          <cell r="J87">
            <v>11.090000152587891</v>
          </cell>
          <cell r="K87">
            <v>8.9600000381469727</v>
          </cell>
          <cell r="L87">
            <v>5.559999942779541</v>
          </cell>
          <cell r="M87">
            <v>46.75</v>
          </cell>
          <cell r="N87">
            <v>46.75</v>
          </cell>
          <cell r="O87">
            <v>49.254997253417969</v>
          </cell>
          <cell r="Q87">
            <v>38.202854156494141</v>
          </cell>
          <cell r="R87">
            <v>39.002857208251953</v>
          </cell>
          <cell r="T87">
            <v>38.252857208251953</v>
          </cell>
          <cell r="U87">
            <v>38.002857208251953</v>
          </cell>
          <cell r="W87">
            <v>43.002849578857422</v>
          </cell>
          <cell r="X87">
            <v>31.482302093505862</v>
          </cell>
          <cell r="Y87">
            <v>39.252857208251953</v>
          </cell>
          <cell r="Z87">
            <v>32.502857208251953</v>
          </cell>
          <cell r="AB87">
            <v>43.502857208251953</v>
          </cell>
          <cell r="AC87">
            <v>45.502857208251953</v>
          </cell>
          <cell r="AD87">
            <v>38.5528564453125</v>
          </cell>
          <cell r="AE87">
            <v>39.352855682373047</v>
          </cell>
          <cell r="AF87">
            <v>55.25</v>
          </cell>
          <cell r="AG87">
            <v>34.299995422363281</v>
          </cell>
          <cell r="AI87">
            <v>39448</v>
          </cell>
          <cell r="AJ87">
            <v>0.75</v>
          </cell>
        </row>
        <row r="88">
          <cell r="A88">
            <v>38899</v>
          </cell>
          <cell r="B88">
            <v>73.5</v>
          </cell>
          <cell r="C88">
            <v>47.8</v>
          </cell>
          <cell r="D88">
            <v>93.55</v>
          </cell>
          <cell r="E88">
            <v>43.705005645751953</v>
          </cell>
          <cell r="F88">
            <v>52.75</v>
          </cell>
          <cell r="G88">
            <v>0</v>
          </cell>
          <cell r="I88">
            <v>16.369998931884766</v>
          </cell>
          <cell r="J88">
            <v>11.090000152587891</v>
          </cell>
          <cell r="K88">
            <v>8.9600000381469727</v>
          </cell>
          <cell r="L88">
            <v>5.559999942779541</v>
          </cell>
          <cell r="M88">
            <v>56.5</v>
          </cell>
          <cell r="N88">
            <v>56.5</v>
          </cell>
          <cell r="O88">
            <v>60</v>
          </cell>
          <cell r="Q88">
            <v>53.097146606445314</v>
          </cell>
          <cell r="R88">
            <v>48.847146606445314</v>
          </cell>
          <cell r="T88">
            <v>51.347146606445314</v>
          </cell>
          <cell r="U88">
            <v>48.097146606445314</v>
          </cell>
          <cell r="W88">
            <v>55.847146606445314</v>
          </cell>
          <cell r="X88">
            <v>37.274999999999999</v>
          </cell>
          <cell r="Y88">
            <v>52.347146606445314</v>
          </cell>
          <cell r="Z88">
            <v>39.997146606445313</v>
          </cell>
          <cell r="AB88">
            <v>57.097146606445314</v>
          </cell>
          <cell r="AC88">
            <v>63.097146606445314</v>
          </cell>
          <cell r="AD88">
            <v>55.372146606445313</v>
          </cell>
          <cell r="AE88">
            <v>58.997146606445313</v>
          </cell>
          <cell r="AF88">
            <v>62.25</v>
          </cell>
          <cell r="AG88">
            <v>43.999992370605469</v>
          </cell>
          <cell r="AI88">
            <v>39479</v>
          </cell>
          <cell r="AJ88">
            <v>0.75</v>
          </cell>
        </row>
        <row r="89">
          <cell r="A89">
            <v>38930</v>
          </cell>
          <cell r="B89">
            <v>76.05</v>
          </cell>
          <cell r="C89">
            <v>49.3</v>
          </cell>
          <cell r="D89">
            <v>94.04</v>
          </cell>
          <cell r="E89">
            <v>43.510002136230469</v>
          </cell>
          <cell r="F89">
            <v>52.75</v>
          </cell>
          <cell r="G89">
            <v>0</v>
          </cell>
          <cell r="I89">
            <v>16.369998931884766</v>
          </cell>
          <cell r="J89">
            <v>11.090000152587891</v>
          </cell>
          <cell r="K89">
            <v>8.9600000381469727</v>
          </cell>
          <cell r="L89">
            <v>5.559999942779541</v>
          </cell>
          <cell r="M89">
            <v>56.5</v>
          </cell>
          <cell r="N89">
            <v>56.5</v>
          </cell>
          <cell r="O89">
            <v>60</v>
          </cell>
          <cell r="Q89">
            <v>53.097146606445314</v>
          </cell>
          <cell r="R89">
            <v>48.847146606445314</v>
          </cell>
          <cell r="T89">
            <v>51.347146606445314</v>
          </cell>
          <cell r="U89">
            <v>48.097146606445314</v>
          </cell>
          <cell r="W89">
            <v>55.847146606445314</v>
          </cell>
          <cell r="X89">
            <v>37.274999999999999</v>
          </cell>
          <cell r="Y89">
            <v>52.347146606445314</v>
          </cell>
          <cell r="Z89">
            <v>39.997146606445313</v>
          </cell>
          <cell r="AB89">
            <v>57.097146606445314</v>
          </cell>
          <cell r="AC89">
            <v>63.097146606445314</v>
          </cell>
          <cell r="AD89">
            <v>55.247146606445313</v>
          </cell>
          <cell r="AE89">
            <v>58.997146606445313</v>
          </cell>
          <cell r="AF89">
            <v>58.5</v>
          </cell>
          <cell r="AG89">
            <v>44</v>
          </cell>
          <cell r="AI89">
            <v>39508</v>
          </cell>
          <cell r="AJ89">
            <v>0.75</v>
          </cell>
        </row>
        <row r="90">
          <cell r="A90">
            <v>38961</v>
          </cell>
          <cell r="B90">
            <v>41.8</v>
          </cell>
          <cell r="C90">
            <v>35.799999999999997</v>
          </cell>
          <cell r="D90">
            <v>54.04</v>
          </cell>
          <cell r="E90">
            <v>27.900001525878906</v>
          </cell>
          <cell r="F90">
            <v>37.35</v>
          </cell>
          <cell r="G90">
            <v>0</v>
          </cell>
          <cell r="I90">
            <v>2.9249999523162842</v>
          </cell>
          <cell r="J90">
            <v>2.1200001239776611</v>
          </cell>
          <cell r="K90">
            <v>1.690000057220459</v>
          </cell>
          <cell r="L90">
            <v>5.130000114440918</v>
          </cell>
          <cell r="M90">
            <v>33.5</v>
          </cell>
          <cell r="N90">
            <v>33.5</v>
          </cell>
          <cell r="O90">
            <v>35.254997253417969</v>
          </cell>
          <cell r="Q90">
            <v>35.602144622802733</v>
          </cell>
          <cell r="R90">
            <v>36.552145385742186</v>
          </cell>
          <cell r="T90">
            <v>35.152140045166014</v>
          </cell>
          <cell r="U90">
            <v>36.05214157104492</v>
          </cell>
          <cell r="W90">
            <v>40.05214157104492</v>
          </cell>
          <cell r="X90">
            <v>35.161910095214843</v>
          </cell>
          <cell r="Y90">
            <v>36.152140045166014</v>
          </cell>
          <cell r="Z90">
            <v>29.252140045166016</v>
          </cell>
          <cell r="AB90">
            <v>36.652140045166014</v>
          </cell>
          <cell r="AC90">
            <v>39.152140045166014</v>
          </cell>
          <cell r="AD90">
            <v>34.502143859863281</v>
          </cell>
          <cell r="AE90">
            <v>34.252143859863281</v>
          </cell>
          <cell r="AF90">
            <v>37.150001525878906</v>
          </cell>
          <cell r="AG90">
            <v>32.500003814697266</v>
          </cell>
          <cell r="AI90">
            <v>39539</v>
          </cell>
          <cell r="AJ90">
            <v>0.75</v>
          </cell>
        </row>
        <row r="91">
          <cell r="A91">
            <v>38991</v>
          </cell>
          <cell r="B91">
            <v>39.799999999999997</v>
          </cell>
          <cell r="C91">
            <v>33.799999999999997</v>
          </cell>
          <cell r="D91">
            <v>53.04</v>
          </cell>
          <cell r="E91">
            <v>26.699996948242188</v>
          </cell>
          <cell r="F91">
            <v>37.1</v>
          </cell>
          <cell r="G91">
            <v>0</v>
          </cell>
          <cell r="I91">
            <v>2.9300000667572021</v>
          </cell>
          <cell r="J91">
            <v>2.119999885559082</v>
          </cell>
          <cell r="K91">
            <v>1.690000057220459</v>
          </cell>
          <cell r="L91">
            <v>5.130000114440918</v>
          </cell>
          <cell r="M91">
            <v>32.75</v>
          </cell>
          <cell r="N91">
            <v>32.75</v>
          </cell>
          <cell r="O91">
            <v>33.25</v>
          </cell>
          <cell r="Q91">
            <v>34.655178070068359</v>
          </cell>
          <cell r="R91">
            <v>35.705181121826172</v>
          </cell>
          <cell r="T91">
            <v>34.455188751220703</v>
          </cell>
          <cell r="U91">
            <v>34.955181121826172</v>
          </cell>
          <cell r="W91">
            <v>39.205188751220703</v>
          </cell>
          <cell r="X91">
            <v>39.956253051757813</v>
          </cell>
          <cell r="Y91">
            <v>35.455188751220703</v>
          </cell>
          <cell r="Z91">
            <v>33.895181655883789</v>
          </cell>
          <cell r="AB91">
            <v>39.955188751220703</v>
          </cell>
          <cell r="AC91">
            <v>41.455188751220703</v>
          </cell>
          <cell r="AD91">
            <v>33.878932952880859</v>
          </cell>
          <cell r="AE91">
            <v>32.003932952880859</v>
          </cell>
          <cell r="AF91">
            <v>34.150001525878906</v>
          </cell>
          <cell r="AG91">
            <v>30.300003051757813</v>
          </cell>
          <cell r="AI91">
            <v>39569</v>
          </cell>
          <cell r="AJ91">
            <v>0.75</v>
          </cell>
        </row>
        <row r="92">
          <cell r="A92">
            <v>39022</v>
          </cell>
          <cell r="B92">
            <v>39.799999999999997</v>
          </cell>
          <cell r="C92">
            <v>33.799999999999997</v>
          </cell>
          <cell r="D92">
            <v>53.04</v>
          </cell>
          <cell r="E92">
            <v>29.5</v>
          </cell>
          <cell r="F92">
            <v>37.1</v>
          </cell>
          <cell r="G92">
            <v>0</v>
          </cell>
          <cell r="I92">
            <v>2.9249999523162842</v>
          </cell>
          <cell r="J92">
            <v>2.119999885559082</v>
          </cell>
          <cell r="K92">
            <v>1.690000057220459</v>
          </cell>
          <cell r="L92">
            <v>5.130000114440918</v>
          </cell>
          <cell r="M92">
            <v>32.75</v>
          </cell>
          <cell r="N92">
            <v>32.75</v>
          </cell>
          <cell r="O92">
            <v>33.252494812011719</v>
          </cell>
          <cell r="Q92">
            <v>34.905185699462891</v>
          </cell>
          <cell r="R92">
            <v>35.805183410644531</v>
          </cell>
          <cell r="T92">
            <v>34.555187225341797</v>
          </cell>
          <cell r="U92">
            <v>35.055187225341797</v>
          </cell>
          <cell r="W92">
            <v>39.305187225341797</v>
          </cell>
          <cell r="X92">
            <v>40.753170013427734</v>
          </cell>
          <cell r="Y92">
            <v>35.555187225341797</v>
          </cell>
          <cell r="Z92">
            <v>37.395183563232422</v>
          </cell>
          <cell r="AB92">
            <v>40.055187225341797</v>
          </cell>
          <cell r="AC92">
            <v>41.555187225341797</v>
          </cell>
          <cell r="AD92">
            <v>33.853931427001953</v>
          </cell>
          <cell r="AE92">
            <v>32.103931427001953</v>
          </cell>
          <cell r="AF92">
            <v>34.150001525878906</v>
          </cell>
          <cell r="AG92">
            <v>29.999996185302734</v>
          </cell>
          <cell r="AI92">
            <v>39600</v>
          </cell>
          <cell r="AJ92">
            <v>0.75</v>
          </cell>
        </row>
        <row r="93">
          <cell r="A93">
            <v>39052</v>
          </cell>
          <cell r="B93">
            <v>39.799999999999997</v>
          </cell>
          <cell r="C93">
            <v>33.799999999999997</v>
          </cell>
          <cell r="D93">
            <v>53.04</v>
          </cell>
          <cell r="E93">
            <v>32.5</v>
          </cell>
          <cell r="F93">
            <v>37.1</v>
          </cell>
          <cell r="G93">
            <v>0</v>
          </cell>
          <cell r="I93">
            <v>2.9249999523162842</v>
          </cell>
          <cell r="J93">
            <v>2.119999885559082</v>
          </cell>
          <cell r="K93">
            <v>1.690000057220459</v>
          </cell>
          <cell r="L93">
            <v>5.130000114440918</v>
          </cell>
          <cell r="M93">
            <v>32.75</v>
          </cell>
          <cell r="N93">
            <v>32.75</v>
          </cell>
          <cell r="O93">
            <v>33.250003814697266</v>
          </cell>
          <cell r="Q93">
            <v>34.905185699462891</v>
          </cell>
          <cell r="R93">
            <v>36.005180358886719</v>
          </cell>
          <cell r="T93">
            <v>34.655185699462891</v>
          </cell>
          <cell r="U93">
            <v>34.505184173583984</v>
          </cell>
          <cell r="W93">
            <v>39.405181884765625</v>
          </cell>
          <cell r="X93">
            <v>41.508556365966797</v>
          </cell>
          <cell r="Y93">
            <v>35.655185699462891</v>
          </cell>
          <cell r="Z93">
            <v>37.895183563232422</v>
          </cell>
          <cell r="AB93">
            <v>36.155185699462891</v>
          </cell>
          <cell r="AC93">
            <v>37.655185699462891</v>
          </cell>
          <cell r="AD93">
            <v>33.828929901123047</v>
          </cell>
          <cell r="AE93">
            <v>32.203929901123047</v>
          </cell>
          <cell r="AF93">
            <v>34.150001525878906</v>
          </cell>
          <cell r="AG93">
            <v>31.499996185302734</v>
          </cell>
          <cell r="AI93">
            <v>39630</v>
          </cell>
          <cell r="AJ93">
            <v>0.75</v>
          </cell>
        </row>
        <row r="94">
          <cell r="A94">
            <v>39083</v>
          </cell>
          <cell r="B94">
            <v>53</v>
          </cell>
          <cell r="C94">
            <v>40.799999999999997</v>
          </cell>
          <cell r="D94">
            <v>65.05</v>
          </cell>
          <cell r="E94">
            <v>35.2550048828125</v>
          </cell>
          <cell r="F94">
            <v>50.1</v>
          </cell>
          <cell r="G94">
            <v>0</v>
          </cell>
          <cell r="I94">
            <v>2.9300014972686768</v>
          </cell>
          <cell r="J94">
            <v>2.119999885559082</v>
          </cell>
          <cell r="K94">
            <v>1.690000057220459</v>
          </cell>
          <cell r="L94">
            <v>5.130000114440918</v>
          </cell>
          <cell r="M94">
            <v>37.75</v>
          </cell>
          <cell r="N94">
            <v>37.75</v>
          </cell>
          <cell r="O94">
            <v>40.249996185302734</v>
          </cell>
          <cell r="Q94">
            <v>40.329948425292969</v>
          </cell>
          <cell r="R94">
            <v>40.95611572265625</v>
          </cell>
          <cell r="T94">
            <v>39.658107757568359</v>
          </cell>
          <cell r="U94">
            <v>40.006111145019531</v>
          </cell>
          <cell r="W94">
            <v>44.606105804443359</v>
          </cell>
          <cell r="X94">
            <v>50.174083709716797</v>
          </cell>
          <cell r="Y94">
            <v>40.658107757568359</v>
          </cell>
          <cell r="Z94">
            <v>41.856109619140625</v>
          </cell>
          <cell r="AB94">
            <v>42.250717163085938</v>
          </cell>
          <cell r="AC94">
            <v>43.750717163085938</v>
          </cell>
          <cell r="AD94">
            <v>39.457862854003906</v>
          </cell>
          <cell r="AE94">
            <v>39.382862091064453</v>
          </cell>
          <cell r="AF94">
            <v>41.650001525878906</v>
          </cell>
          <cell r="AG94">
            <v>35.970001220703125</v>
          </cell>
          <cell r="AI94">
            <v>39661</v>
          </cell>
          <cell r="AJ94">
            <v>0.75</v>
          </cell>
        </row>
        <row r="95">
          <cell r="A95">
            <v>39114</v>
          </cell>
          <cell r="B95">
            <v>53</v>
          </cell>
          <cell r="C95">
            <v>40.799999999999997</v>
          </cell>
          <cell r="D95">
            <v>65.05</v>
          </cell>
          <cell r="E95">
            <v>33.5050048828125</v>
          </cell>
          <cell r="F95">
            <v>50.1</v>
          </cell>
          <cell r="G95">
            <v>0</v>
          </cell>
          <cell r="I95">
            <v>2.9300014972686768</v>
          </cell>
          <cell r="J95">
            <v>2.119999885559082</v>
          </cell>
          <cell r="K95">
            <v>1.690000057220459</v>
          </cell>
          <cell r="L95">
            <v>5.130000114440918</v>
          </cell>
          <cell r="M95">
            <v>37.75</v>
          </cell>
          <cell r="N95">
            <v>37.75</v>
          </cell>
          <cell r="O95">
            <v>40.349998474121094</v>
          </cell>
          <cell r="Q95">
            <v>40.231182098388672</v>
          </cell>
          <cell r="R95">
            <v>40.617332458496094</v>
          </cell>
          <cell r="T95">
            <v>39.30810546875</v>
          </cell>
          <cell r="U95">
            <v>39.608104705810547</v>
          </cell>
          <cell r="W95">
            <v>44.258098602294922</v>
          </cell>
          <cell r="X95">
            <v>48.174083709716797</v>
          </cell>
          <cell r="Y95">
            <v>40.30810546875</v>
          </cell>
          <cell r="Z95">
            <v>42.508106231689453</v>
          </cell>
          <cell r="AB95">
            <v>42.495723724365234</v>
          </cell>
          <cell r="AC95">
            <v>43.995723724365234</v>
          </cell>
          <cell r="AD95">
            <v>38.982860565185547</v>
          </cell>
          <cell r="AE95">
            <v>39.032859802246094</v>
          </cell>
          <cell r="AF95">
            <v>45.937862396240234</v>
          </cell>
          <cell r="AG95">
            <v>34.819995880126953</v>
          </cell>
          <cell r="AI95">
            <v>39692</v>
          </cell>
          <cell r="AJ95">
            <v>0.75</v>
          </cell>
        </row>
        <row r="96">
          <cell r="A96">
            <v>39142</v>
          </cell>
          <cell r="B96">
            <v>42</v>
          </cell>
          <cell r="C96">
            <v>36.799999999999997</v>
          </cell>
          <cell r="D96">
            <v>51.55</v>
          </cell>
          <cell r="E96">
            <v>30.750007629394531</v>
          </cell>
          <cell r="F96">
            <v>39.200000000000003</v>
          </cell>
          <cell r="G96">
            <v>0</v>
          </cell>
          <cell r="I96">
            <v>2.9249999523162842</v>
          </cell>
          <cell r="J96">
            <v>2.119999885559082</v>
          </cell>
          <cell r="K96">
            <v>1.690000057220459</v>
          </cell>
          <cell r="L96">
            <v>5.130000114440918</v>
          </cell>
          <cell r="M96">
            <v>33.5</v>
          </cell>
          <cell r="N96">
            <v>33.5</v>
          </cell>
          <cell r="O96">
            <v>35.245002746582031</v>
          </cell>
          <cell r="Q96">
            <v>35.076709747314453</v>
          </cell>
          <cell r="R96">
            <v>36.299793243408203</v>
          </cell>
          <cell r="T96">
            <v>34.765174865722656</v>
          </cell>
          <cell r="U96">
            <v>35.215179443359375</v>
          </cell>
          <cell r="W96">
            <v>39.715171813964844</v>
          </cell>
          <cell r="X96">
            <v>41.913547515869141</v>
          </cell>
          <cell r="Y96">
            <v>35.765174865722656</v>
          </cell>
          <cell r="Z96">
            <v>36.215175628662109</v>
          </cell>
          <cell r="AB96">
            <v>38.747505187988281</v>
          </cell>
          <cell r="AC96">
            <v>40.247505187988281</v>
          </cell>
          <cell r="AD96">
            <v>35.373542785644531</v>
          </cell>
          <cell r="AE96">
            <v>33.748542785644531</v>
          </cell>
          <cell r="AF96">
            <v>37.098499298095703</v>
          </cell>
          <cell r="AG96">
            <v>33.349994659423828</v>
          </cell>
          <cell r="AI96">
            <v>39722</v>
          </cell>
          <cell r="AJ96">
            <v>0.75</v>
          </cell>
        </row>
        <row r="97">
          <cell r="A97">
            <v>39173</v>
          </cell>
          <cell r="B97">
            <v>41.5</v>
          </cell>
          <cell r="C97">
            <v>36.799999999999997</v>
          </cell>
          <cell r="D97">
            <v>50.55</v>
          </cell>
          <cell r="E97">
            <v>26.000007629394531</v>
          </cell>
          <cell r="F97">
            <v>39.200000000000003</v>
          </cell>
          <cell r="G97">
            <v>0</v>
          </cell>
          <cell r="I97">
            <v>3.4300003051757813</v>
          </cell>
          <cell r="J97">
            <v>2.119999885559082</v>
          </cell>
          <cell r="K97">
            <v>1.690000057220459</v>
          </cell>
          <cell r="L97">
            <v>5.130000114440918</v>
          </cell>
          <cell r="M97">
            <v>33.5</v>
          </cell>
          <cell r="N97">
            <v>33.5</v>
          </cell>
          <cell r="O97">
            <v>35.245002746582031</v>
          </cell>
          <cell r="Q97">
            <v>36.130558013916016</v>
          </cell>
          <cell r="R97">
            <v>38.203636169433594</v>
          </cell>
          <cell r="T97">
            <v>35.215175628662109</v>
          </cell>
          <cell r="U97">
            <v>36.865177154541016</v>
          </cell>
          <cell r="W97">
            <v>40.215171813964844</v>
          </cell>
          <cell r="X97">
            <v>39.813545227050781</v>
          </cell>
          <cell r="Y97">
            <v>36.215175628662109</v>
          </cell>
          <cell r="Z97">
            <v>36.215175628662109</v>
          </cell>
          <cell r="AB97">
            <v>38.997501373291016</v>
          </cell>
          <cell r="AC97">
            <v>40.497501373291016</v>
          </cell>
          <cell r="AD97">
            <v>35.448543548583984</v>
          </cell>
          <cell r="AE97">
            <v>34.198543548583984</v>
          </cell>
          <cell r="AF97">
            <v>37.650005340576172</v>
          </cell>
          <cell r="AG97">
            <v>31.949993133544922</v>
          </cell>
          <cell r="AI97">
            <v>39753</v>
          </cell>
          <cell r="AJ97">
            <v>0.75</v>
          </cell>
        </row>
        <row r="98">
          <cell r="A98">
            <v>39203</v>
          </cell>
          <cell r="B98">
            <v>42</v>
          </cell>
          <cell r="C98">
            <v>36.799999999999997</v>
          </cell>
          <cell r="D98">
            <v>51.55</v>
          </cell>
          <cell r="E98">
            <v>27.000011444091797</v>
          </cell>
          <cell r="F98">
            <v>39.200000000000003</v>
          </cell>
          <cell r="G98">
            <v>0</v>
          </cell>
          <cell r="I98">
            <v>3.4300003051757813</v>
          </cell>
          <cell r="J98">
            <v>2.119999885559082</v>
          </cell>
          <cell r="K98">
            <v>1.690000057220459</v>
          </cell>
          <cell r="L98">
            <v>5.130000114440918</v>
          </cell>
          <cell r="M98">
            <v>37</v>
          </cell>
          <cell r="N98">
            <v>37</v>
          </cell>
          <cell r="O98">
            <v>38.24749755859375</v>
          </cell>
          <cell r="Q98">
            <v>40.503566741943359</v>
          </cell>
          <cell r="R98">
            <v>41.853569030761719</v>
          </cell>
          <cell r="T98">
            <v>40.003570556640625</v>
          </cell>
          <cell r="U98">
            <v>40.853569030761719</v>
          </cell>
          <cell r="W98">
            <v>44.903568267822266</v>
          </cell>
          <cell r="X98">
            <v>41.656920623779293</v>
          </cell>
          <cell r="Y98">
            <v>41.003570556640625</v>
          </cell>
          <cell r="Z98">
            <v>35.803569793701172</v>
          </cell>
          <cell r="AB98">
            <v>42.003570556640625</v>
          </cell>
          <cell r="AC98">
            <v>44.003570556640625</v>
          </cell>
          <cell r="AD98">
            <v>36.053565979003906</v>
          </cell>
          <cell r="AE98">
            <v>35.103565216064453</v>
          </cell>
          <cell r="AF98">
            <v>39.650001525878906</v>
          </cell>
          <cell r="AG98">
            <v>32.950008392333984</v>
          </cell>
          <cell r="AI98">
            <v>39783</v>
          </cell>
          <cell r="AJ98">
            <v>0.75</v>
          </cell>
        </row>
        <row r="99">
          <cell r="A99">
            <v>39234</v>
          </cell>
          <cell r="B99">
            <v>53</v>
          </cell>
          <cell r="C99">
            <v>46.55</v>
          </cell>
          <cell r="D99">
            <v>69.55</v>
          </cell>
          <cell r="E99">
            <v>36.250007629394531</v>
          </cell>
          <cell r="F99">
            <v>45.6</v>
          </cell>
          <cell r="G99">
            <v>0</v>
          </cell>
          <cell r="I99">
            <v>16.369998931884766</v>
          </cell>
          <cell r="J99">
            <v>11.090000152587891</v>
          </cell>
          <cell r="K99">
            <v>8.9600000381469727</v>
          </cell>
          <cell r="L99">
            <v>5.559999942779541</v>
          </cell>
          <cell r="M99">
            <v>46.75</v>
          </cell>
          <cell r="N99">
            <v>46.75</v>
          </cell>
          <cell r="O99">
            <v>46.754997253417969</v>
          </cell>
          <cell r="Q99">
            <v>38.452854156494141</v>
          </cell>
          <cell r="R99">
            <v>39.252857208251953</v>
          </cell>
          <cell r="T99">
            <v>38.502857208251953</v>
          </cell>
          <cell r="U99">
            <v>38.252857208251953</v>
          </cell>
          <cell r="W99">
            <v>43.252849578857422</v>
          </cell>
          <cell r="X99">
            <v>31.644802093505863</v>
          </cell>
          <cell r="Y99">
            <v>39.502857208251953</v>
          </cell>
          <cell r="Z99">
            <v>33.252857208251953</v>
          </cell>
          <cell r="AB99">
            <v>43.752857208251953</v>
          </cell>
          <cell r="AC99">
            <v>45.752857208251953</v>
          </cell>
          <cell r="AD99">
            <v>39.0528564453125</v>
          </cell>
          <cell r="AE99">
            <v>39.602855682373047</v>
          </cell>
          <cell r="AF99">
            <v>55.25</v>
          </cell>
          <cell r="AG99">
            <v>35.299995422363281</v>
          </cell>
          <cell r="AI99">
            <v>39814</v>
          </cell>
          <cell r="AJ99">
            <v>0.75</v>
          </cell>
        </row>
        <row r="100">
          <cell r="A100">
            <v>39264</v>
          </cell>
          <cell r="B100">
            <v>74</v>
          </cell>
          <cell r="C100">
            <v>48.3</v>
          </cell>
          <cell r="D100">
            <v>94.55</v>
          </cell>
          <cell r="E100">
            <v>44.205005645751953</v>
          </cell>
          <cell r="F100">
            <v>52.75</v>
          </cell>
          <cell r="G100">
            <v>0</v>
          </cell>
          <cell r="I100">
            <v>16.369998931884766</v>
          </cell>
          <cell r="J100">
            <v>11.090000152587891</v>
          </cell>
          <cell r="K100">
            <v>8.9600000381469727</v>
          </cell>
          <cell r="L100">
            <v>5.559999942779541</v>
          </cell>
          <cell r="M100">
            <v>56.5</v>
          </cell>
          <cell r="N100">
            <v>56.5</v>
          </cell>
          <cell r="O100">
            <v>61.5</v>
          </cell>
          <cell r="Q100">
            <v>53.347146606445314</v>
          </cell>
          <cell r="R100">
            <v>49.097146606445314</v>
          </cell>
          <cell r="T100">
            <v>51.597146606445314</v>
          </cell>
          <cell r="U100">
            <v>48.347146606445314</v>
          </cell>
          <cell r="W100">
            <v>56.097146606445314</v>
          </cell>
          <cell r="X100">
            <v>37.450000000000003</v>
          </cell>
          <cell r="Y100">
            <v>52.597146606445314</v>
          </cell>
          <cell r="Z100">
            <v>38.747146606445313</v>
          </cell>
          <cell r="AB100">
            <v>57.347146606445314</v>
          </cell>
          <cell r="AC100">
            <v>63.347146606445314</v>
          </cell>
          <cell r="AD100">
            <v>55.684646606445313</v>
          </cell>
          <cell r="AE100">
            <v>58.372146606445313</v>
          </cell>
          <cell r="AF100">
            <v>62.25</v>
          </cell>
          <cell r="AG100">
            <v>43.999992370605469</v>
          </cell>
          <cell r="AI100">
            <v>39845</v>
          </cell>
          <cell r="AJ100">
            <v>0.75</v>
          </cell>
        </row>
        <row r="101">
          <cell r="A101">
            <v>39295</v>
          </cell>
          <cell r="B101">
            <v>76.55</v>
          </cell>
          <cell r="C101">
            <v>49.8</v>
          </cell>
          <cell r="D101">
            <v>95.04</v>
          </cell>
          <cell r="E101">
            <v>44.010002136230469</v>
          </cell>
          <cell r="F101">
            <v>52.75</v>
          </cell>
          <cell r="G101">
            <v>0</v>
          </cell>
          <cell r="I101">
            <v>16.369998931884766</v>
          </cell>
          <cell r="J101">
            <v>11.090000152587891</v>
          </cell>
          <cell r="K101">
            <v>8.9600000381469727</v>
          </cell>
          <cell r="L101">
            <v>5.559999942779541</v>
          </cell>
          <cell r="M101">
            <v>56.5</v>
          </cell>
          <cell r="N101">
            <v>56.5</v>
          </cell>
          <cell r="O101">
            <v>61.5</v>
          </cell>
          <cell r="Q101">
            <v>53.347146606445314</v>
          </cell>
          <cell r="R101">
            <v>49.097146606445314</v>
          </cell>
          <cell r="T101">
            <v>51.597146606445314</v>
          </cell>
          <cell r="U101">
            <v>48.347146606445314</v>
          </cell>
          <cell r="W101">
            <v>56.097146606445314</v>
          </cell>
          <cell r="X101">
            <v>37.450000000000003</v>
          </cell>
          <cell r="Y101">
            <v>52.597146606445314</v>
          </cell>
          <cell r="Z101">
            <v>38.747146606445313</v>
          </cell>
          <cell r="AB101">
            <v>57.347146606445314</v>
          </cell>
          <cell r="AC101">
            <v>63.347146606445314</v>
          </cell>
          <cell r="AD101">
            <v>55.622146606445313</v>
          </cell>
          <cell r="AE101">
            <v>58.372146606445313</v>
          </cell>
          <cell r="AF101">
            <v>58.5</v>
          </cell>
          <cell r="AG101">
            <v>44</v>
          </cell>
          <cell r="AI101">
            <v>39873</v>
          </cell>
          <cell r="AJ101">
            <v>0.75</v>
          </cell>
        </row>
        <row r="102">
          <cell r="A102">
            <v>39326</v>
          </cell>
          <cell r="B102">
            <v>42.3</v>
          </cell>
          <cell r="C102">
            <v>36.299999999999997</v>
          </cell>
          <cell r="D102">
            <v>55.04</v>
          </cell>
          <cell r="E102">
            <v>28.400001525878906</v>
          </cell>
          <cell r="F102">
            <v>37.35</v>
          </cell>
          <cell r="G102">
            <v>0</v>
          </cell>
          <cell r="I102">
            <v>2.9249999523162842</v>
          </cell>
          <cell r="J102">
            <v>2.1200001239776611</v>
          </cell>
          <cell r="K102">
            <v>1.690000057220459</v>
          </cell>
          <cell r="L102">
            <v>5.130000114440918</v>
          </cell>
          <cell r="M102">
            <v>33.5</v>
          </cell>
          <cell r="N102">
            <v>33.5</v>
          </cell>
          <cell r="O102">
            <v>34.254997253417969</v>
          </cell>
          <cell r="Q102">
            <v>35.852144622802733</v>
          </cell>
          <cell r="R102">
            <v>36.802145385742186</v>
          </cell>
          <cell r="T102">
            <v>35.402140045166014</v>
          </cell>
          <cell r="U102">
            <v>36.30214157104492</v>
          </cell>
          <cell r="W102">
            <v>40.30214157104492</v>
          </cell>
          <cell r="X102">
            <v>35.374410095214841</v>
          </cell>
          <cell r="Y102">
            <v>36.402140045166014</v>
          </cell>
          <cell r="Z102">
            <v>30.502140045166016</v>
          </cell>
          <cell r="AB102">
            <v>36.902140045166014</v>
          </cell>
          <cell r="AC102">
            <v>39.402140045166014</v>
          </cell>
          <cell r="AD102">
            <v>34.877143859863281</v>
          </cell>
          <cell r="AE102">
            <v>34.252143859863281</v>
          </cell>
          <cell r="AF102">
            <v>37.150001525878906</v>
          </cell>
          <cell r="AG102">
            <v>33.500003814697266</v>
          </cell>
          <cell r="AI102">
            <v>39904</v>
          </cell>
          <cell r="AJ102">
            <v>0.75</v>
          </cell>
        </row>
        <row r="103">
          <cell r="A103">
            <v>39356</v>
          </cell>
          <cell r="B103">
            <v>40.299999999999997</v>
          </cell>
          <cell r="C103">
            <v>34.299999999999997</v>
          </cell>
          <cell r="D103">
            <v>54.04</v>
          </cell>
          <cell r="E103">
            <v>27.199996948242188</v>
          </cell>
          <cell r="F103">
            <v>37.1</v>
          </cell>
          <cell r="G103">
            <v>0</v>
          </cell>
          <cell r="I103">
            <v>2.9300000667572021</v>
          </cell>
          <cell r="J103">
            <v>2.119999885559082</v>
          </cell>
          <cell r="K103">
            <v>1.690000057220459</v>
          </cell>
          <cell r="L103">
            <v>5.130000114440918</v>
          </cell>
          <cell r="M103">
            <v>32.75</v>
          </cell>
          <cell r="N103">
            <v>32.75</v>
          </cell>
          <cell r="O103">
            <v>33.25</v>
          </cell>
          <cell r="Q103">
            <v>34.905178070068359</v>
          </cell>
          <cell r="R103">
            <v>35.955181121826172</v>
          </cell>
          <cell r="T103">
            <v>34.705188751220703</v>
          </cell>
          <cell r="U103">
            <v>35.205181121826172</v>
          </cell>
          <cell r="W103">
            <v>39.455188751220703</v>
          </cell>
          <cell r="X103">
            <v>40.206253051757813</v>
          </cell>
          <cell r="Y103">
            <v>35.705188751220703</v>
          </cell>
          <cell r="Z103">
            <v>35.145181655883789</v>
          </cell>
          <cell r="AB103">
            <v>40.205188751220703</v>
          </cell>
          <cell r="AC103">
            <v>41.705188751220703</v>
          </cell>
          <cell r="AD103">
            <v>34.191432952880859</v>
          </cell>
          <cell r="AE103">
            <v>32.003932952880859</v>
          </cell>
          <cell r="AF103">
            <v>34.650001525878906</v>
          </cell>
          <cell r="AG103">
            <v>31.300003051757813</v>
          </cell>
          <cell r="AI103">
            <v>39934</v>
          </cell>
          <cell r="AJ103">
            <v>0.75</v>
          </cell>
        </row>
        <row r="104">
          <cell r="A104">
            <v>39387</v>
          </cell>
          <cell r="B104">
            <v>40.299999999999997</v>
          </cell>
          <cell r="C104">
            <v>34.299999999999997</v>
          </cell>
          <cell r="D104">
            <v>54.04</v>
          </cell>
          <cell r="E104">
            <v>30</v>
          </cell>
          <cell r="F104">
            <v>37.1</v>
          </cell>
          <cell r="G104">
            <v>0</v>
          </cell>
          <cell r="I104">
            <v>2.9249999523162842</v>
          </cell>
          <cell r="J104">
            <v>2.119999885559082</v>
          </cell>
          <cell r="K104">
            <v>1.690000057220459</v>
          </cell>
          <cell r="L104">
            <v>5.130000114440918</v>
          </cell>
          <cell r="M104">
            <v>32.75</v>
          </cell>
          <cell r="N104">
            <v>32.75</v>
          </cell>
          <cell r="O104">
            <v>33.252494812011719</v>
          </cell>
          <cell r="Q104">
            <v>35.155185699462891</v>
          </cell>
          <cell r="R104">
            <v>36.055183410644531</v>
          </cell>
          <cell r="T104">
            <v>34.805187225341797</v>
          </cell>
          <cell r="U104">
            <v>35.305187225341797</v>
          </cell>
          <cell r="W104">
            <v>39.555187225341797</v>
          </cell>
          <cell r="X104">
            <v>41.003170013427734</v>
          </cell>
          <cell r="Y104">
            <v>35.805187225341797</v>
          </cell>
          <cell r="Z104">
            <v>38.645183563232422</v>
          </cell>
          <cell r="AB104">
            <v>40.305187225341797</v>
          </cell>
          <cell r="AC104">
            <v>41.805187225341797</v>
          </cell>
          <cell r="AD104">
            <v>34.228931427001953</v>
          </cell>
          <cell r="AE104">
            <v>32.103931427001953</v>
          </cell>
          <cell r="AF104">
            <v>34.650001525878906</v>
          </cell>
          <cell r="AG104">
            <v>30.999996185302734</v>
          </cell>
          <cell r="AI104">
            <v>39965</v>
          </cell>
          <cell r="AJ104">
            <v>0.75</v>
          </cell>
        </row>
        <row r="105">
          <cell r="A105">
            <v>39417</v>
          </cell>
          <cell r="B105">
            <v>40.299999999999997</v>
          </cell>
          <cell r="C105">
            <v>34.299999999999997</v>
          </cell>
          <cell r="D105">
            <v>54.04</v>
          </cell>
          <cell r="E105">
            <v>33</v>
          </cell>
          <cell r="F105">
            <v>37.1</v>
          </cell>
          <cell r="G105">
            <v>0</v>
          </cell>
          <cell r="I105">
            <v>2.9249999523162842</v>
          </cell>
          <cell r="J105">
            <v>2.119999885559082</v>
          </cell>
          <cell r="K105">
            <v>1.690000057220459</v>
          </cell>
          <cell r="L105">
            <v>5.130000114440918</v>
          </cell>
          <cell r="M105">
            <v>32.75</v>
          </cell>
          <cell r="N105">
            <v>32.75</v>
          </cell>
          <cell r="O105">
            <v>33.250003814697266</v>
          </cell>
          <cell r="Q105">
            <v>35.155185699462891</v>
          </cell>
          <cell r="R105">
            <v>36.255180358886719</v>
          </cell>
          <cell r="T105">
            <v>34.905185699462891</v>
          </cell>
          <cell r="U105">
            <v>34.755184173583984</v>
          </cell>
          <cell r="W105">
            <v>39.655181884765625</v>
          </cell>
          <cell r="X105">
            <v>41.758556365966797</v>
          </cell>
          <cell r="Y105">
            <v>35.905185699462891</v>
          </cell>
          <cell r="Z105">
            <v>39.145183563232422</v>
          </cell>
          <cell r="AB105">
            <v>36.405185699462891</v>
          </cell>
          <cell r="AC105">
            <v>37.905185699462891</v>
          </cell>
          <cell r="AD105">
            <v>34.266429901123047</v>
          </cell>
          <cell r="AE105">
            <v>32.203929901123047</v>
          </cell>
          <cell r="AF105">
            <v>34.650001525878906</v>
          </cell>
          <cell r="AG105">
            <v>32.499996185302734</v>
          </cell>
          <cell r="AI105">
            <v>39995</v>
          </cell>
          <cell r="AJ105">
            <v>0.75</v>
          </cell>
        </row>
        <row r="106">
          <cell r="A106">
            <v>39448</v>
          </cell>
          <cell r="B106">
            <v>53.5</v>
          </cell>
          <cell r="C106">
            <v>41.3</v>
          </cell>
          <cell r="D106">
            <v>66.05</v>
          </cell>
          <cell r="E106">
            <v>35.7550048828125</v>
          </cell>
          <cell r="F106">
            <v>50.6</v>
          </cell>
          <cell r="G106">
            <v>0</v>
          </cell>
          <cell r="I106">
            <v>2.9300014972686768</v>
          </cell>
          <cell r="J106">
            <v>2.119999885559082</v>
          </cell>
          <cell r="K106">
            <v>1.690000057220459</v>
          </cell>
          <cell r="L106">
            <v>5.130000114440918</v>
          </cell>
          <cell r="M106">
            <v>37.75</v>
          </cell>
          <cell r="N106">
            <v>37.75</v>
          </cell>
          <cell r="O106">
            <v>39.749996185302734</v>
          </cell>
          <cell r="Q106">
            <v>40.579948425292969</v>
          </cell>
          <cell r="R106">
            <v>41.20611572265625</v>
          </cell>
          <cell r="T106">
            <v>39.908107757568359</v>
          </cell>
          <cell r="U106">
            <v>40.256111145019531</v>
          </cell>
          <cell r="W106">
            <v>44.856105804443359</v>
          </cell>
          <cell r="X106">
            <v>50.674083709716797</v>
          </cell>
          <cell r="Y106">
            <v>40.908107757568359</v>
          </cell>
          <cell r="Z106">
            <v>42.606109619140625</v>
          </cell>
          <cell r="AB106">
            <v>42.500717163085938</v>
          </cell>
          <cell r="AC106">
            <v>44.000717163085938</v>
          </cell>
          <cell r="AD106">
            <v>39.707862854003906</v>
          </cell>
          <cell r="AE106">
            <v>39.632862091064453</v>
          </cell>
          <cell r="AF106">
            <v>42.150001525878906</v>
          </cell>
          <cell r="AG106">
            <v>36.970001220703125</v>
          </cell>
          <cell r="AI106">
            <v>40026</v>
          </cell>
          <cell r="AJ106">
            <v>1.5499999523162842</v>
          </cell>
        </row>
        <row r="107">
          <cell r="A107">
            <v>39479</v>
          </cell>
          <cell r="B107">
            <v>53.5</v>
          </cell>
          <cell r="C107">
            <v>41.3</v>
          </cell>
          <cell r="D107">
            <v>66.05</v>
          </cell>
          <cell r="E107">
            <v>34.0050048828125</v>
          </cell>
          <cell r="F107">
            <v>50.6</v>
          </cell>
          <cell r="G107">
            <v>0</v>
          </cell>
          <cell r="I107">
            <v>2.9300014972686768</v>
          </cell>
          <cell r="J107">
            <v>2.119999885559082</v>
          </cell>
          <cell r="K107">
            <v>1.690000057220459</v>
          </cell>
          <cell r="L107">
            <v>5.130000114440918</v>
          </cell>
          <cell r="M107">
            <v>37.75</v>
          </cell>
          <cell r="N107">
            <v>37.75</v>
          </cell>
          <cell r="O107">
            <v>39.75</v>
          </cell>
          <cell r="Q107">
            <v>40.481182098388672</v>
          </cell>
          <cell r="R107">
            <v>40.867332458496094</v>
          </cell>
          <cell r="T107">
            <v>39.55810546875</v>
          </cell>
          <cell r="U107">
            <v>39.858104705810547</v>
          </cell>
          <cell r="W107">
            <v>44.508098602294922</v>
          </cell>
          <cell r="X107">
            <v>48.674083709716797</v>
          </cell>
          <cell r="Y107">
            <v>40.55810546875</v>
          </cell>
          <cell r="Z107">
            <v>43.258106231689453</v>
          </cell>
          <cell r="AB107">
            <v>42.745723724365234</v>
          </cell>
          <cell r="AC107">
            <v>44.245723724365234</v>
          </cell>
          <cell r="AD107">
            <v>39.232860565185547</v>
          </cell>
          <cell r="AE107">
            <v>39.282859802246094</v>
          </cell>
          <cell r="AF107">
            <v>46.437862396240234</v>
          </cell>
          <cell r="AG107">
            <v>35.819995880126953</v>
          </cell>
          <cell r="AI107">
            <v>40057</v>
          </cell>
          <cell r="AJ107">
            <v>1.5499999523162842</v>
          </cell>
        </row>
        <row r="108">
          <cell r="A108">
            <v>39508</v>
          </cell>
          <cell r="B108">
            <v>42.5</v>
          </cell>
          <cell r="C108">
            <v>37.299999999999997</v>
          </cell>
          <cell r="D108">
            <v>52.55</v>
          </cell>
          <cell r="E108">
            <v>31.250007629394531</v>
          </cell>
          <cell r="F108">
            <v>39.700000000000003</v>
          </cell>
          <cell r="G108">
            <v>0</v>
          </cell>
          <cell r="I108">
            <v>2.9249999523162842</v>
          </cell>
          <cell r="J108">
            <v>2.119999885559082</v>
          </cell>
          <cell r="K108">
            <v>1.690000057220459</v>
          </cell>
          <cell r="L108">
            <v>5.130000114440918</v>
          </cell>
          <cell r="M108">
            <v>34.75</v>
          </cell>
          <cell r="N108">
            <v>34.75</v>
          </cell>
          <cell r="O108">
            <v>35.245002746582031</v>
          </cell>
          <cell r="Q108">
            <v>35.326709747314453</v>
          </cell>
          <cell r="R108">
            <v>36.549793243408203</v>
          </cell>
          <cell r="T108">
            <v>35.015174865722656</v>
          </cell>
          <cell r="U108">
            <v>35.465179443359375</v>
          </cell>
          <cell r="W108">
            <v>39.965171813964844</v>
          </cell>
          <cell r="X108">
            <v>42.163547515869141</v>
          </cell>
          <cell r="Y108">
            <v>36.015174865722656</v>
          </cell>
          <cell r="Z108">
            <v>36.965175628662109</v>
          </cell>
          <cell r="AB108">
            <v>38.997505187988281</v>
          </cell>
          <cell r="AC108">
            <v>40.497505187988281</v>
          </cell>
          <cell r="AD108">
            <v>35.623542785644531</v>
          </cell>
          <cell r="AE108">
            <v>33.998542785644531</v>
          </cell>
          <cell r="AF108">
            <v>37.598499298095703</v>
          </cell>
          <cell r="AG108">
            <v>34.349994659423828</v>
          </cell>
          <cell r="AI108">
            <v>40087</v>
          </cell>
          <cell r="AJ108">
            <v>1.5499999523162842</v>
          </cell>
        </row>
        <row r="109">
          <cell r="A109">
            <v>39539</v>
          </cell>
          <cell r="B109">
            <v>42</v>
          </cell>
          <cell r="C109">
            <v>37.299999999999997</v>
          </cell>
          <cell r="D109">
            <v>51.55</v>
          </cell>
          <cell r="E109">
            <v>26.500007629394531</v>
          </cell>
          <cell r="F109">
            <v>39.700000000000003</v>
          </cell>
          <cell r="G109">
            <v>0</v>
          </cell>
          <cell r="I109">
            <v>3.4300003051757813</v>
          </cell>
          <cell r="J109">
            <v>2.119999885559082</v>
          </cell>
          <cell r="K109">
            <v>1.690000057220459</v>
          </cell>
          <cell r="L109">
            <v>5.130000114440918</v>
          </cell>
          <cell r="M109">
            <v>34.25</v>
          </cell>
          <cell r="N109">
            <v>34.25</v>
          </cell>
          <cell r="O109">
            <v>36.245002746582031</v>
          </cell>
          <cell r="Q109">
            <v>36.380558013916016</v>
          </cell>
          <cell r="R109">
            <v>38.453636169433594</v>
          </cell>
          <cell r="T109">
            <v>35.465175628662109</v>
          </cell>
          <cell r="U109">
            <v>37.115177154541016</v>
          </cell>
          <cell r="W109">
            <v>40.465171813964844</v>
          </cell>
          <cell r="X109">
            <v>40.063545227050781</v>
          </cell>
          <cell r="Y109">
            <v>36.465175628662109</v>
          </cell>
          <cell r="Z109">
            <v>36.965175628662109</v>
          </cell>
          <cell r="AB109">
            <v>39.247501373291016</v>
          </cell>
          <cell r="AC109">
            <v>40.747501373291016</v>
          </cell>
          <cell r="AD109">
            <v>35.698543548583984</v>
          </cell>
          <cell r="AE109">
            <v>34.448543548583984</v>
          </cell>
          <cell r="AF109">
            <v>38.150005340576172</v>
          </cell>
          <cell r="AG109">
            <v>32.949993133544922</v>
          </cell>
          <cell r="AI109">
            <v>40118</v>
          </cell>
          <cell r="AJ109">
            <v>1.5499999523162842</v>
          </cell>
        </row>
        <row r="110">
          <cell r="A110">
            <v>39569</v>
          </cell>
          <cell r="B110">
            <v>42.5</v>
          </cell>
          <cell r="C110">
            <v>37.299999999999997</v>
          </cell>
          <cell r="D110">
            <v>52.55</v>
          </cell>
          <cell r="E110">
            <v>27.500011444091797</v>
          </cell>
          <cell r="F110">
            <v>39.700000000000003</v>
          </cell>
          <cell r="G110">
            <v>0</v>
          </cell>
          <cell r="I110">
            <v>3.4300003051757813</v>
          </cell>
          <cell r="J110">
            <v>2.119999885559082</v>
          </cell>
          <cell r="K110">
            <v>1.690000057220459</v>
          </cell>
          <cell r="L110">
            <v>5.130000114440918</v>
          </cell>
          <cell r="M110">
            <v>37.25</v>
          </cell>
          <cell r="N110">
            <v>37.25</v>
          </cell>
          <cell r="O110">
            <v>41.24749755859375</v>
          </cell>
          <cell r="Q110">
            <v>40.753566741943359</v>
          </cell>
          <cell r="R110">
            <v>42.103569030761719</v>
          </cell>
          <cell r="T110">
            <v>40.253570556640625</v>
          </cell>
          <cell r="U110">
            <v>41.103569030761719</v>
          </cell>
          <cell r="W110">
            <v>45.153568267822266</v>
          </cell>
          <cell r="X110">
            <v>41.869420623779291</v>
          </cell>
          <cell r="Y110">
            <v>41.253570556640625</v>
          </cell>
          <cell r="Z110">
            <v>36.553569793701172</v>
          </cell>
          <cell r="AB110">
            <v>42.253570556640625</v>
          </cell>
          <cell r="AC110">
            <v>44.253570556640625</v>
          </cell>
          <cell r="AD110">
            <v>36.303565979003906</v>
          </cell>
          <cell r="AE110">
            <v>35.353565216064453</v>
          </cell>
          <cell r="AF110">
            <v>40.150001525878906</v>
          </cell>
          <cell r="AG110">
            <v>33.950008392333984</v>
          </cell>
          <cell r="AI110">
            <v>40148</v>
          </cell>
          <cell r="AJ110">
            <v>1.0499999523162842</v>
          </cell>
        </row>
        <row r="111">
          <cell r="A111">
            <v>39600</v>
          </cell>
          <cell r="B111">
            <v>53.5</v>
          </cell>
          <cell r="C111">
            <v>47.05</v>
          </cell>
          <cell r="D111">
            <v>70.55</v>
          </cell>
          <cell r="E111">
            <v>36.750007629394531</v>
          </cell>
          <cell r="F111">
            <v>46.1</v>
          </cell>
          <cell r="G111">
            <v>0</v>
          </cell>
          <cell r="I111">
            <v>16.369998931884766</v>
          </cell>
          <cell r="J111">
            <v>11.090000152587891</v>
          </cell>
          <cell r="K111">
            <v>8.9600000381469727</v>
          </cell>
          <cell r="L111">
            <v>5.559999942779541</v>
          </cell>
          <cell r="M111">
            <v>47.25</v>
          </cell>
          <cell r="N111">
            <v>47.25</v>
          </cell>
          <cell r="O111">
            <v>45.754997253417969</v>
          </cell>
          <cell r="Q111">
            <v>38.952854156494141</v>
          </cell>
          <cell r="R111">
            <v>39.752857208251953</v>
          </cell>
          <cell r="T111">
            <v>39.002857208251953</v>
          </cell>
          <cell r="U111">
            <v>38.752857208251953</v>
          </cell>
          <cell r="W111">
            <v>43.752849578857422</v>
          </cell>
          <cell r="X111">
            <v>31.969802093505862</v>
          </cell>
          <cell r="Y111">
            <v>40.002857208251953</v>
          </cell>
          <cell r="Z111">
            <v>33.502857208251953</v>
          </cell>
          <cell r="AB111">
            <v>44.252857208251953</v>
          </cell>
          <cell r="AC111">
            <v>46.252857208251953</v>
          </cell>
          <cell r="AD111">
            <v>39.5528564453125</v>
          </cell>
          <cell r="AE111">
            <v>40.102855682373047</v>
          </cell>
          <cell r="AF111">
            <v>55.25</v>
          </cell>
          <cell r="AG111">
            <v>36.299995422363281</v>
          </cell>
          <cell r="AI111">
            <v>40179</v>
          </cell>
          <cell r="AJ111">
            <v>1.0499999523162842</v>
          </cell>
        </row>
        <row r="112">
          <cell r="A112">
            <v>39630</v>
          </cell>
          <cell r="B112">
            <v>74.5</v>
          </cell>
          <cell r="C112">
            <v>48.8</v>
          </cell>
          <cell r="D112">
            <v>95.55</v>
          </cell>
          <cell r="E112">
            <v>44.705005645751953</v>
          </cell>
          <cell r="F112">
            <v>53.25</v>
          </cell>
          <cell r="G112">
            <v>0</v>
          </cell>
          <cell r="I112">
            <v>16.369998931884766</v>
          </cell>
          <cell r="J112">
            <v>11.090000152587891</v>
          </cell>
          <cell r="K112">
            <v>8.9600000381469727</v>
          </cell>
          <cell r="L112">
            <v>5.559999942779541</v>
          </cell>
          <cell r="M112">
            <v>57.5</v>
          </cell>
          <cell r="N112">
            <v>57.5</v>
          </cell>
          <cell r="O112">
            <v>61.5</v>
          </cell>
          <cell r="Q112">
            <v>53.847146606445314</v>
          </cell>
          <cell r="R112">
            <v>49.597146606445314</v>
          </cell>
          <cell r="T112">
            <v>52.097146606445314</v>
          </cell>
          <cell r="U112">
            <v>48.847146606445314</v>
          </cell>
          <cell r="W112">
            <v>56.597146606445314</v>
          </cell>
          <cell r="X112">
            <v>37.799999999999997</v>
          </cell>
          <cell r="Y112">
            <v>53.097146606445314</v>
          </cell>
          <cell r="Z112">
            <v>36.997146606445313</v>
          </cell>
          <cell r="AB112">
            <v>57.847146606445314</v>
          </cell>
          <cell r="AC112">
            <v>63.847146606445314</v>
          </cell>
          <cell r="AD112">
            <v>56.184646606445313</v>
          </cell>
          <cell r="AE112">
            <v>58.872146606445313</v>
          </cell>
          <cell r="AF112">
            <v>62.25</v>
          </cell>
          <cell r="AG112">
            <v>43.999992370605469</v>
          </cell>
          <cell r="AI112">
            <v>40210</v>
          </cell>
          <cell r="AJ112">
            <v>1.0499999523162842</v>
          </cell>
        </row>
        <row r="113">
          <cell r="A113">
            <v>39661</v>
          </cell>
          <cell r="B113">
            <v>77.05</v>
          </cell>
          <cell r="C113">
            <v>50.3</v>
          </cell>
          <cell r="D113">
            <v>96.04</v>
          </cell>
          <cell r="E113">
            <v>44.510002136230469</v>
          </cell>
          <cell r="F113">
            <v>53.25</v>
          </cell>
          <cell r="G113">
            <v>0</v>
          </cell>
          <cell r="I113">
            <v>16.369998931884766</v>
          </cell>
          <cell r="J113">
            <v>11.090000152587891</v>
          </cell>
          <cell r="K113">
            <v>8.9600000381469727</v>
          </cell>
          <cell r="L113">
            <v>5.559999942779541</v>
          </cell>
          <cell r="M113">
            <v>57.5</v>
          </cell>
          <cell r="N113">
            <v>57.5</v>
          </cell>
          <cell r="O113">
            <v>61.5</v>
          </cell>
          <cell r="Q113">
            <v>53.847146606445314</v>
          </cell>
          <cell r="R113">
            <v>49.597146606445314</v>
          </cell>
          <cell r="T113">
            <v>52.097146606445314</v>
          </cell>
          <cell r="U113">
            <v>48.847146606445314</v>
          </cell>
          <cell r="W113">
            <v>56.597146606445314</v>
          </cell>
          <cell r="X113">
            <v>37.799999999999997</v>
          </cell>
          <cell r="Y113">
            <v>53.097146606445314</v>
          </cell>
          <cell r="Z113">
            <v>36.997146606445313</v>
          </cell>
          <cell r="AB113">
            <v>57.847146606445314</v>
          </cell>
          <cell r="AC113">
            <v>63.847146606445314</v>
          </cell>
          <cell r="AD113">
            <v>56.122146606445313</v>
          </cell>
          <cell r="AE113">
            <v>58.872146606445313</v>
          </cell>
          <cell r="AF113">
            <v>58.5</v>
          </cell>
          <cell r="AG113">
            <v>44</v>
          </cell>
          <cell r="AI113">
            <v>40238</v>
          </cell>
          <cell r="AJ113">
            <v>1.0499999523162842</v>
          </cell>
        </row>
        <row r="114">
          <cell r="A114">
            <v>39692</v>
          </cell>
          <cell r="B114">
            <v>42.8</v>
          </cell>
          <cell r="C114">
            <v>36.799999999999997</v>
          </cell>
          <cell r="D114">
            <v>56.04</v>
          </cell>
          <cell r="E114">
            <v>28.900001525878906</v>
          </cell>
          <cell r="F114">
            <v>37.85</v>
          </cell>
          <cell r="G114">
            <v>0</v>
          </cell>
          <cell r="I114">
            <v>2.9249999523162842</v>
          </cell>
          <cell r="J114">
            <v>2.1200001239776611</v>
          </cell>
          <cell r="K114">
            <v>1.690000057220459</v>
          </cell>
          <cell r="L114">
            <v>5.130000114440918</v>
          </cell>
          <cell r="M114">
            <v>33.5</v>
          </cell>
          <cell r="N114">
            <v>33.5</v>
          </cell>
          <cell r="O114">
            <v>34.254997253417969</v>
          </cell>
          <cell r="Q114">
            <v>36.102144622802733</v>
          </cell>
          <cell r="R114">
            <v>37.052145385742186</v>
          </cell>
          <cell r="T114">
            <v>35.652140045166014</v>
          </cell>
          <cell r="U114">
            <v>36.55214157104492</v>
          </cell>
          <cell r="W114">
            <v>40.55214157104492</v>
          </cell>
          <cell r="X114">
            <v>35.58691009521484</v>
          </cell>
          <cell r="Y114">
            <v>36.652140045166014</v>
          </cell>
          <cell r="Z114">
            <v>31.252140045166016</v>
          </cell>
          <cell r="AB114">
            <v>37.152140045166014</v>
          </cell>
          <cell r="AC114">
            <v>39.652140045166014</v>
          </cell>
          <cell r="AD114">
            <v>35.127143859863281</v>
          </cell>
          <cell r="AE114">
            <v>34.502143859863281</v>
          </cell>
          <cell r="AF114">
            <v>37.150001525878906</v>
          </cell>
          <cell r="AG114">
            <v>34.500003814697266</v>
          </cell>
          <cell r="AI114">
            <v>40269</v>
          </cell>
          <cell r="AJ114">
            <v>1.0499999523162842</v>
          </cell>
        </row>
        <row r="115">
          <cell r="A115">
            <v>39722</v>
          </cell>
          <cell r="B115">
            <v>40.799999999999997</v>
          </cell>
          <cell r="C115">
            <v>34.799999999999997</v>
          </cell>
          <cell r="D115">
            <v>55.04</v>
          </cell>
          <cell r="E115">
            <v>27.699996948242188</v>
          </cell>
          <cell r="F115">
            <v>37.6</v>
          </cell>
          <cell r="G115">
            <v>0</v>
          </cell>
          <cell r="I115">
            <v>2.9300000667572021</v>
          </cell>
          <cell r="J115">
            <v>2.119999885559082</v>
          </cell>
          <cell r="K115">
            <v>1.690000057220459</v>
          </cell>
          <cell r="L115">
            <v>5.130000114440918</v>
          </cell>
          <cell r="M115">
            <v>32.75</v>
          </cell>
          <cell r="N115">
            <v>32.75</v>
          </cell>
          <cell r="O115">
            <v>33.25</v>
          </cell>
          <cell r="Q115">
            <v>35.155178070068359</v>
          </cell>
          <cell r="R115">
            <v>36.205181121826172</v>
          </cell>
          <cell r="T115">
            <v>34.955188751220703</v>
          </cell>
          <cell r="U115">
            <v>35.455181121826172</v>
          </cell>
          <cell r="W115">
            <v>39.705188751220703</v>
          </cell>
          <cell r="X115">
            <v>40.456253051757813</v>
          </cell>
          <cell r="Y115">
            <v>35.955188751220703</v>
          </cell>
          <cell r="Z115">
            <v>35.895181655883789</v>
          </cell>
          <cell r="AB115">
            <v>40.455188751220703</v>
          </cell>
          <cell r="AC115">
            <v>41.955188751220703</v>
          </cell>
          <cell r="AD115">
            <v>34.441432952880859</v>
          </cell>
          <cell r="AE115">
            <v>32.253932952880859</v>
          </cell>
          <cell r="AF115">
            <v>35.150001525878906</v>
          </cell>
          <cell r="AG115">
            <v>32.300003051757813</v>
          </cell>
          <cell r="AI115">
            <v>40299</v>
          </cell>
          <cell r="AJ115">
            <v>1.0499999523162842</v>
          </cell>
        </row>
        <row r="116">
          <cell r="A116">
            <v>39753</v>
          </cell>
          <cell r="B116">
            <v>40.799999999999997</v>
          </cell>
          <cell r="C116">
            <v>34.799999999999997</v>
          </cell>
          <cell r="D116">
            <v>55.04</v>
          </cell>
          <cell r="E116">
            <v>30.5</v>
          </cell>
          <cell r="F116">
            <v>37.6</v>
          </cell>
          <cell r="G116">
            <v>0</v>
          </cell>
          <cell r="I116">
            <v>2.9249999523162842</v>
          </cell>
          <cell r="J116">
            <v>2.119999885559082</v>
          </cell>
          <cell r="K116">
            <v>1.690000057220459</v>
          </cell>
          <cell r="L116">
            <v>5.130000114440918</v>
          </cell>
          <cell r="M116">
            <v>32.75</v>
          </cell>
          <cell r="N116">
            <v>32.75</v>
          </cell>
          <cell r="O116">
            <v>33.252494812011719</v>
          </cell>
          <cell r="Q116">
            <v>35.405185699462891</v>
          </cell>
          <cell r="R116">
            <v>36.305183410644531</v>
          </cell>
          <cell r="T116">
            <v>35.055187225341797</v>
          </cell>
          <cell r="U116">
            <v>35.555187225341797</v>
          </cell>
          <cell r="W116">
            <v>39.805187225341797</v>
          </cell>
          <cell r="X116">
            <v>41.253170013427734</v>
          </cell>
          <cell r="Y116">
            <v>36.055187225341797</v>
          </cell>
          <cell r="Z116">
            <v>39.395183563232422</v>
          </cell>
          <cell r="AB116">
            <v>40.555187225341797</v>
          </cell>
          <cell r="AC116">
            <v>42.055187225341797</v>
          </cell>
          <cell r="AD116">
            <v>34.478931427001953</v>
          </cell>
          <cell r="AE116">
            <v>32.353931427001953</v>
          </cell>
          <cell r="AF116">
            <v>35.150001525878906</v>
          </cell>
          <cell r="AG116">
            <v>31.999996185302734</v>
          </cell>
          <cell r="AI116">
            <v>40330</v>
          </cell>
          <cell r="AJ116">
            <v>1.5499999523162842</v>
          </cell>
        </row>
        <row r="117">
          <cell r="A117">
            <v>39783</v>
          </cell>
          <cell r="B117">
            <v>40.799999999999997</v>
          </cell>
          <cell r="C117">
            <v>34.799999999999997</v>
          </cell>
          <cell r="D117">
            <v>55.04</v>
          </cell>
          <cell r="E117">
            <v>33.5</v>
          </cell>
          <cell r="F117">
            <v>37.6</v>
          </cell>
          <cell r="G117">
            <v>0</v>
          </cell>
          <cell r="I117">
            <v>2.9249999523162842</v>
          </cell>
          <cell r="J117">
            <v>2.119999885559082</v>
          </cell>
          <cell r="K117">
            <v>1.690000057220459</v>
          </cell>
          <cell r="L117">
            <v>5.130000114440918</v>
          </cell>
          <cell r="M117">
            <v>32.75</v>
          </cell>
          <cell r="N117">
            <v>32.75</v>
          </cell>
          <cell r="O117">
            <v>33.250003814697266</v>
          </cell>
          <cell r="Q117">
            <v>35.405185699462891</v>
          </cell>
          <cell r="R117">
            <v>36.505180358886719</v>
          </cell>
          <cell r="T117">
            <v>35.155185699462891</v>
          </cell>
          <cell r="U117">
            <v>35.005184173583984</v>
          </cell>
          <cell r="W117">
            <v>39.905181884765625</v>
          </cell>
          <cell r="X117">
            <v>42.008556365966797</v>
          </cell>
          <cell r="Y117">
            <v>36.155185699462891</v>
          </cell>
          <cell r="Z117">
            <v>39.895183563232422</v>
          </cell>
          <cell r="AB117">
            <v>36.655185699462891</v>
          </cell>
          <cell r="AC117">
            <v>38.155185699462891</v>
          </cell>
          <cell r="AD117">
            <v>34.516429901123047</v>
          </cell>
          <cell r="AE117">
            <v>32.453929901123047</v>
          </cell>
          <cell r="AF117">
            <v>35.150001525878906</v>
          </cell>
          <cell r="AG117">
            <v>33.499996185302734</v>
          </cell>
          <cell r="AI117">
            <v>40360</v>
          </cell>
          <cell r="AJ117">
            <v>1.5499999523162842</v>
          </cell>
        </row>
        <row r="118">
          <cell r="A118">
            <v>39814</v>
          </cell>
          <cell r="B118">
            <v>54</v>
          </cell>
          <cell r="C118">
            <v>41.8</v>
          </cell>
          <cell r="D118">
            <v>66.650000000000006</v>
          </cell>
          <cell r="E118">
            <v>36.2550048828125</v>
          </cell>
          <cell r="F118">
            <v>51.1</v>
          </cell>
          <cell r="G118">
            <v>0</v>
          </cell>
          <cell r="I118">
            <v>2.9300014972686768</v>
          </cell>
          <cell r="J118">
            <v>2.119999885559082</v>
          </cell>
          <cell r="K118">
            <v>1.690000057220459</v>
          </cell>
          <cell r="L118">
            <v>5.130000114440918</v>
          </cell>
          <cell r="M118">
            <v>38</v>
          </cell>
          <cell r="N118">
            <v>38</v>
          </cell>
          <cell r="O118">
            <v>39.999996185302734</v>
          </cell>
          <cell r="Q118">
            <v>40.579948425292969</v>
          </cell>
          <cell r="R118">
            <v>41.20611572265625</v>
          </cell>
          <cell r="T118">
            <v>39.908107757568359</v>
          </cell>
          <cell r="U118">
            <v>40.256111145019531</v>
          </cell>
          <cell r="W118">
            <v>44.856105804443359</v>
          </cell>
          <cell r="X118">
            <v>51.174083709716797</v>
          </cell>
          <cell r="Y118">
            <v>40.908107757568359</v>
          </cell>
          <cell r="Z118">
            <v>43.106109619140625</v>
          </cell>
          <cell r="AB118">
            <v>42.500717163085938</v>
          </cell>
          <cell r="AC118">
            <v>44.000717163085938</v>
          </cell>
          <cell r="AD118">
            <v>39.707862854003906</v>
          </cell>
          <cell r="AE118">
            <v>40.132862091064453</v>
          </cell>
          <cell r="AF118">
            <v>42.650001525878906</v>
          </cell>
          <cell r="AG118">
            <v>37.470001220703125</v>
          </cell>
          <cell r="AI118">
            <v>40391</v>
          </cell>
          <cell r="AJ118">
            <v>1.5499999523162842</v>
          </cell>
        </row>
        <row r="119">
          <cell r="A119">
            <v>39845</v>
          </cell>
          <cell r="B119">
            <v>54</v>
          </cell>
          <cell r="C119">
            <v>41.8</v>
          </cell>
          <cell r="D119">
            <v>66.650000000000006</v>
          </cell>
          <cell r="E119">
            <v>34.5050048828125</v>
          </cell>
          <cell r="F119">
            <v>51.1</v>
          </cell>
          <cell r="G119">
            <v>0</v>
          </cell>
          <cell r="I119">
            <v>2.9300014972686768</v>
          </cell>
          <cell r="J119">
            <v>2.119999885559082</v>
          </cell>
          <cell r="K119">
            <v>1.690000057220459</v>
          </cell>
          <cell r="L119">
            <v>5.130000114440918</v>
          </cell>
          <cell r="M119">
            <v>38</v>
          </cell>
          <cell r="N119">
            <v>38</v>
          </cell>
          <cell r="O119">
            <v>40</v>
          </cell>
          <cell r="Q119">
            <v>40.481182098388672</v>
          </cell>
          <cell r="R119">
            <v>40.867332458496094</v>
          </cell>
          <cell r="T119">
            <v>39.55810546875</v>
          </cell>
          <cell r="U119">
            <v>39.858104705810547</v>
          </cell>
          <cell r="W119">
            <v>44.508098602294922</v>
          </cell>
          <cell r="X119">
            <v>49.174083709716797</v>
          </cell>
          <cell r="Y119">
            <v>40.55810546875</v>
          </cell>
          <cell r="Z119">
            <v>43.758106231689453</v>
          </cell>
          <cell r="AB119">
            <v>42.745723724365234</v>
          </cell>
          <cell r="AC119">
            <v>44.245723724365234</v>
          </cell>
          <cell r="AD119">
            <v>39.232860565185547</v>
          </cell>
          <cell r="AE119">
            <v>39.782859802246094</v>
          </cell>
          <cell r="AF119">
            <v>46.937862396240234</v>
          </cell>
          <cell r="AG119">
            <v>36.319995880126953</v>
          </cell>
          <cell r="AI119">
            <v>40422</v>
          </cell>
          <cell r="AJ119">
            <v>1.5499999523162842</v>
          </cell>
        </row>
        <row r="120">
          <cell r="A120">
            <v>39873</v>
          </cell>
          <cell r="B120">
            <v>43</v>
          </cell>
          <cell r="C120">
            <v>37.799999999999997</v>
          </cell>
          <cell r="D120">
            <v>53.15</v>
          </cell>
          <cell r="E120">
            <v>31.750007629394531</v>
          </cell>
          <cell r="F120">
            <v>40.200000000000003</v>
          </cell>
          <cell r="G120">
            <v>0</v>
          </cell>
          <cell r="I120">
            <v>2.9249999523162842</v>
          </cell>
          <cell r="J120">
            <v>2.119999885559082</v>
          </cell>
          <cell r="K120">
            <v>1.690000057220459</v>
          </cell>
          <cell r="L120">
            <v>5.130000114440918</v>
          </cell>
          <cell r="M120">
            <v>33.5</v>
          </cell>
          <cell r="N120">
            <v>33.5</v>
          </cell>
          <cell r="O120">
            <v>34.995002746582031</v>
          </cell>
          <cell r="Q120">
            <v>35.326709747314453</v>
          </cell>
          <cell r="R120">
            <v>36.549793243408203</v>
          </cell>
          <cell r="T120">
            <v>35.015174865722656</v>
          </cell>
          <cell r="U120">
            <v>35.465179443359375</v>
          </cell>
          <cell r="W120">
            <v>39.965171813964844</v>
          </cell>
          <cell r="X120">
            <v>42.413547515869141</v>
          </cell>
          <cell r="Y120">
            <v>36.015174865722656</v>
          </cell>
          <cell r="Z120">
            <v>37.465175628662109</v>
          </cell>
          <cell r="AB120">
            <v>38.997505187988281</v>
          </cell>
          <cell r="AC120">
            <v>40.497505187988281</v>
          </cell>
          <cell r="AD120">
            <v>35.623542785644531</v>
          </cell>
          <cell r="AE120">
            <v>34.498542785644531</v>
          </cell>
          <cell r="AF120">
            <v>38.098499298095703</v>
          </cell>
          <cell r="AG120">
            <v>34.849994659423828</v>
          </cell>
          <cell r="AI120">
            <v>40452</v>
          </cell>
          <cell r="AJ120">
            <v>1.5499999523162842</v>
          </cell>
        </row>
        <row r="121">
          <cell r="A121">
            <v>39904</v>
          </cell>
          <cell r="B121">
            <v>42.5</v>
          </cell>
          <cell r="C121">
            <v>37.799999999999997</v>
          </cell>
          <cell r="D121">
            <v>52.15</v>
          </cell>
          <cell r="E121">
            <v>27.000007629394531</v>
          </cell>
          <cell r="F121">
            <v>40.200000000000003</v>
          </cell>
          <cell r="G121">
            <v>0</v>
          </cell>
          <cell r="I121">
            <v>3.4300003051757813</v>
          </cell>
          <cell r="J121">
            <v>2.119999885559082</v>
          </cell>
          <cell r="K121">
            <v>1.690000057220459</v>
          </cell>
          <cell r="L121">
            <v>5.130000114440918</v>
          </cell>
          <cell r="M121">
            <v>33</v>
          </cell>
          <cell r="N121">
            <v>33</v>
          </cell>
          <cell r="O121">
            <v>34.995002746582031</v>
          </cell>
          <cell r="Q121">
            <v>36.380558013916016</v>
          </cell>
          <cell r="R121">
            <v>38.453636169433594</v>
          </cell>
          <cell r="T121">
            <v>35.465175628662109</v>
          </cell>
          <cell r="U121">
            <v>37.115177154541016</v>
          </cell>
          <cell r="W121">
            <v>40.465171813964844</v>
          </cell>
          <cell r="X121">
            <v>40.313545227050781</v>
          </cell>
          <cell r="Y121">
            <v>36.465175628662109</v>
          </cell>
          <cell r="Z121">
            <v>37.465175628662109</v>
          </cell>
          <cell r="AB121">
            <v>39.247501373291016</v>
          </cell>
          <cell r="AC121">
            <v>40.747501373291016</v>
          </cell>
          <cell r="AD121">
            <v>35.698543548583984</v>
          </cell>
          <cell r="AE121">
            <v>34.948543548583984</v>
          </cell>
          <cell r="AF121">
            <v>38.650005340576172</v>
          </cell>
          <cell r="AG121">
            <v>33.449993133544922</v>
          </cell>
          <cell r="AI121">
            <v>40483</v>
          </cell>
          <cell r="AJ121">
            <v>1.5499999523162842</v>
          </cell>
        </row>
        <row r="122">
          <cell r="A122">
            <v>39934</v>
          </cell>
          <cell r="B122">
            <v>43</v>
          </cell>
          <cell r="C122">
            <v>37.799999999999997</v>
          </cell>
          <cell r="D122">
            <v>53.15</v>
          </cell>
          <cell r="E122">
            <v>28.000011444091797</v>
          </cell>
          <cell r="F122">
            <v>40.200000000000003</v>
          </cell>
          <cell r="G122">
            <v>0</v>
          </cell>
          <cell r="I122">
            <v>3.4300003051757813</v>
          </cell>
          <cell r="J122">
            <v>2.119999885559082</v>
          </cell>
          <cell r="K122">
            <v>1.690000057220459</v>
          </cell>
          <cell r="L122">
            <v>5.130000114440918</v>
          </cell>
          <cell r="M122">
            <v>37</v>
          </cell>
          <cell r="N122">
            <v>37</v>
          </cell>
          <cell r="O122">
            <v>39.99749755859375</v>
          </cell>
          <cell r="Q122">
            <v>40.753566741943359</v>
          </cell>
          <cell r="R122">
            <v>42.103569030761719</v>
          </cell>
          <cell r="T122">
            <v>40.253570556640625</v>
          </cell>
          <cell r="U122">
            <v>41.103569030761719</v>
          </cell>
          <cell r="W122">
            <v>45.153568267822266</v>
          </cell>
          <cell r="X122">
            <v>41.869420623779291</v>
          </cell>
          <cell r="Y122">
            <v>41.253570556640625</v>
          </cell>
          <cell r="Z122">
            <v>37.053569793701172</v>
          </cell>
          <cell r="AB122">
            <v>42.253570556640625</v>
          </cell>
          <cell r="AC122">
            <v>44.253570556640625</v>
          </cell>
          <cell r="AD122">
            <v>36.303565979003906</v>
          </cell>
          <cell r="AE122">
            <v>35.853565216064453</v>
          </cell>
          <cell r="AF122">
            <v>40.650001525878906</v>
          </cell>
          <cell r="AG122">
            <v>34.450008392333984</v>
          </cell>
          <cell r="AI122">
            <v>40513</v>
          </cell>
          <cell r="AJ122">
            <v>1.0499999523162842</v>
          </cell>
        </row>
        <row r="123">
          <cell r="A123">
            <v>39965</v>
          </cell>
          <cell r="B123">
            <v>54</v>
          </cell>
          <cell r="C123">
            <v>47.55</v>
          </cell>
          <cell r="D123">
            <v>71.150000000000006</v>
          </cell>
          <cell r="E123">
            <v>37.250007629394531</v>
          </cell>
          <cell r="F123">
            <v>46.6</v>
          </cell>
          <cell r="G123">
            <v>0</v>
          </cell>
          <cell r="I123">
            <v>16.369998931884766</v>
          </cell>
          <cell r="J123">
            <v>11.090000152587891</v>
          </cell>
          <cell r="K123">
            <v>8.9600000381469727</v>
          </cell>
          <cell r="L123">
            <v>5.559999942779541</v>
          </cell>
          <cell r="M123">
            <v>49</v>
          </cell>
          <cell r="N123">
            <v>49</v>
          </cell>
          <cell r="O123">
            <v>47.004997253417969</v>
          </cell>
          <cell r="Q123">
            <v>39.452854156494141</v>
          </cell>
          <cell r="R123">
            <v>40.252857208251953</v>
          </cell>
          <cell r="T123">
            <v>39.502857208251953</v>
          </cell>
          <cell r="U123">
            <v>39.252857208251953</v>
          </cell>
          <cell r="W123">
            <v>44.252849578857422</v>
          </cell>
          <cell r="X123">
            <v>32.294802093505865</v>
          </cell>
          <cell r="Y123">
            <v>40.502857208251953</v>
          </cell>
          <cell r="Z123">
            <v>34.502857208251953</v>
          </cell>
          <cell r="AB123">
            <v>44.752857208251953</v>
          </cell>
          <cell r="AC123">
            <v>46.752857208251953</v>
          </cell>
          <cell r="AD123">
            <v>40.0528564453125</v>
          </cell>
          <cell r="AE123">
            <v>41.102855682373047</v>
          </cell>
          <cell r="AF123">
            <v>56.25</v>
          </cell>
          <cell r="AG123">
            <v>36.799995422363281</v>
          </cell>
          <cell r="AI123">
            <v>40544</v>
          </cell>
          <cell r="AJ123">
            <v>1.0499999523162842</v>
          </cell>
        </row>
        <row r="124">
          <cell r="A124">
            <v>39995</v>
          </cell>
          <cell r="B124">
            <v>75</v>
          </cell>
          <cell r="C124">
            <v>49.3</v>
          </cell>
          <cell r="D124">
            <v>96.15</v>
          </cell>
          <cell r="E124">
            <v>45.205005645751953</v>
          </cell>
          <cell r="F124">
            <v>53.75</v>
          </cell>
          <cell r="G124">
            <v>0</v>
          </cell>
          <cell r="I124">
            <v>16.369998931884766</v>
          </cell>
          <cell r="J124">
            <v>11.090000152587891</v>
          </cell>
          <cell r="K124">
            <v>8.9600000381469727</v>
          </cell>
          <cell r="L124">
            <v>5.559999942779541</v>
          </cell>
          <cell r="M124">
            <v>63</v>
          </cell>
          <cell r="N124">
            <v>63</v>
          </cell>
          <cell r="O124">
            <v>66</v>
          </cell>
          <cell r="Q124">
            <v>55.347146606445314</v>
          </cell>
          <cell r="R124">
            <v>51.097146606445314</v>
          </cell>
          <cell r="T124">
            <v>53.597146606445314</v>
          </cell>
          <cell r="U124">
            <v>50.347146606445314</v>
          </cell>
          <cell r="W124">
            <v>58.097146606445314</v>
          </cell>
          <cell r="X124">
            <v>38.85</v>
          </cell>
          <cell r="Y124">
            <v>54.597146606445314</v>
          </cell>
          <cell r="Z124">
            <v>38.997146606445313</v>
          </cell>
          <cell r="AB124">
            <v>59.347146606445314</v>
          </cell>
          <cell r="AC124">
            <v>65.347146606445307</v>
          </cell>
          <cell r="AD124">
            <v>57.684646606445313</v>
          </cell>
          <cell r="AE124">
            <v>60.872146606445313</v>
          </cell>
          <cell r="AF124">
            <v>64.75</v>
          </cell>
          <cell r="AG124">
            <v>44.499992370605469</v>
          </cell>
          <cell r="AI124">
            <v>40575</v>
          </cell>
          <cell r="AJ124">
            <v>1.0499999523162842</v>
          </cell>
        </row>
        <row r="125">
          <cell r="A125">
            <v>40026</v>
          </cell>
          <cell r="B125">
            <v>77.55</v>
          </cell>
          <cell r="C125">
            <v>50.8</v>
          </cell>
          <cell r="D125">
            <v>96.64</v>
          </cell>
          <cell r="E125">
            <v>45.010002136230469</v>
          </cell>
          <cell r="F125">
            <v>53.75</v>
          </cell>
          <cell r="G125">
            <v>0</v>
          </cell>
          <cell r="I125">
            <v>16.369998931884766</v>
          </cell>
          <cell r="J125">
            <v>11.090000152587891</v>
          </cell>
          <cell r="K125">
            <v>8.9600000381469727</v>
          </cell>
          <cell r="L125">
            <v>5.559999942779541</v>
          </cell>
          <cell r="M125">
            <v>63</v>
          </cell>
          <cell r="N125">
            <v>63</v>
          </cell>
          <cell r="O125">
            <v>66</v>
          </cell>
          <cell r="Q125">
            <v>55.347146606445314</v>
          </cell>
          <cell r="R125">
            <v>51.097146606445314</v>
          </cell>
          <cell r="T125">
            <v>53.597146606445314</v>
          </cell>
          <cell r="U125">
            <v>50.347146606445314</v>
          </cell>
          <cell r="W125">
            <v>58.097146606445314</v>
          </cell>
          <cell r="X125">
            <v>38.85</v>
          </cell>
          <cell r="Y125">
            <v>54.597146606445314</v>
          </cell>
          <cell r="Z125">
            <v>38.997146606445313</v>
          </cell>
          <cell r="AB125">
            <v>59.347146606445314</v>
          </cell>
          <cell r="AC125">
            <v>65.347146606445307</v>
          </cell>
          <cell r="AD125">
            <v>57.622146606445313</v>
          </cell>
          <cell r="AE125">
            <v>60.872146606445313</v>
          </cell>
          <cell r="AF125">
            <v>61</v>
          </cell>
          <cell r="AG125">
            <v>44.5</v>
          </cell>
          <cell r="AI125">
            <v>40603</v>
          </cell>
          <cell r="AJ125">
            <v>1.0499999523162842</v>
          </cell>
        </row>
        <row r="126">
          <cell r="A126">
            <v>40057</v>
          </cell>
          <cell r="B126">
            <v>43.3</v>
          </cell>
          <cell r="C126">
            <v>37.299999999999997</v>
          </cell>
          <cell r="D126">
            <v>56.64</v>
          </cell>
          <cell r="E126">
            <v>29.400001525878906</v>
          </cell>
          <cell r="F126">
            <v>38.35</v>
          </cell>
          <cell r="G126">
            <v>0</v>
          </cell>
          <cell r="I126">
            <v>2.9249999523162842</v>
          </cell>
          <cell r="J126">
            <v>2.1200001239776611</v>
          </cell>
          <cell r="K126">
            <v>1.690000057220459</v>
          </cell>
          <cell r="L126">
            <v>5.130000114440918</v>
          </cell>
          <cell r="M126">
            <v>33.5</v>
          </cell>
          <cell r="N126">
            <v>33.5</v>
          </cell>
          <cell r="O126">
            <v>34.004997253417969</v>
          </cell>
          <cell r="Q126">
            <v>36.102144622802733</v>
          </cell>
          <cell r="R126">
            <v>37.052145385742186</v>
          </cell>
          <cell r="T126">
            <v>35.652140045166014</v>
          </cell>
          <cell r="U126">
            <v>36.55214157104492</v>
          </cell>
          <cell r="W126">
            <v>40.55214157104492</v>
          </cell>
          <cell r="X126">
            <v>35.58691009521484</v>
          </cell>
          <cell r="Y126">
            <v>36.652140045166014</v>
          </cell>
          <cell r="Z126">
            <v>31.752140045166016</v>
          </cell>
          <cell r="AB126">
            <v>37.152140045166014</v>
          </cell>
          <cell r="AC126">
            <v>39.652140045166014</v>
          </cell>
          <cell r="AD126">
            <v>35.127143859863281</v>
          </cell>
          <cell r="AE126">
            <v>35.002143859863281</v>
          </cell>
          <cell r="AF126">
            <v>37.150001525878906</v>
          </cell>
          <cell r="AG126">
            <v>35.000003814697266</v>
          </cell>
          <cell r="AI126">
            <v>40634</v>
          </cell>
          <cell r="AJ126">
            <v>1.0499999523162842</v>
          </cell>
        </row>
        <row r="127">
          <cell r="A127">
            <v>40087</v>
          </cell>
          <cell r="B127">
            <v>41.3</v>
          </cell>
          <cell r="C127">
            <v>35.299999999999997</v>
          </cell>
          <cell r="D127">
            <v>55.64</v>
          </cell>
          <cell r="E127">
            <v>28.199996948242188</v>
          </cell>
          <cell r="F127">
            <v>38.1</v>
          </cell>
          <cell r="G127">
            <v>0</v>
          </cell>
          <cell r="I127">
            <v>2.9300000667572021</v>
          </cell>
          <cell r="J127">
            <v>2.119999885559082</v>
          </cell>
          <cell r="K127">
            <v>1.690000057220459</v>
          </cell>
          <cell r="L127">
            <v>5.130000114440918</v>
          </cell>
          <cell r="M127">
            <v>32</v>
          </cell>
          <cell r="N127">
            <v>32</v>
          </cell>
          <cell r="O127">
            <v>33</v>
          </cell>
          <cell r="Q127">
            <v>35.155178070068359</v>
          </cell>
          <cell r="R127">
            <v>36.205181121826172</v>
          </cell>
          <cell r="T127">
            <v>34.955188751220703</v>
          </cell>
          <cell r="U127">
            <v>35.455181121826172</v>
          </cell>
          <cell r="W127">
            <v>39.705188751220703</v>
          </cell>
          <cell r="X127">
            <v>40.706253051757813</v>
          </cell>
          <cell r="Y127">
            <v>35.955188751220703</v>
          </cell>
          <cell r="Z127">
            <v>36.395181655883789</v>
          </cell>
          <cell r="AB127">
            <v>40.455188751220703</v>
          </cell>
          <cell r="AC127">
            <v>41.955188751220703</v>
          </cell>
          <cell r="AD127">
            <v>34.441432952880859</v>
          </cell>
          <cell r="AE127">
            <v>32.753932952880859</v>
          </cell>
          <cell r="AF127">
            <v>35.650001525878906</v>
          </cell>
          <cell r="AG127">
            <v>32.800003051757813</v>
          </cell>
          <cell r="AI127">
            <v>40664</v>
          </cell>
          <cell r="AJ127">
            <v>1.0499999523162842</v>
          </cell>
        </row>
        <row r="128">
          <cell r="A128">
            <v>40118</v>
          </cell>
          <cell r="B128">
            <v>41.3</v>
          </cell>
          <cell r="C128">
            <v>35.299999999999997</v>
          </cell>
          <cell r="D128">
            <v>55.64</v>
          </cell>
          <cell r="E128">
            <v>31</v>
          </cell>
          <cell r="F128">
            <v>38.1</v>
          </cell>
          <cell r="G128">
            <v>0</v>
          </cell>
          <cell r="I128">
            <v>2.9249999523162842</v>
          </cell>
          <cell r="J128">
            <v>2.119999885559082</v>
          </cell>
          <cell r="K128">
            <v>1.690000057220459</v>
          </cell>
          <cell r="L128">
            <v>5.130000114440918</v>
          </cell>
          <cell r="M128">
            <v>32</v>
          </cell>
          <cell r="N128">
            <v>32</v>
          </cell>
          <cell r="O128">
            <v>33.002494812011719</v>
          </cell>
          <cell r="Q128">
            <v>35.405185699462891</v>
          </cell>
          <cell r="R128">
            <v>36.305183410644531</v>
          </cell>
          <cell r="T128">
            <v>35.055187225341797</v>
          </cell>
          <cell r="U128">
            <v>35.555187225341797</v>
          </cell>
          <cell r="W128">
            <v>39.805187225341797</v>
          </cell>
          <cell r="X128">
            <v>41.503170013427734</v>
          </cell>
          <cell r="Y128">
            <v>36.055187225341797</v>
          </cell>
          <cell r="Z128">
            <v>39.895183563232422</v>
          </cell>
          <cell r="AB128">
            <v>40.555187225341797</v>
          </cell>
          <cell r="AC128">
            <v>42.055187225341797</v>
          </cell>
          <cell r="AD128">
            <v>34.478931427001953</v>
          </cell>
          <cell r="AE128">
            <v>32.853931427001953</v>
          </cell>
          <cell r="AF128">
            <v>35.650001525878906</v>
          </cell>
          <cell r="AG128">
            <v>32.499996185302734</v>
          </cell>
          <cell r="AI128">
            <v>40695</v>
          </cell>
          <cell r="AJ128">
            <v>1.5499999523162842</v>
          </cell>
        </row>
        <row r="129">
          <cell r="A129">
            <v>40148</v>
          </cell>
          <cell r="B129">
            <v>41.3</v>
          </cell>
          <cell r="C129">
            <v>35.299999999999997</v>
          </cell>
          <cell r="D129">
            <v>55.64</v>
          </cell>
          <cell r="E129">
            <v>34</v>
          </cell>
          <cell r="F129">
            <v>38.1</v>
          </cell>
          <cell r="G129">
            <v>0</v>
          </cell>
          <cell r="I129">
            <v>2.9249999523162842</v>
          </cell>
          <cell r="J129">
            <v>2.119999885559082</v>
          </cell>
          <cell r="K129">
            <v>1.690000057220459</v>
          </cell>
          <cell r="L129">
            <v>5.130000114440918</v>
          </cell>
          <cell r="M129">
            <v>32</v>
          </cell>
          <cell r="N129">
            <v>32</v>
          </cell>
          <cell r="O129">
            <v>33.000003814697266</v>
          </cell>
          <cell r="Q129">
            <v>35.405185699462891</v>
          </cell>
          <cell r="R129">
            <v>36.505180358886719</v>
          </cell>
          <cell r="T129">
            <v>35.155185699462891</v>
          </cell>
          <cell r="U129">
            <v>35.005184173583984</v>
          </cell>
          <cell r="W129">
            <v>39.905181884765625</v>
          </cell>
          <cell r="X129">
            <v>42.258556365966797</v>
          </cell>
          <cell r="Y129">
            <v>36.155185699462891</v>
          </cell>
          <cell r="Z129">
            <v>40.395183563232422</v>
          </cell>
          <cell r="AB129">
            <v>36.655185699462891</v>
          </cell>
          <cell r="AC129">
            <v>38.155185699462891</v>
          </cell>
          <cell r="AD129">
            <v>34.516429901123047</v>
          </cell>
          <cell r="AE129">
            <v>32.953929901123047</v>
          </cell>
          <cell r="AF129">
            <v>35.650001525878906</v>
          </cell>
          <cell r="AG129">
            <v>33.999996185302734</v>
          </cell>
          <cell r="AI129">
            <v>40725</v>
          </cell>
          <cell r="AJ129">
            <v>1.5499999523162842</v>
          </cell>
        </row>
        <row r="130">
          <cell r="A130">
            <v>40179</v>
          </cell>
          <cell r="B130">
            <v>54.5</v>
          </cell>
          <cell r="C130">
            <v>42.3</v>
          </cell>
          <cell r="D130">
            <v>67.349999999999994</v>
          </cell>
          <cell r="E130">
            <v>36.7550048828125</v>
          </cell>
          <cell r="F130">
            <v>51.6</v>
          </cell>
          <cell r="G130">
            <v>0</v>
          </cell>
          <cell r="I130">
            <v>2.9300014972686768</v>
          </cell>
          <cell r="J130">
            <v>2.119999885559082</v>
          </cell>
          <cell r="K130">
            <v>1.690000057220459</v>
          </cell>
          <cell r="L130">
            <v>5.130000114440918</v>
          </cell>
          <cell r="M130">
            <v>38.25</v>
          </cell>
          <cell r="N130">
            <v>38.25</v>
          </cell>
          <cell r="O130">
            <v>39.999996185302734</v>
          </cell>
          <cell r="Q130">
            <v>40.829948425292969</v>
          </cell>
          <cell r="R130">
            <v>41.45611572265625</v>
          </cell>
          <cell r="T130">
            <v>40.158107757568359</v>
          </cell>
          <cell r="U130">
            <v>40.506111145019531</v>
          </cell>
          <cell r="W130">
            <v>45.106105804443359</v>
          </cell>
          <cell r="X130">
            <v>51.674083709716797</v>
          </cell>
          <cell r="Y130">
            <v>41.158107757568359</v>
          </cell>
          <cell r="Z130">
            <v>43.606109619140625</v>
          </cell>
          <cell r="AB130">
            <v>42.750717163085938</v>
          </cell>
          <cell r="AC130">
            <v>44.250717163085938</v>
          </cell>
          <cell r="AD130">
            <v>39.957862854003906</v>
          </cell>
          <cell r="AE130">
            <v>39.882862091064453</v>
          </cell>
          <cell r="AF130">
            <v>42.900001525878906</v>
          </cell>
          <cell r="AG130">
            <v>37.970001220703125</v>
          </cell>
          <cell r="AI130">
            <v>40756</v>
          </cell>
          <cell r="AJ130">
            <v>1.5499999523162842</v>
          </cell>
        </row>
        <row r="131">
          <cell r="A131">
            <v>40210</v>
          </cell>
          <cell r="B131">
            <v>54.5</v>
          </cell>
          <cell r="C131">
            <v>42.3</v>
          </cell>
          <cell r="D131">
            <v>67.349999999999994</v>
          </cell>
          <cell r="E131">
            <v>35.0050048828125</v>
          </cell>
          <cell r="F131">
            <v>51.6</v>
          </cell>
          <cell r="G131">
            <v>0</v>
          </cell>
          <cell r="I131">
            <v>2.9300014972686768</v>
          </cell>
          <cell r="J131">
            <v>2.119999885559082</v>
          </cell>
          <cell r="K131">
            <v>1.690000057220459</v>
          </cell>
          <cell r="L131">
            <v>5.130000114440918</v>
          </cell>
          <cell r="M131">
            <v>38.25</v>
          </cell>
          <cell r="N131">
            <v>38.25</v>
          </cell>
          <cell r="O131">
            <v>40</v>
          </cell>
          <cell r="Q131">
            <v>40.731182098388672</v>
          </cell>
          <cell r="R131">
            <v>41.117332458496094</v>
          </cell>
          <cell r="T131">
            <v>39.80810546875</v>
          </cell>
          <cell r="U131">
            <v>40.108104705810547</v>
          </cell>
          <cell r="W131">
            <v>44.758098602294922</v>
          </cell>
          <cell r="X131">
            <v>49.674083709716797</v>
          </cell>
          <cell r="Y131">
            <v>40.80810546875</v>
          </cell>
          <cell r="Z131">
            <v>44.258106231689453</v>
          </cell>
          <cell r="AB131">
            <v>42.995723724365234</v>
          </cell>
          <cell r="AC131">
            <v>44.495723724365234</v>
          </cell>
          <cell r="AD131">
            <v>39.482860565185547</v>
          </cell>
          <cell r="AE131">
            <v>39.532859802246094</v>
          </cell>
          <cell r="AF131">
            <v>47.187862396240234</v>
          </cell>
          <cell r="AG131">
            <v>36.819995880126953</v>
          </cell>
          <cell r="AI131">
            <v>40787</v>
          </cell>
          <cell r="AJ131">
            <v>1.5499999523162842</v>
          </cell>
        </row>
        <row r="132">
          <cell r="A132">
            <v>40238</v>
          </cell>
          <cell r="B132">
            <v>43.5</v>
          </cell>
          <cell r="C132">
            <v>38.299999999999997</v>
          </cell>
          <cell r="D132">
            <v>53.85</v>
          </cell>
          <cell r="E132">
            <v>32.250007629394531</v>
          </cell>
          <cell r="F132">
            <v>40.700000000000003</v>
          </cell>
          <cell r="G132">
            <v>0</v>
          </cell>
          <cell r="I132">
            <v>2.9249999523162842</v>
          </cell>
          <cell r="J132">
            <v>2.119999885559082</v>
          </cell>
          <cell r="K132">
            <v>1.690000057220459</v>
          </cell>
          <cell r="L132">
            <v>5.130000114440918</v>
          </cell>
          <cell r="M132">
            <v>34</v>
          </cell>
          <cell r="N132">
            <v>34</v>
          </cell>
          <cell r="O132">
            <v>34.995002746582031</v>
          </cell>
          <cell r="Q132">
            <v>35.576709747314453</v>
          </cell>
          <cell r="R132">
            <v>36.799793243408203</v>
          </cell>
          <cell r="T132">
            <v>35.265174865722656</v>
          </cell>
          <cell r="U132">
            <v>35.715179443359375</v>
          </cell>
          <cell r="W132">
            <v>40.215171813964844</v>
          </cell>
          <cell r="X132">
            <v>42.663547515869141</v>
          </cell>
          <cell r="Y132">
            <v>36.265174865722656</v>
          </cell>
          <cell r="Z132">
            <v>37.965175628662109</v>
          </cell>
          <cell r="AB132">
            <v>39.247505187988281</v>
          </cell>
          <cell r="AC132">
            <v>40.747505187988281</v>
          </cell>
          <cell r="AD132">
            <v>35.873542785644531</v>
          </cell>
          <cell r="AE132">
            <v>34.248542785644531</v>
          </cell>
          <cell r="AF132">
            <v>38.348499298095703</v>
          </cell>
          <cell r="AG132">
            <v>35.349994659423828</v>
          </cell>
          <cell r="AI132">
            <v>40817</v>
          </cell>
          <cell r="AJ132">
            <v>1.5499999523162842</v>
          </cell>
        </row>
        <row r="133">
          <cell r="A133">
            <v>40269</v>
          </cell>
          <cell r="B133">
            <v>43</v>
          </cell>
          <cell r="C133">
            <v>38.299999999999997</v>
          </cell>
          <cell r="D133">
            <v>52.85</v>
          </cell>
          <cell r="E133">
            <v>27.500007629394531</v>
          </cell>
          <cell r="F133">
            <v>40.700000000000003</v>
          </cell>
          <cell r="G133">
            <v>0</v>
          </cell>
          <cell r="I133">
            <v>3.4300003051757813</v>
          </cell>
          <cell r="J133">
            <v>2.119999885559082</v>
          </cell>
          <cell r="K133">
            <v>1.690000057220459</v>
          </cell>
          <cell r="L133">
            <v>5.130000114440918</v>
          </cell>
          <cell r="M133">
            <v>33</v>
          </cell>
          <cell r="N133">
            <v>33</v>
          </cell>
          <cell r="O133">
            <v>34.995002746582031</v>
          </cell>
          <cell r="Q133">
            <v>36.630558013916016</v>
          </cell>
          <cell r="R133">
            <v>38.703636169433594</v>
          </cell>
          <cell r="T133">
            <v>35.715175628662109</v>
          </cell>
          <cell r="U133">
            <v>37.365177154541016</v>
          </cell>
          <cell r="W133">
            <v>40.715171813964844</v>
          </cell>
          <cell r="X133">
            <v>40.563545227050781</v>
          </cell>
          <cell r="Y133">
            <v>36.715175628662109</v>
          </cell>
          <cell r="Z133">
            <v>37.965175628662109</v>
          </cell>
          <cell r="AB133">
            <v>39.497501373291016</v>
          </cell>
          <cell r="AC133">
            <v>40.997501373291016</v>
          </cell>
          <cell r="AD133">
            <v>35.948543548583984</v>
          </cell>
          <cell r="AE133">
            <v>34.698543548583984</v>
          </cell>
          <cell r="AF133">
            <v>38.900005340576172</v>
          </cell>
          <cell r="AG133">
            <v>33.949993133544922</v>
          </cell>
          <cell r="AI133">
            <v>40848</v>
          </cell>
          <cell r="AJ133">
            <v>1.5499999523162842</v>
          </cell>
        </row>
        <row r="134">
          <cell r="A134">
            <v>40299</v>
          </cell>
          <cell r="B134">
            <v>43.5</v>
          </cell>
          <cell r="C134">
            <v>38.299999999999997</v>
          </cell>
          <cell r="D134">
            <v>53.85</v>
          </cell>
          <cell r="E134">
            <v>28.500011444091797</v>
          </cell>
          <cell r="F134">
            <v>40.700000000000003</v>
          </cell>
          <cell r="G134">
            <v>0</v>
          </cell>
          <cell r="I134">
            <v>3.4300003051757813</v>
          </cell>
          <cell r="J134">
            <v>2.119999885559082</v>
          </cell>
          <cell r="K134">
            <v>1.690000057220459</v>
          </cell>
          <cell r="L134">
            <v>5.130000114440918</v>
          </cell>
          <cell r="M134">
            <v>37</v>
          </cell>
          <cell r="N134">
            <v>37</v>
          </cell>
          <cell r="O134">
            <v>39.99749755859375</v>
          </cell>
          <cell r="Q134">
            <v>41.003566741943359</v>
          </cell>
          <cell r="R134">
            <v>42.353569030761719</v>
          </cell>
          <cell r="T134">
            <v>40.503570556640625</v>
          </cell>
          <cell r="U134">
            <v>41.353569030761719</v>
          </cell>
          <cell r="W134">
            <v>45.403568267822266</v>
          </cell>
          <cell r="X134">
            <v>42.08192062377929</v>
          </cell>
          <cell r="Y134">
            <v>41.503570556640625</v>
          </cell>
          <cell r="Z134">
            <v>37.553569793701172</v>
          </cell>
          <cell r="AB134">
            <v>42.503570556640625</v>
          </cell>
          <cell r="AC134">
            <v>44.503570556640625</v>
          </cell>
          <cell r="AD134">
            <v>36.553565979003906</v>
          </cell>
          <cell r="AE134">
            <v>35.603565216064453</v>
          </cell>
          <cell r="AF134">
            <v>40.900001525878906</v>
          </cell>
          <cell r="AG134">
            <v>34.950008392333984</v>
          </cell>
          <cell r="AI134">
            <v>40878</v>
          </cell>
          <cell r="AJ134">
            <v>1.0499999523162842</v>
          </cell>
        </row>
        <row r="135">
          <cell r="A135">
            <v>40330</v>
          </cell>
          <cell r="B135">
            <v>54.5</v>
          </cell>
          <cell r="C135">
            <v>48.05</v>
          </cell>
          <cell r="D135">
            <v>71.849999999999994</v>
          </cell>
          <cell r="E135">
            <v>37.750007629394531</v>
          </cell>
          <cell r="F135">
            <v>47.1</v>
          </cell>
          <cell r="G135">
            <v>0</v>
          </cell>
          <cell r="I135">
            <v>16.369998931884766</v>
          </cell>
          <cell r="J135">
            <v>11.090000152587891</v>
          </cell>
          <cell r="K135">
            <v>8.9600000381469727</v>
          </cell>
          <cell r="L135">
            <v>5.559999942779541</v>
          </cell>
          <cell r="M135">
            <v>49</v>
          </cell>
          <cell r="N135">
            <v>49</v>
          </cell>
          <cell r="O135">
            <v>53.004997253417969</v>
          </cell>
          <cell r="Q135">
            <v>40.202854156494141</v>
          </cell>
          <cell r="R135">
            <v>41.002857208251953</v>
          </cell>
          <cell r="T135">
            <v>40.252857208251953</v>
          </cell>
          <cell r="U135">
            <v>40.002857208251953</v>
          </cell>
          <cell r="W135">
            <v>45.002849578857422</v>
          </cell>
          <cell r="X135">
            <v>32.782302093505862</v>
          </cell>
          <cell r="Y135">
            <v>41.252857208251953</v>
          </cell>
          <cell r="Z135">
            <v>35.502857208251953</v>
          </cell>
          <cell r="AB135">
            <v>45.502857208251953</v>
          </cell>
          <cell r="AC135">
            <v>47.502857208251953</v>
          </cell>
          <cell r="AD135">
            <v>40.8028564453125</v>
          </cell>
          <cell r="AE135">
            <v>41.352855682373047</v>
          </cell>
          <cell r="AF135">
            <v>58.25</v>
          </cell>
          <cell r="AG135">
            <v>38.049995422363281</v>
          </cell>
          <cell r="AI135">
            <v>40909</v>
          </cell>
          <cell r="AJ135">
            <v>1.0499999523162842</v>
          </cell>
        </row>
        <row r="136">
          <cell r="A136">
            <v>40360</v>
          </cell>
          <cell r="B136">
            <v>75.5</v>
          </cell>
          <cell r="C136">
            <v>49.8</v>
          </cell>
          <cell r="D136">
            <v>96.85</v>
          </cell>
          <cell r="E136">
            <v>45.705005645751953</v>
          </cell>
          <cell r="F136">
            <v>54.25</v>
          </cell>
          <cell r="G136">
            <v>0</v>
          </cell>
          <cell r="I136">
            <v>16.369998931884766</v>
          </cell>
          <cell r="J136">
            <v>11.090000152587891</v>
          </cell>
          <cell r="K136">
            <v>8.9600000381469727</v>
          </cell>
          <cell r="L136">
            <v>5.559999942779541</v>
          </cell>
          <cell r="M136">
            <v>63</v>
          </cell>
          <cell r="N136">
            <v>63</v>
          </cell>
          <cell r="O136">
            <v>68</v>
          </cell>
          <cell r="Q136">
            <v>57.097146606445314</v>
          </cell>
          <cell r="R136">
            <v>52.847146606445314</v>
          </cell>
          <cell r="T136">
            <v>55.347146606445314</v>
          </cell>
          <cell r="U136">
            <v>52.097146606445314</v>
          </cell>
          <cell r="W136">
            <v>59.847146606445314</v>
          </cell>
          <cell r="X136">
            <v>40.075000000000003</v>
          </cell>
          <cell r="Y136">
            <v>56.347146606445314</v>
          </cell>
          <cell r="Z136">
            <v>40.997146606445313</v>
          </cell>
          <cell r="AB136">
            <v>61.097146606445314</v>
          </cell>
          <cell r="AC136">
            <v>67.097146606445307</v>
          </cell>
          <cell r="AD136">
            <v>59.434646606445313</v>
          </cell>
          <cell r="AE136">
            <v>62.122146606445313</v>
          </cell>
          <cell r="AF136">
            <v>66.75</v>
          </cell>
          <cell r="AG136">
            <v>46.499992370605469</v>
          </cell>
          <cell r="AI136">
            <v>40940</v>
          </cell>
          <cell r="AJ136">
            <v>1.0499999523162842</v>
          </cell>
        </row>
        <row r="137">
          <cell r="A137">
            <v>40391</v>
          </cell>
          <cell r="B137">
            <v>78.05</v>
          </cell>
          <cell r="C137">
            <v>51.3</v>
          </cell>
          <cell r="D137">
            <v>97.34</v>
          </cell>
          <cell r="E137">
            <v>45.510002136230469</v>
          </cell>
          <cell r="F137">
            <v>54.25</v>
          </cell>
          <cell r="G137">
            <v>0</v>
          </cell>
          <cell r="I137">
            <v>16.369998931884766</v>
          </cell>
          <cell r="J137">
            <v>11.090000152587891</v>
          </cell>
          <cell r="K137">
            <v>8.9600000381469727</v>
          </cell>
          <cell r="L137">
            <v>5.559999942779541</v>
          </cell>
          <cell r="M137">
            <v>63</v>
          </cell>
          <cell r="N137">
            <v>63</v>
          </cell>
          <cell r="O137">
            <v>68</v>
          </cell>
          <cell r="Q137">
            <v>57.097146606445314</v>
          </cell>
          <cell r="R137">
            <v>52.847146606445314</v>
          </cell>
          <cell r="T137">
            <v>55.347146606445314</v>
          </cell>
          <cell r="U137">
            <v>52.097146606445314</v>
          </cell>
          <cell r="W137">
            <v>59.847146606445314</v>
          </cell>
          <cell r="X137">
            <v>40.075000000000003</v>
          </cell>
          <cell r="Y137">
            <v>56.347146606445314</v>
          </cell>
          <cell r="Z137">
            <v>40.997146606445313</v>
          </cell>
          <cell r="AB137">
            <v>61.097146606445314</v>
          </cell>
          <cell r="AC137">
            <v>67.097146606445307</v>
          </cell>
          <cell r="AD137">
            <v>59.372146606445313</v>
          </cell>
          <cell r="AE137">
            <v>62.122146606445313</v>
          </cell>
          <cell r="AF137">
            <v>63</v>
          </cell>
          <cell r="AG137">
            <v>46.5</v>
          </cell>
          <cell r="AI137">
            <v>40969</v>
          </cell>
          <cell r="AJ137">
            <v>1.0499999523162842</v>
          </cell>
        </row>
        <row r="138">
          <cell r="A138">
            <v>40422</v>
          </cell>
          <cell r="B138">
            <v>43.8</v>
          </cell>
          <cell r="C138">
            <v>37.799999999999997</v>
          </cell>
          <cell r="D138">
            <v>57.34</v>
          </cell>
          <cell r="E138">
            <v>29.900001525878906</v>
          </cell>
          <cell r="F138">
            <v>38.85</v>
          </cell>
          <cell r="G138">
            <v>0</v>
          </cell>
          <cell r="I138">
            <v>2.9249999523162842</v>
          </cell>
          <cell r="J138">
            <v>2.1200001239776611</v>
          </cell>
          <cell r="K138">
            <v>1.690000057220459</v>
          </cell>
          <cell r="L138">
            <v>5.130000114440918</v>
          </cell>
          <cell r="M138">
            <v>33.5</v>
          </cell>
          <cell r="N138">
            <v>33.5</v>
          </cell>
          <cell r="O138">
            <v>34.004997253417969</v>
          </cell>
          <cell r="Q138">
            <v>36.352144622802733</v>
          </cell>
          <cell r="R138">
            <v>37.302145385742186</v>
          </cell>
          <cell r="T138">
            <v>35.902140045166014</v>
          </cell>
          <cell r="U138">
            <v>36.80214157104492</v>
          </cell>
          <cell r="W138">
            <v>40.80214157104492</v>
          </cell>
          <cell r="X138">
            <v>35.799410095214839</v>
          </cell>
          <cell r="Y138">
            <v>36.902140045166014</v>
          </cell>
          <cell r="Z138">
            <v>32.252140045166016</v>
          </cell>
          <cell r="AB138">
            <v>37.402140045166014</v>
          </cell>
          <cell r="AC138">
            <v>39.902140045166014</v>
          </cell>
          <cell r="AD138">
            <v>35.377143859863281</v>
          </cell>
          <cell r="AE138">
            <v>34.752143859863281</v>
          </cell>
          <cell r="AF138">
            <v>37.150001525878906</v>
          </cell>
          <cell r="AG138">
            <v>35.500003814697266</v>
          </cell>
          <cell r="AI138">
            <v>41000</v>
          </cell>
          <cell r="AJ138">
            <v>1.0499999523162842</v>
          </cell>
        </row>
        <row r="139">
          <cell r="A139">
            <v>40452</v>
          </cell>
          <cell r="B139">
            <v>41.8</v>
          </cell>
          <cell r="C139">
            <v>35.799999999999997</v>
          </cell>
          <cell r="D139">
            <v>56.34</v>
          </cell>
          <cell r="E139">
            <v>28.699996948242188</v>
          </cell>
          <cell r="F139">
            <v>38.6</v>
          </cell>
          <cell r="G139">
            <v>0</v>
          </cell>
          <cell r="I139">
            <v>2.9300000667572021</v>
          </cell>
          <cell r="J139">
            <v>2.119999885559082</v>
          </cell>
          <cell r="K139">
            <v>1.690000057220459</v>
          </cell>
          <cell r="L139">
            <v>5.130000114440918</v>
          </cell>
          <cell r="M139">
            <v>32</v>
          </cell>
          <cell r="N139">
            <v>32</v>
          </cell>
          <cell r="O139">
            <v>33</v>
          </cell>
          <cell r="Q139">
            <v>35.405178070068359</v>
          </cell>
          <cell r="R139">
            <v>36.455181121826172</v>
          </cell>
          <cell r="T139">
            <v>35.205188751220703</v>
          </cell>
          <cell r="U139">
            <v>35.705181121826172</v>
          </cell>
          <cell r="W139">
            <v>39.955188751220703</v>
          </cell>
          <cell r="X139">
            <v>40.956253051757813</v>
          </cell>
          <cell r="Y139">
            <v>36.205188751220703</v>
          </cell>
          <cell r="Z139">
            <v>36.895181655883789</v>
          </cell>
          <cell r="AB139">
            <v>40.705188751220703</v>
          </cell>
          <cell r="AC139">
            <v>42.205188751220703</v>
          </cell>
          <cell r="AD139">
            <v>34.691432952880859</v>
          </cell>
          <cell r="AE139">
            <v>32.503932952880859</v>
          </cell>
          <cell r="AF139">
            <v>35.900001525878906</v>
          </cell>
          <cell r="AG139">
            <v>33.150003051757814</v>
          </cell>
          <cell r="AI139">
            <v>41030</v>
          </cell>
          <cell r="AJ139">
            <v>1.0499999523162842</v>
          </cell>
        </row>
        <row r="140">
          <cell r="A140">
            <v>40483</v>
          </cell>
          <cell r="B140">
            <v>41.8</v>
          </cell>
          <cell r="C140">
            <v>35.799999999999997</v>
          </cell>
          <cell r="D140">
            <v>56.34</v>
          </cell>
          <cell r="E140">
            <v>31.5</v>
          </cell>
          <cell r="F140">
            <v>38.6</v>
          </cell>
          <cell r="G140">
            <v>0</v>
          </cell>
          <cell r="I140">
            <v>2.9249999523162842</v>
          </cell>
          <cell r="J140">
            <v>2.119999885559082</v>
          </cell>
          <cell r="K140">
            <v>1.690000057220459</v>
          </cell>
          <cell r="L140">
            <v>5.130000114440918</v>
          </cell>
          <cell r="M140">
            <v>32</v>
          </cell>
          <cell r="N140">
            <v>32</v>
          </cell>
          <cell r="O140">
            <v>33.002494812011719</v>
          </cell>
          <cell r="Q140">
            <v>35.655185699462891</v>
          </cell>
          <cell r="R140">
            <v>36.555183410644531</v>
          </cell>
          <cell r="T140">
            <v>35.305187225341797</v>
          </cell>
          <cell r="U140">
            <v>35.805187225341797</v>
          </cell>
          <cell r="W140">
            <v>40.055187225341797</v>
          </cell>
          <cell r="X140">
            <v>41.753170013427734</v>
          </cell>
          <cell r="Y140">
            <v>36.305187225341797</v>
          </cell>
          <cell r="Z140">
            <v>40.395183563232422</v>
          </cell>
          <cell r="AB140">
            <v>40.805187225341797</v>
          </cell>
          <cell r="AC140">
            <v>42.305187225341797</v>
          </cell>
          <cell r="AD140">
            <v>34.728931427001953</v>
          </cell>
          <cell r="AE140">
            <v>32.603931427001953</v>
          </cell>
          <cell r="AF140">
            <v>35.900001525878906</v>
          </cell>
          <cell r="AG140">
            <v>32.849996185302736</v>
          </cell>
          <cell r="AI140">
            <v>41061</v>
          </cell>
          <cell r="AJ140">
            <v>1.5499999523162842</v>
          </cell>
        </row>
        <row r="141">
          <cell r="A141">
            <v>40513</v>
          </cell>
          <cell r="B141">
            <v>41.8</v>
          </cell>
          <cell r="C141">
            <v>35.799999999999997</v>
          </cell>
          <cell r="D141">
            <v>56.34</v>
          </cell>
          <cell r="E141">
            <v>34.5</v>
          </cell>
          <cell r="F141">
            <v>38.6</v>
          </cell>
          <cell r="G141">
            <v>0</v>
          </cell>
          <cell r="I141">
            <v>2.9249999523162842</v>
          </cell>
          <cell r="J141">
            <v>2.119999885559082</v>
          </cell>
          <cell r="K141">
            <v>1.690000057220459</v>
          </cell>
          <cell r="L141">
            <v>5.130000114440918</v>
          </cell>
          <cell r="M141">
            <v>32</v>
          </cell>
          <cell r="N141">
            <v>32</v>
          </cell>
          <cell r="O141">
            <v>33.000003814697266</v>
          </cell>
          <cell r="Q141">
            <v>35.655185699462891</v>
          </cell>
          <cell r="R141">
            <v>36.755180358886719</v>
          </cell>
          <cell r="T141">
            <v>35.405185699462891</v>
          </cell>
          <cell r="U141">
            <v>35.255184173583984</v>
          </cell>
          <cell r="W141">
            <v>40.155181884765625</v>
          </cell>
          <cell r="X141">
            <v>42.508556365966797</v>
          </cell>
          <cell r="Y141">
            <v>36.405185699462891</v>
          </cell>
          <cell r="Z141">
            <v>40.895183563232422</v>
          </cell>
          <cell r="AB141">
            <v>36.905185699462891</v>
          </cell>
          <cell r="AC141">
            <v>38.405185699462891</v>
          </cell>
          <cell r="AD141">
            <v>34.766429901123047</v>
          </cell>
          <cell r="AE141">
            <v>32.703929901123047</v>
          </cell>
          <cell r="AF141">
            <v>35.900001525878906</v>
          </cell>
          <cell r="AG141">
            <v>34.349996185302736</v>
          </cell>
          <cell r="AI141">
            <v>41091</v>
          </cell>
          <cell r="AJ141">
            <v>1.5499999523162842</v>
          </cell>
        </row>
        <row r="142">
          <cell r="A142">
            <v>40544</v>
          </cell>
          <cell r="B142">
            <v>54.75</v>
          </cell>
          <cell r="C142">
            <v>42.55</v>
          </cell>
          <cell r="D142">
            <v>67.400000000000006</v>
          </cell>
          <cell r="E142">
            <v>37.2550048828125</v>
          </cell>
          <cell r="F142">
            <v>51.7</v>
          </cell>
          <cell r="G142">
            <v>0</v>
          </cell>
          <cell r="I142">
            <v>2.9300014972686768</v>
          </cell>
          <cell r="J142">
            <v>2.119999885559082</v>
          </cell>
          <cell r="K142">
            <v>1.690000057220459</v>
          </cell>
          <cell r="L142">
            <v>5.130000114440918</v>
          </cell>
          <cell r="M142">
            <v>38.25</v>
          </cell>
          <cell r="N142">
            <v>38.25</v>
          </cell>
          <cell r="O142">
            <v>26.599994659423828</v>
          </cell>
          <cell r="Q142">
            <v>41.329948425292969</v>
          </cell>
          <cell r="R142">
            <v>41.95611572265625</v>
          </cell>
          <cell r="T142">
            <v>40.658107757568359</v>
          </cell>
          <cell r="U142">
            <v>41.006111145019531</v>
          </cell>
          <cell r="W142">
            <v>45.606105804443359</v>
          </cell>
          <cell r="X142">
            <v>52.174083709716797</v>
          </cell>
          <cell r="Y142">
            <v>41.658107757568359</v>
          </cell>
          <cell r="Z142">
            <v>44.106109619140625</v>
          </cell>
          <cell r="AB142">
            <v>43.250717163085938</v>
          </cell>
          <cell r="AC142">
            <v>44.750717163085938</v>
          </cell>
          <cell r="AD142">
            <v>39.782863616943359</v>
          </cell>
          <cell r="AE142">
            <v>42.882862091064453</v>
          </cell>
          <cell r="AF142">
            <v>43.150001525878906</v>
          </cell>
          <cell r="AG142">
            <v>38.470001220703125</v>
          </cell>
          <cell r="AI142">
            <v>41122</v>
          </cell>
          <cell r="AJ142">
            <v>1.5499999523162842</v>
          </cell>
        </row>
        <row r="143">
          <cell r="A143">
            <v>40575</v>
          </cell>
          <cell r="B143">
            <v>54.75</v>
          </cell>
          <cell r="C143">
            <v>42.55</v>
          </cell>
          <cell r="D143">
            <v>67.400000000000006</v>
          </cell>
          <cell r="E143">
            <v>35.5050048828125</v>
          </cell>
          <cell r="F143">
            <v>51.7</v>
          </cell>
          <cell r="G143">
            <v>0</v>
          </cell>
          <cell r="I143">
            <v>2.9300014972686768</v>
          </cell>
          <cell r="J143">
            <v>2.119999885559082</v>
          </cell>
          <cell r="K143">
            <v>1.690000057220459</v>
          </cell>
          <cell r="L143">
            <v>5.130000114440918</v>
          </cell>
          <cell r="M143">
            <v>38.25</v>
          </cell>
          <cell r="N143">
            <v>38.25</v>
          </cell>
          <cell r="O143">
            <v>26.400001525878906</v>
          </cell>
          <cell r="Q143">
            <v>41.231182098388672</v>
          </cell>
          <cell r="R143">
            <v>41.617332458496094</v>
          </cell>
          <cell r="T143">
            <v>40.30810546875</v>
          </cell>
          <cell r="U143">
            <v>40.608104705810547</v>
          </cell>
          <cell r="W143">
            <v>45.258098602294922</v>
          </cell>
          <cell r="X143">
            <v>50.174083709716797</v>
          </cell>
          <cell r="Y143">
            <v>41.30810546875</v>
          </cell>
          <cell r="Z143">
            <v>44.758106231689453</v>
          </cell>
          <cell r="AB143">
            <v>43.495723724365234</v>
          </cell>
          <cell r="AC143">
            <v>44.995723724365234</v>
          </cell>
          <cell r="AD143">
            <v>39.432861328125</v>
          </cell>
          <cell r="AE143">
            <v>42.532859802246094</v>
          </cell>
          <cell r="AF143">
            <v>47.437862396240234</v>
          </cell>
          <cell r="AG143">
            <v>37.319995880126953</v>
          </cell>
          <cell r="AI143">
            <v>41153</v>
          </cell>
          <cell r="AJ143">
            <v>1.5499999523162842</v>
          </cell>
        </row>
        <row r="144">
          <cell r="A144">
            <v>40603</v>
          </cell>
          <cell r="B144">
            <v>43.75</v>
          </cell>
          <cell r="C144">
            <v>38.549999999999997</v>
          </cell>
          <cell r="D144">
            <v>53.9</v>
          </cell>
          <cell r="E144">
            <v>32.750007629394531</v>
          </cell>
          <cell r="F144">
            <v>40.799999999999997</v>
          </cell>
          <cell r="G144">
            <v>0</v>
          </cell>
          <cell r="I144">
            <v>2.9249999523162842</v>
          </cell>
          <cell r="J144">
            <v>2.119999885559082</v>
          </cell>
          <cell r="K144">
            <v>1.690000057220459</v>
          </cell>
          <cell r="L144">
            <v>5.130000114440918</v>
          </cell>
          <cell r="M144">
            <v>34</v>
          </cell>
          <cell r="N144">
            <v>34</v>
          </cell>
          <cell r="O144">
            <v>40.614997863769531</v>
          </cell>
          <cell r="Q144">
            <v>36.076709747314453</v>
          </cell>
          <cell r="R144">
            <v>37.299793243408203</v>
          </cell>
          <cell r="T144">
            <v>35.765174865722656</v>
          </cell>
          <cell r="U144">
            <v>36.215179443359375</v>
          </cell>
          <cell r="W144">
            <v>40.715171813964844</v>
          </cell>
          <cell r="X144">
            <v>42.913547515869141</v>
          </cell>
          <cell r="Y144">
            <v>36.765174865722656</v>
          </cell>
          <cell r="Z144">
            <v>38.465175628662109</v>
          </cell>
          <cell r="AB144">
            <v>39.747505187988281</v>
          </cell>
          <cell r="AC144">
            <v>41.247505187988281</v>
          </cell>
          <cell r="AD144">
            <v>36.648544311523438</v>
          </cell>
          <cell r="AE144">
            <v>37.248542785644531</v>
          </cell>
          <cell r="AF144">
            <v>38.598499298095703</v>
          </cell>
          <cell r="AG144">
            <v>35.849994659423828</v>
          </cell>
          <cell r="AI144">
            <v>41183</v>
          </cell>
          <cell r="AJ144">
            <v>1.5499999523162842</v>
          </cell>
        </row>
        <row r="145">
          <cell r="A145">
            <v>40634</v>
          </cell>
          <cell r="B145">
            <v>43.25</v>
          </cell>
          <cell r="C145">
            <v>38.549999999999997</v>
          </cell>
          <cell r="D145">
            <v>52.9</v>
          </cell>
          <cell r="E145">
            <v>28.000007629394531</v>
          </cell>
          <cell r="F145">
            <v>40.799999999999997</v>
          </cell>
          <cell r="G145">
            <v>0</v>
          </cell>
          <cell r="I145">
            <v>3.4300003051757813</v>
          </cell>
          <cell r="J145">
            <v>2.119999885559082</v>
          </cell>
          <cell r="K145">
            <v>1.690000057220459</v>
          </cell>
          <cell r="L145">
            <v>5.130000114440918</v>
          </cell>
          <cell r="M145">
            <v>33</v>
          </cell>
          <cell r="N145">
            <v>33</v>
          </cell>
          <cell r="O145">
            <v>29.635002136230469</v>
          </cell>
          <cell r="Q145">
            <v>37.130558013916016</v>
          </cell>
          <cell r="R145">
            <v>39.203636169433594</v>
          </cell>
          <cell r="T145">
            <v>36.215175628662109</v>
          </cell>
          <cell r="U145">
            <v>37.865177154541016</v>
          </cell>
          <cell r="W145">
            <v>41.215171813964844</v>
          </cell>
          <cell r="X145">
            <v>40.813545227050781</v>
          </cell>
          <cell r="Y145">
            <v>37.215175628662109</v>
          </cell>
          <cell r="Z145">
            <v>38.465175628662109</v>
          </cell>
          <cell r="AB145">
            <v>39.997501373291016</v>
          </cell>
          <cell r="AC145">
            <v>41.497501373291016</v>
          </cell>
          <cell r="AD145">
            <v>37.098545074462891</v>
          </cell>
          <cell r="AE145">
            <v>37.698543548583984</v>
          </cell>
          <cell r="AF145">
            <v>39.150005340576172</v>
          </cell>
          <cell r="AG145">
            <v>34.449993133544922</v>
          </cell>
          <cell r="AI145">
            <v>41214</v>
          </cell>
          <cell r="AJ145">
            <v>1.5499999523162842</v>
          </cell>
        </row>
        <row r="146">
          <cell r="A146">
            <v>40664</v>
          </cell>
          <cell r="B146">
            <v>43.75</v>
          </cell>
          <cell r="C146">
            <v>38.549999999999997</v>
          </cell>
          <cell r="D146">
            <v>54.1</v>
          </cell>
          <cell r="E146">
            <v>29.000011444091797</v>
          </cell>
          <cell r="F146">
            <v>40.799999999999997</v>
          </cell>
          <cell r="G146">
            <v>0</v>
          </cell>
          <cell r="I146">
            <v>3.4300003051757813</v>
          </cell>
          <cell r="J146">
            <v>2.119999885559082</v>
          </cell>
          <cell r="K146">
            <v>1.690000057220459</v>
          </cell>
          <cell r="L146">
            <v>5.130000114440918</v>
          </cell>
          <cell r="M146">
            <v>38</v>
          </cell>
          <cell r="N146">
            <v>38</v>
          </cell>
          <cell r="O146">
            <v>50.517494201660156</v>
          </cell>
          <cell r="Q146">
            <v>41.503566741943359</v>
          </cell>
          <cell r="R146">
            <v>42.853569030761719</v>
          </cell>
          <cell r="T146">
            <v>41.003570556640625</v>
          </cell>
          <cell r="U146">
            <v>41.853569030761719</v>
          </cell>
          <cell r="W146">
            <v>45.903568267822266</v>
          </cell>
          <cell r="X146">
            <v>42.506920623779287</v>
          </cell>
          <cell r="Y146">
            <v>42.003570556640625</v>
          </cell>
          <cell r="Z146">
            <v>38.053569793701172</v>
          </cell>
          <cell r="AB146">
            <v>43.003570556640625</v>
          </cell>
          <cell r="AC146">
            <v>45.003570556640625</v>
          </cell>
          <cell r="AD146">
            <v>37.503566741943359</v>
          </cell>
          <cell r="AE146">
            <v>39.353565216064453</v>
          </cell>
          <cell r="AF146">
            <v>41.150001525878906</v>
          </cell>
          <cell r="AG146">
            <v>35.450008392333984</v>
          </cell>
          <cell r="AI146">
            <v>41244</v>
          </cell>
          <cell r="AJ146">
            <v>1.0499999523162842</v>
          </cell>
        </row>
        <row r="147">
          <cell r="A147">
            <v>40695</v>
          </cell>
          <cell r="B147">
            <v>54.75</v>
          </cell>
          <cell r="C147">
            <v>48.3</v>
          </cell>
          <cell r="D147">
            <v>72.599999999999994</v>
          </cell>
          <cell r="E147">
            <v>38.250007629394531</v>
          </cell>
          <cell r="F147">
            <v>47.85</v>
          </cell>
          <cell r="G147">
            <v>0</v>
          </cell>
          <cell r="I147">
            <v>16.369998931884766</v>
          </cell>
          <cell r="J147">
            <v>11.090000152587891</v>
          </cell>
          <cell r="K147">
            <v>8.9600000381469727</v>
          </cell>
          <cell r="L147">
            <v>5.559999942779541</v>
          </cell>
          <cell r="M147">
            <v>50</v>
          </cell>
          <cell r="N147">
            <v>50</v>
          </cell>
          <cell r="O147">
            <v>27.564996719360352</v>
          </cell>
          <cell r="Q147">
            <v>41.202854156494141</v>
          </cell>
          <cell r="R147">
            <v>42.002857208251953</v>
          </cell>
          <cell r="T147">
            <v>41.252857208251953</v>
          </cell>
          <cell r="U147">
            <v>41.002857208251953</v>
          </cell>
          <cell r="W147">
            <v>46.002849578857422</v>
          </cell>
          <cell r="X147">
            <v>33.432302093505861</v>
          </cell>
          <cell r="Y147">
            <v>42.252857208251953</v>
          </cell>
          <cell r="Z147">
            <v>36.502857208251953</v>
          </cell>
          <cell r="AB147">
            <v>46.502857208251953</v>
          </cell>
          <cell r="AC147">
            <v>48.502857208251953</v>
          </cell>
          <cell r="AD147">
            <v>42.252857208251953</v>
          </cell>
          <cell r="AE147">
            <v>46.352855682373047</v>
          </cell>
          <cell r="AF147">
            <v>60.25</v>
          </cell>
          <cell r="AG147">
            <v>39.549995422363281</v>
          </cell>
          <cell r="AI147">
            <v>41275</v>
          </cell>
          <cell r="AJ147">
            <v>1.0499999523162842</v>
          </cell>
        </row>
        <row r="148">
          <cell r="A148">
            <v>40725</v>
          </cell>
          <cell r="B148">
            <v>75.75</v>
          </cell>
          <cell r="C148">
            <v>50.05</v>
          </cell>
          <cell r="D148">
            <v>98.6</v>
          </cell>
          <cell r="E148">
            <v>46.205005645751953</v>
          </cell>
          <cell r="F148">
            <v>55.75</v>
          </cell>
          <cell r="G148">
            <v>0</v>
          </cell>
          <cell r="I148">
            <v>16.369998931884766</v>
          </cell>
          <cell r="J148">
            <v>11.090000152587891</v>
          </cell>
          <cell r="K148">
            <v>8.9600000381469727</v>
          </cell>
          <cell r="L148">
            <v>5.559999942779541</v>
          </cell>
          <cell r="M148">
            <v>65</v>
          </cell>
          <cell r="N148">
            <v>65</v>
          </cell>
          <cell r="O148">
            <v>17.099998474121094</v>
          </cell>
          <cell r="Q148">
            <v>59.097146606445314</v>
          </cell>
          <cell r="R148">
            <v>54.847146606445314</v>
          </cell>
          <cell r="T148">
            <v>57.347146606445314</v>
          </cell>
          <cell r="U148">
            <v>54.097146606445314</v>
          </cell>
          <cell r="W148">
            <v>61.847146606445314</v>
          </cell>
          <cell r="X148">
            <v>41.475000000000001</v>
          </cell>
          <cell r="Y148">
            <v>58.347146606445314</v>
          </cell>
          <cell r="Z148">
            <v>42.997146606445313</v>
          </cell>
          <cell r="AB148">
            <v>63.097146606445314</v>
          </cell>
          <cell r="AC148">
            <v>69.097146606445307</v>
          </cell>
          <cell r="AD148">
            <v>62.147148132324219</v>
          </cell>
          <cell r="AE148">
            <v>69.747146606445313</v>
          </cell>
          <cell r="AF148">
            <v>68.75</v>
          </cell>
          <cell r="AG148">
            <v>48.749992370605469</v>
          </cell>
          <cell r="AI148">
            <v>41306</v>
          </cell>
          <cell r="AJ148">
            <v>1.0499999523162842</v>
          </cell>
        </row>
        <row r="149">
          <cell r="A149">
            <v>40756</v>
          </cell>
          <cell r="B149">
            <v>78.3</v>
          </cell>
          <cell r="C149">
            <v>51.55</v>
          </cell>
          <cell r="D149">
            <v>99.09</v>
          </cell>
          <cell r="E149">
            <v>46.010002136230469</v>
          </cell>
          <cell r="F149">
            <v>55.75</v>
          </cell>
          <cell r="G149">
            <v>0</v>
          </cell>
          <cell r="I149">
            <v>16.369998931884766</v>
          </cell>
          <cell r="J149">
            <v>11.090000152587891</v>
          </cell>
          <cell r="K149">
            <v>8.9600000381469727</v>
          </cell>
          <cell r="L149">
            <v>5.559999942779541</v>
          </cell>
          <cell r="M149">
            <v>65</v>
          </cell>
          <cell r="N149">
            <v>65</v>
          </cell>
          <cell r="O149">
            <v>19.099998474121094</v>
          </cell>
          <cell r="Q149">
            <v>59.097146606445314</v>
          </cell>
          <cell r="R149">
            <v>54.847146606445314</v>
          </cell>
          <cell r="T149">
            <v>57.347146606445314</v>
          </cell>
          <cell r="U149">
            <v>54.097146606445314</v>
          </cell>
          <cell r="W149">
            <v>61.847146606445314</v>
          </cell>
          <cell r="X149">
            <v>41.475000000000001</v>
          </cell>
          <cell r="Y149">
            <v>58.347146606445314</v>
          </cell>
          <cell r="Z149">
            <v>42.997146606445313</v>
          </cell>
          <cell r="AB149">
            <v>63.097146606445314</v>
          </cell>
          <cell r="AC149">
            <v>69.097146606445307</v>
          </cell>
          <cell r="AD149">
            <v>62.147148132324219</v>
          </cell>
          <cell r="AE149">
            <v>69.747146606445313</v>
          </cell>
          <cell r="AF149">
            <v>65</v>
          </cell>
          <cell r="AG149">
            <v>48.75</v>
          </cell>
          <cell r="AI149">
            <v>41334</v>
          </cell>
          <cell r="AJ149">
            <v>1.0499999523162842</v>
          </cell>
        </row>
        <row r="150">
          <cell r="A150">
            <v>40787</v>
          </cell>
          <cell r="B150">
            <v>44.05</v>
          </cell>
          <cell r="C150">
            <v>38.049999999999997</v>
          </cell>
          <cell r="D150">
            <v>57.39</v>
          </cell>
          <cell r="E150">
            <v>30.400001525878906</v>
          </cell>
          <cell r="F150">
            <v>38.950000000000003</v>
          </cell>
          <cell r="G150">
            <v>0</v>
          </cell>
          <cell r="I150">
            <v>2.9249999523162842</v>
          </cell>
          <cell r="J150">
            <v>2.1200001239776611</v>
          </cell>
          <cell r="K150">
            <v>1.690000057220459</v>
          </cell>
          <cell r="L150">
            <v>5.130000114440918</v>
          </cell>
          <cell r="M150">
            <v>33.5</v>
          </cell>
          <cell r="N150">
            <v>33.5</v>
          </cell>
          <cell r="O150">
            <v>30.264997482299805</v>
          </cell>
          <cell r="Q150">
            <v>36.852144622802733</v>
          </cell>
          <cell r="R150">
            <v>37.802145385742186</v>
          </cell>
          <cell r="T150">
            <v>36.402140045166014</v>
          </cell>
          <cell r="U150">
            <v>37.30214157104492</v>
          </cell>
          <cell r="W150">
            <v>41.30214157104492</v>
          </cell>
          <cell r="X150">
            <v>36.224410095214836</v>
          </cell>
          <cell r="Y150">
            <v>37.402140045166014</v>
          </cell>
          <cell r="Z150">
            <v>32.752140045166016</v>
          </cell>
          <cell r="AB150">
            <v>37.902140045166014</v>
          </cell>
          <cell r="AC150">
            <v>40.402140045166014</v>
          </cell>
          <cell r="AD150">
            <v>35.902145385742188</v>
          </cell>
          <cell r="AE150">
            <v>37.752143859863281</v>
          </cell>
          <cell r="AF150">
            <v>37.150001525878906</v>
          </cell>
          <cell r="AG150">
            <v>36.000003814697266</v>
          </cell>
          <cell r="AI150">
            <v>41365</v>
          </cell>
          <cell r="AJ150">
            <v>1.0499999523162842</v>
          </cell>
        </row>
        <row r="151">
          <cell r="A151">
            <v>40817</v>
          </cell>
          <cell r="B151">
            <v>42.05</v>
          </cell>
          <cell r="C151">
            <v>36.049999999999997</v>
          </cell>
          <cell r="D151">
            <v>56.39</v>
          </cell>
          <cell r="E151">
            <v>29.199996948242188</v>
          </cell>
          <cell r="F151">
            <v>38.700000000000003</v>
          </cell>
          <cell r="G151">
            <v>0</v>
          </cell>
          <cell r="I151">
            <v>2.9300000667572021</v>
          </cell>
          <cell r="J151">
            <v>2.119999885559082</v>
          </cell>
          <cell r="K151">
            <v>1.690000057220459</v>
          </cell>
          <cell r="L151">
            <v>5.130000114440918</v>
          </cell>
          <cell r="M151">
            <v>32</v>
          </cell>
          <cell r="N151">
            <v>32</v>
          </cell>
          <cell r="O151">
            <v>35.099998474121094</v>
          </cell>
          <cell r="Q151">
            <v>35.905178070068359</v>
          </cell>
          <cell r="R151">
            <v>36.955181121826172</v>
          </cell>
          <cell r="T151">
            <v>35.705188751220703</v>
          </cell>
          <cell r="U151">
            <v>36.205181121826172</v>
          </cell>
          <cell r="W151">
            <v>40.455188751220703</v>
          </cell>
          <cell r="X151">
            <v>41.206253051757813</v>
          </cell>
          <cell r="Y151">
            <v>36.705188751220703</v>
          </cell>
          <cell r="Z151">
            <v>37.395181655883789</v>
          </cell>
          <cell r="AB151">
            <v>41.205188751220703</v>
          </cell>
          <cell r="AC151">
            <v>42.705188751220703</v>
          </cell>
          <cell r="AD151">
            <v>35.153934478759766</v>
          </cell>
          <cell r="AE151">
            <v>35.503932952880859</v>
          </cell>
          <cell r="AF151">
            <v>36.150001525878906</v>
          </cell>
          <cell r="AG151">
            <v>33.500003051757815</v>
          </cell>
          <cell r="AI151">
            <v>41395</v>
          </cell>
          <cell r="AJ151">
            <v>1.0499999523162842</v>
          </cell>
        </row>
        <row r="152">
          <cell r="AI152">
            <v>41426</v>
          </cell>
          <cell r="AJ152">
            <v>1.5499999523162842</v>
          </cell>
        </row>
        <row r="153">
          <cell r="AI153">
            <v>41456</v>
          </cell>
          <cell r="AJ153">
            <v>1.5499999523162842</v>
          </cell>
        </row>
        <row r="154">
          <cell r="AI154">
            <v>41487</v>
          </cell>
          <cell r="AJ154">
            <v>1.5499999523162842</v>
          </cell>
        </row>
        <row r="155">
          <cell r="AI155">
            <v>41518</v>
          </cell>
          <cell r="AJ155">
            <v>1.5499999523162842</v>
          </cell>
        </row>
        <row r="156">
          <cell r="AI156">
            <v>41548</v>
          </cell>
          <cell r="AJ156">
            <v>1.5499999523162842</v>
          </cell>
        </row>
        <row r="157">
          <cell r="AI157">
            <v>41579</v>
          </cell>
          <cell r="AJ157">
            <v>1.5499999523162842</v>
          </cell>
        </row>
        <row r="158">
          <cell r="AI158">
            <v>41609</v>
          </cell>
          <cell r="AJ158">
            <v>1.0499999523162842</v>
          </cell>
        </row>
        <row r="159">
          <cell r="AI159">
            <v>41640</v>
          </cell>
          <cell r="AJ159">
            <v>1.0499999523162842</v>
          </cell>
        </row>
        <row r="160">
          <cell r="AI160">
            <v>41671</v>
          </cell>
          <cell r="AJ160">
            <v>1.0499999523162842</v>
          </cell>
        </row>
        <row r="161">
          <cell r="AI161">
            <v>41699</v>
          </cell>
          <cell r="AJ161">
            <v>1.0499999523162842</v>
          </cell>
        </row>
      </sheetData>
      <sheetData sheetId="7">
        <row r="12">
          <cell r="B12">
            <v>3.738</v>
          </cell>
          <cell r="C12">
            <v>0.34200000000000003</v>
          </cell>
          <cell r="D12">
            <v>4.08</v>
          </cell>
          <cell r="F12">
            <v>3.8479999999999999</v>
          </cell>
          <cell r="J12">
            <v>4.13</v>
          </cell>
        </row>
        <row r="13">
          <cell r="B13">
            <v>4.1120000000000001</v>
          </cell>
          <cell r="D13">
            <v>4.4720000000000004</v>
          </cell>
          <cell r="F13">
            <v>4.2569999999999997</v>
          </cell>
          <cell r="J13">
            <v>4.5520000000000005</v>
          </cell>
        </row>
        <row r="14">
          <cell r="B14">
            <v>4.2110000000000003</v>
          </cell>
          <cell r="D14">
            <v>4.5710000000000006</v>
          </cell>
          <cell r="F14">
            <v>4.391</v>
          </cell>
          <cell r="J14">
            <v>4.6610000000000005</v>
          </cell>
        </row>
        <row r="15">
          <cell r="B15">
            <v>4.2620000000000005</v>
          </cell>
          <cell r="C15">
            <v>0.34</v>
          </cell>
          <cell r="D15">
            <v>4.6020000000000003</v>
          </cell>
          <cell r="F15">
            <v>4.4470000000000001</v>
          </cell>
          <cell r="J15">
            <v>4.6420000000000003</v>
          </cell>
        </row>
        <row r="16">
          <cell r="B16">
            <v>4.3120000000000003</v>
          </cell>
          <cell r="D16">
            <v>4.6745000000000001</v>
          </cell>
          <cell r="F16">
            <v>4.492</v>
          </cell>
          <cell r="J16">
            <v>4.7570000000000006</v>
          </cell>
        </row>
        <row r="17">
          <cell r="B17">
            <v>4.5110000000000001</v>
          </cell>
          <cell r="D17">
            <v>5.0510000000000002</v>
          </cell>
          <cell r="F17">
            <v>4.5659999999999998</v>
          </cell>
          <cell r="J17">
            <v>5.1109999999999998</v>
          </cell>
        </row>
        <row r="18">
          <cell r="B18">
            <v>4.7090000000000005</v>
          </cell>
          <cell r="D18">
            <v>5.5090000000000003</v>
          </cell>
          <cell r="F18">
            <v>4.7640000000000002</v>
          </cell>
          <cell r="J18">
            <v>5.6590000000000007</v>
          </cell>
        </row>
        <row r="19">
          <cell r="B19">
            <v>4.774</v>
          </cell>
          <cell r="D19">
            <v>5.9740000000000002</v>
          </cell>
          <cell r="F19">
            <v>4.8289999999999997</v>
          </cell>
          <cell r="J19">
            <v>6.984</v>
          </cell>
        </row>
        <row r="20">
          <cell r="B20">
            <v>4.649</v>
          </cell>
          <cell r="D20">
            <v>5.8490000000000002</v>
          </cell>
          <cell r="F20">
            <v>4.7039999999999997</v>
          </cell>
          <cell r="J20">
            <v>6.859</v>
          </cell>
        </row>
        <row r="21">
          <cell r="B21">
            <v>4.4690000000000003</v>
          </cell>
          <cell r="D21">
            <v>5.0190000000000001</v>
          </cell>
          <cell r="F21">
            <v>4.524</v>
          </cell>
          <cell r="J21">
            <v>5.069</v>
          </cell>
        </row>
        <row r="22">
          <cell r="B22">
            <v>4.0529999999999999</v>
          </cell>
          <cell r="D22">
            <v>4.468</v>
          </cell>
          <cell r="F22">
            <v>4.1079999999999997</v>
          </cell>
          <cell r="J22">
            <v>4.5529999999999999</v>
          </cell>
        </row>
        <row r="23">
          <cell r="B23">
            <v>3.9780000000000002</v>
          </cell>
          <cell r="D23">
            <v>4.343</v>
          </cell>
          <cell r="F23">
            <v>4.0330000000000004</v>
          </cell>
          <cell r="J23">
            <v>4.4180000000000001</v>
          </cell>
        </row>
        <row r="24">
          <cell r="B24">
            <v>4.0209999999999999</v>
          </cell>
          <cell r="D24">
            <v>4.3860000000000001</v>
          </cell>
          <cell r="F24">
            <v>4.1509999999999998</v>
          </cell>
          <cell r="J24">
            <v>4.4610000000000003</v>
          </cell>
        </row>
        <row r="25">
          <cell r="B25">
            <v>4.0590000000000002</v>
          </cell>
          <cell r="D25">
            <v>4.4340000000000002</v>
          </cell>
          <cell r="F25">
            <v>4.2090000000000005</v>
          </cell>
          <cell r="J25">
            <v>4.5590000000000002</v>
          </cell>
        </row>
        <row r="26">
          <cell r="B26">
            <v>4.0840000000000005</v>
          </cell>
          <cell r="D26">
            <v>4.4640000000000004</v>
          </cell>
          <cell r="F26">
            <v>4.2440000000000007</v>
          </cell>
          <cell r="J26">
            <v>4.5840000000000005</v>
          </cell>
        </row>
        <row r="27">
          <cell r="B27">
            <v>4.1040000000000001</v>
          </cell>
          <cell r="D27">
            <v>4.4815000000000005</v>
          </cell>
          <cell r="F27">
            <v>4.2640000000000002</v>
          </cell>
          <cell r="J27">
            <v>4.5640000000000001</v>
          </cell>
        </row>
        <row r="28">
          <cell r="B28">
            <v>4.1290000000000004</v>
          </cell>
          <cell r="D28">
            <v>4.5090000000000003</v>
          </cell>
          <cell r="F28">
            <v>4.2790000000000008</v>
          </cell>
          <cell r="J28">
            <v>4.5990000000000002</v>
          </cell>
        </row>
        <row r="29">
          <cell r="B29">
            <v>4.2640000000000002</v>
          </cell>
          <cell r="D29">
            <v>4.6440000000000001</v>
          </cell>
          <cell r="F29">
            <v>4.319</v>
          </cell>
          <cell r="J29">
            <v>5.0940000000000003</v>
          </cell>
        </row>
        <row r="30">
          <cell r="B30">
            <v>4.399</v>
          </cell>
          <cell r="D30">
            <v>5.2990000000000004</v>
          </cell>
          <cell r="F30">
            <v>4.4539999999999997</v>
          </cell>
          <cell r="J30">
            <v>5.6189999999999998</v>
          </cell>
        </row>
        <row r="31">
          <cell r="B31">
            <v>4.4640000000000004</v>
          </cell>
          <cell r="D31">
            <v>5.6640000000000006</v>
          </cell>
          <cell r="F31">
            <v>4.5190000000000001</v>
          </cell>
          <cell r="J31">
            <v>6.1940000000000008</v>
          </cell>
        </row>
        <row r="32">
          <cell r="B32">
            <v>4.3490000000000002</v>
          </cell>
          <cell r="D32">
            <v>5.5490000000000004</v>
          </cell>
          <cell r="F32">
            <v>4.4039999999999999</v>
          </cell>
          <cell r="J32">
            <v>6.0590000000000002</v>
          </cell>
        </row>
        <row r="33">
          <cell r="B33">
            <v>4.2010000000000005</v>
          </cell>
          <cell r="D33">
            <v>4.8510000000000009</v>
          </cell>
          <cell r="F33">
            <v>4.2560000000000002</v>
          </cell>
          <cell r="J33">
            <v>4.9710000000000001</v>
          </cell>
        </row>
        <row r="34">
          <cell r="B34">
            <v>3.8860000000000001</v>
          </cell>
          <cell r="D34">
            <v>4.3209999999999997</v>
          </cell>
          <cell r="F34">
            <v>3.9410000000000003</v>
          </cell>
          <cell r="J34">
            <v>4.3659999999999997</v>
          </cell>
        </row>
        <row r="35">
          <cell r="B35">
            <v>3.8560000000000003</v>
          </cell>
          <cell r="D35">
            <v>4.2410000000000005</v>
          </cell>
          <cell r="F35">
            <v>3.9110000000000005</v>
          </cell>
          <cell r="J35">
            <v>4.2760000000000007</v>
          </cell>
        </row>
        <row r="36">
          <cell r="B36">
            <v>3.891</v>
          </cell>
          <cell r="D36">
            <v>4.2759999999999998</v>
          </cell>
          <cell r="F36">
            <v>4.0410000000000004</v>
          </cell>
          <cell r="J36">
            <v>4.3109999999999999</v>
          </cell>
        </row>
        <row r="37">
          <cell r="B37">
            <v>3.9380000000000002</v>
          </cell>
          <cell r="D37">
            <v>4.3355000000000006</v>
          </cell>
          <cell r="F37">
            <v>4.0880000000000001</v>
          </cell>
          <cell r="J37">
            <v>4.4180000000000001</v>
          </cell>
        </row>
        <row r="38">
          <cell r="B38">
            <v>3.968</v>
          </cell>
          <cell r="D38">
            <v>4.3680000000000003</v>
          </cell>
          <cell r="F38">
            <v>4.1180000000000003</v>
          </cell>
          <cell r="J38">
            <v>4.4480000000000004</v>
          </cell>
        </row>
        <row r="39">
          <cell r="B39">
            <v>3.9820000000000002</v>
          </cell>
          <cell r="D39">
            <v>4.3795000000000002</v>
          </cell>
          <cell r="F39">
            <v>4.1320000000000006</v>
          </cell>
          <cell r="J39">
            <v>4.4220000000000006</v>
          </cell>
        </row>
        <row r="40">
          <cell r="B40">
            <v>4.0049999999999999</v>
          </cell>
          <cell r="D40">
            <v>4.4050000000000002</v>
          </cell>
          <cell r="F40">
            <v>4.1550000000000002</v>
          </cell>
          <cell r="J40">
            <v>4.4550000000000001</v>
          </cell>
        </row>
        <row r="41">
          <cell r="B41">
            <v>4.1399999999999997</v>
          </cell>
          <cell r="D41">
            <v>4.6899999999999995</v>
          </cell>
          <cell r="F41">
            <v>4.1949999999999994</v>
          </cell>
          <cell r="J41">
            <v>4.9899999999999993</v>
          </cell>
        </row>
        <row r="42">
          <cell r="B42">
            <v>4.28</v>
          </cell>
          <cell r="D42">
            <v>5.1800000000000006</v>
          </cell>
          <cell r="F42">
            <v>4.335</v>
          </cell>
          <cell r="J42">
            <v>5.54</v>
          </cell>
        </row>
        <row r="43">
          <cell r="B43">
            <v>4.3260000000000005</v>
          </cell>
          <cell r="D43">
            <v>5.5260000000000007</v>
          </cell>
          <cell r="F43">
            <v>4.3810000000000002</v>
          </cell>
          <cell r="J43">
            <v>5.9060000000000006</v>
          </cell>
        </row>
        <row r="44">
          <cell r="B44">
            <v>4.2080000000000002</v>
          </cell>
          <cell r="D44">
            <v>5.4080000000000004</v>
          </cell>
          <cell r="F44">
            <v>4.2629999999999999</v>
          </cell>
          <cell r="J44">
            <v>5.7480000000000002</v>
          </cell>
        </row>
        <row r="45">
          <cell r="B45">
            <v>4.0750000000000002</v>
          </cell>
          <cell r="D45">
            <v>4.7250000000000005</v>
          </cell>
          <cell r="F45">
            <v>4.13</v>
          </cell>
          <cell r="J45">
            <v>4.9950000000000001</v>
          </cell>
        </row>
        <row r="46">
          <cell r="B46">
            <v>3.86</v>
          </cell>
          <cell r="D46">
            <v>4.2949999999999999</v>
          </cell>
          <cell r="F46">
            <v>3.915</v>
          </cell>
          <cell r="J46">
            <v>4.34</v>
          </cell>
        </row>
        <row r="47">
          <cell r="B47">
            <v>3.85</v>
          </cell>
          <cell r="D47">
            <v>4.2350000000000003</v>
          </cell>
          <cell r="F47">
            <v>3.9050000000000002</v>
          </cell>
          <cell r="J47">
            <v>4.2700000000000005</v>
          </cell>
        </row>
        <row r="48">
          <cell r="B48">
            <v>3.8860000000000001</v>
          </cell>
          <cell r="D48">
            <v>4.2709999999999999</v>
          </cell>
          <cell r="F48">
            <v>4.0410000000000004</v>
          </cell>
          <cell r="J48">
            <v>4.306</v>
          </cell>
        </row>
        <row r="49">
          <cell r="B49">
            <v>3.968</v>
          </cell>
          <cell r="D49">
            <v>4.3654999999999999</v>
          </cell>
          <cell r="F49">
            <v>4.1230000000000002</v>
          </cell>
          <cell r="J49">
            <v>4.4480000000000004</v>
          </cell>
        </row>
        <row r="50">
          <cell r="B50">
            <v>4.0179999999999998</v>
          </cell>
          <cell r="D50">
            <v>4.4180000000000001</v>
          </cell>
          <cell r="F50">
            <v>4.173</v>
          </cell>
          <cell r="J50">
            <v>4.4979999999999993</v>
          </cell>
        </row>
        <row r="51">
          <cell r="B51">
            <v>4.032</v>
          </cell>
          <cell r="D51">
            <v>4.4295</v>
          </cell>
          <cell r="F51">
            <v>4.1870000000000003</v>
          </cell>
          <cell r="J51">
            <v>4.4720000000000004</v>
          </cell>
        </row>
        <row r="52">
          <cell r="B52">
            <v>4.0599999999999996</v>
          </cell>
          <cell r="D52">
            <v>4.46</v>
          </cell>
          <cell r="F52">
            <v>4.2149999999999999</v>
          </cell>
          <cell r="J52">
            <v>4.51</v>
          </cell>
        </row>
        <row r="53">
          <cell r="B53">
            <v>4.1950000000000003</v>
          </cell>
          <cell r="D53">
            <v>4.7450000000000001</v>
          </cell>
          <cell r="F53">
            <v>4.25</v>
          </cell>
          <cell r="J53">
            <v>5.0500000000000007</v>
          </cell>
        </row>
        <row r="54">
          <cell r="B54">
            <v>4.33</v>
          </cell>
          <cell r="D54">
            <v>5.23</v>
          </cell>
          <cell r="F54">
            <v>4.3849999999999998</v>
          </cell>
          <cell r="J54">
            <v>5.6</v>
          </cell>
        </row>
        <row r="55">
          <cell r="B55">
            <v>4.3609999999999998</v>
          </cell>
          <cell r="D55">
            <v>5.5609999999999999</v>
          </cell>
          <cell r="F55">
            <v>4.4159999999999995</v>
          </cell>
          <cell r="J55">
            <v>5.9559999999999995</v>
          </cell>
        </row>
        <row r="56">
          <cell r="B56">
            <v>4.2430000000000003</v>
          </cell>
          <cell r="D56">
            <v>5.4430000000000005</v>
          </cell>
          <cell r="F56">
            <v>4.298</v>
          </cell>
          <cell r="J56">
            <v>5.798</v>
          </cell>
        </row>
        <row r="57">
          <cell r="B57">
            <v>4.1100000000000003</v>
          </cell>
          <cell r="D57">
            <v>4.7600000000000007</v>
          </cell>
          <cell r="F57">
            <v>4.165</v>
          </cell>
          <cell r="J57">
            <v>5.0350000000000001</v>
          </cell>
        </row>
        <row r="58">
          <cell r="B58">
            <v>3.895</v>
          </cell>
          <cell r="D58">
            <v>4.33</v>
          </cell>
          <cell r="F58">
            <v>3.95</v>
          </cell>
          <cell r="J58">
            <v>4.375</v>
          </cell>
        </row>
        <row r="59">
          <cell r="B59">
            <v>3.8849999999999998</v>
          </cell>
          <cell r="D59">
            <v>4.2699999999999996</v>
          </cell>
          <cell r="F59">
            <v>3.94</v>
          </cell>
          <cell r="J59">
            <v>4.3049999999999997</v>
          </cell>
        </row>
        <row r="60">
          <cell r="B60">
            <v>3.9210000000000003</v>
          </cell>
          <cell r="D60">
            <v>4.306</v>
          </cell>
          <cell r="F60">
            <v>4.0810000000000004</v>
          </cell>
          <cell r="J60">
            <v>4.3410000000000002</v>
          </cell>
        </row>
        <row r="61">
          <cell r="B61">
            <v>4.0030000000000001</v>
          </cell>
          <cell r="D61">
            <v>4.4005000000000001</v>
          </cell>
          <cell r="F61">
            <v>4.1630000000000003</v>
          </cell>
          <cell r="J61">
            <v>4.4830000000000005</v>
          </cell>
        </row>
        <row r="62">
          <cell r="B62">
            <v>4.0529999999999999</v>
          </cell>
          <cell r="D62">
            <v>4.4530000000000003</v>
          </cell>
          <cell r="F62">
            <v>4.2130000000000001</v>
          </cell>
          <cell r="J62">
            <v>4.5329999999999995</v>
          </cell>
        </row>
        <row r="63">
          <cell r="B63">
            <v>4.0670000000000002</v>
          </cell>
          <cell r="D63">
            <v>4.4645000000000001</v>
          </cell>
          <cell r="F63">
            <v>4.2270000000000003</v>
          </cell>
          <cell r="J63">
            <v>4.5070000000000006</v>
          </cell>
        </row>
        <row r="64">
          <cell r="B64">
            <v>4.0949999999999998</v>
          </cell>
          <cell r="D64">
            <v>4.4950000000000001</v>
          </cell>
          <cell r="F64">
            <v>4.2549999999999999</v>
          </cell>
          <cell r="J64">
            <v>4.5449999999999999</v>
          </cell>
        </row>
        <row r="65">
          <cell r="B65">
            <v>4.2300000000000004</v>
          </cell>
          <cell r="D65">
            <v>4.7850000000000001</v>
          </cell>
          <cell r="F65">
            <v>4.2850000000000001</v>
          </cell>
          <cell r="J65">
            <v>5.0900000000000007</v>
          </cell>
        </row>
        <row r="66">
          <cell r="B66">
            <v>4.3650000000000002</v>
          </cell>
          <cell r="D66">
            <v>5.2750000000000004</v>
          </cell>
          <cell r="F66">
            <v>4.42</v>
          </cell>
          <cell r="J66">
            <v>5.6450000000000005</v>
          </cell>
        </row>
        <row r="67">
          <cell r="B67">
            <v>4.4060000000000006</v>
          </cell>
          <cell r="D67">
            <v>5.6210000000000004</v>
          </cell>
          <cell r="F67">
            <v>4.4610000000000003</v>
          </cell>
          <cell r="J67">
            <v>6.0160000000000009</v>
          </cell>
        </row>
        <row r="68">
          <cell r="B68">
            <v>4.2880000000000003</v>
          </cell>
          <cell r="D68">
            <v>5.5030000000000001</v>
          </cell>
          <cell r="F68">
            <v>4.343</v>
          </cell>
          <cell r="J68">
            <v>5.8580000000000005</v>
          </cell>
        </row>
        <row r="69">
          <cell r="B69">
            <v>4.1550000000000002</v>
          </cell>
          <cell r="D69">
            <v>4.8100000000000005</v>
          </cell>
          <cell r="F69">
            <v>4.21</v>
          </cell>
          <cell r="J69">
            <v>5.085</v>
          </cell>
        </row>
        <row r="70">
          <cell r="B70">
            <v>3.94</v>
          </cell>
          <cell r="D70">
            <v>4.375</v>
          </cell>
          <cell r="F70">
            <v>3.9950000000000001</v>
          </cell>
          <cell r="J70">
            <v>4.42</v>
          </cell>
        </row>
        <row r="71">
          <cell r="B71">
            <v>3.93</v>
          </cell>
          <cell r="D71">
            <v>4.3150000000000004</v>
          </cell>
          <cell r="F71">
            <v>3.9850000000000003</v>
          </cell>
          <cell r="J71">
            <v>4.3500000000000005</v>
          </cell>
        </row>
        <row r="72">
          <cell r="B72">
            <v>3.9660000000000002</v>
          </cell>
          <cell r="D72">
            <v>4.351</v>
          </cell>
          <cell r="F72">
            <v>4.1260000000000003</v>
          </cell>
          <cell r="J72">
            <v>4.3860000000000001</v>
          </cell>
        </row>
        <row r="73">
          <cell r="B73">
            <v>4.048</v>
          </cell>
          <cell r="D73">
            <v>4.4455</v>
          </cell>
          <cell r="F73">
            <v>4.2080000000000002</v>
          </cell>
          <cell r="J73">
            <v>4.5280000000000005</v>
          </cell>
        </row>
        <row r="74">
          <cell r="B74">
            <v>4.0979999999999999</v>
          </cell>
          <cell r="D74">
            <v>4.4980000000000002</v>
          </cell>
          <cell r="F74">
            <v>4.258</v>
          </cell>
          <cell r="J74">
            <v>4.5779999999999994</v>
          </cell>
        </row>
        <row r="75">
          <cell r="B75">
            <v>4.1120000000000001</v>
          </cell>
          <cell r="D75">
            <v>4.5095000000000001</v>
          </cell>
          <cell r="F75">
            <v>4.2720000000000002</v>
          </cell>
          <cell r="J75">
            <v>4.5520000000000005</v>
          </cell>
        </row>
        <row r="76">
          <cell r="B76">
            <v>4.1399999999999997</v>
          </cell>
          <cell r="D76">
            <v>4.54</v>
          </cell>
          <cell r="F76">
            <v>4.3</v>
          </cell>
          <cell r="J76">
            <v>4.59</v>
          </cell>
        </row>
        <row r="77">
          <cell r="B77">
            <v>4.2750000000000004</v>
          </cell>
          <cell r="D77">
            <v>4.83</v>
          </cell>
          <cell r="F77">
            <v>4.3250000000000002</v>
          </cell>
          <cell r="J77">
            <v>5.1350000000000007</v>
          </cell>
        </row>
        <row r="78">
          <cell r="B78">
            <v>4.41</v>
          </cell>
          <cell r="D78">
            <v>5.32</v>
          </cell>
          <cell r="F78">
            <v>4.46</v>
          </cell>
          <cell r="J78">
            <v>5.69</v>
          </cell>
        </row>
        <row r="79">
          <cell r="B79">
            <v>4.4610000000000003</v>
          </cell>
          <cell r="D79">
            <v>5.6760000000000002</v>
          </cell>
          <cell r="F79">
            <v>4.5110000000000001</v>
          </cell>
          <cell r="J79">
            <v>6.0710000000000006</v>
          </cell>
        </row>
        <row r="80">
          <cell r="B80">
            <v>4.343</v>
          </cell>
          <cell r="D80">
            <v>5.5579999999999998</v>
          </cell>
          <cell r="F80">
            <v>4.3929999999999998</v>
          </cell>
          <cell r="J80">
            <v>5.9130000000000003</v>
          </cell>
        </row>
        <row r="81">
          <cell r="B81">
            <v>4.21</v>
          </cell>
          <cell r="D81">
            <v>4.8650000000000002</v>
          </cell>
          <cell r="F81">
            <v>4.26</v>
          </cell>
          <cell r="J81">
            <v>5.14</v>
          </cell>
        </row>
        <row r="82">
          <cell r="B82">
            <v>3.9950000000000001</v>
          </cell>
          <cell r="D82">
            <v>4.43</v>
          </cell>
          <cell r="F82">
            <v>4.0449999999999999</v>
          </cell>
          <cell r="J82">
            <v>4.4749999999999996</v>
          </cell>
        </row>
        <row r="83">
          <cell r="B83">
            <v>3.9849999999999999</v>
          </cell>
          <cell r="D83">
            <v>4.37</v>
          </cell>
          <cell r="F83">
            <v>4.0350000000000001</v>
          </cell>
          <cell r="J83">
            <v>4.4050000000000002</v>
          </cell>
        </row>
        <row r="84">
          <cell r="B84">
            <v>4.0209999999999999</v>
          </cell>
          <cell r="D84">
            <v>4.4059999999999997</v>
          </cell>
          <cell r="F84">
            <v>4.181</v>
          </cell>
          <cell r="J84">
            <v>4.4409999999999998</v>
          </cell>
        </row>
        <row r="85">
          <cell r="B85">
            <v>4.1029999999999998</v>
          </cell>
          <cell r="D85">
            <v>4.5004999999999997</v>
          </cell>
          <cell r="F85">
            <v>4.2629999999999999</v>
          </cell>
          <cell r="J85">
            <v>4.5830000000000002</v>
          </cell>
        </row>
        <row r="86">
          <cell r="B86">
            <v>4.1530000000000005</v>
          </cell>
          <cell r="D86">
            <v>4.5530000000000008</v>
          </cell>
          <cell r="F86">
            <v>4.3130000000000006</v>
          </cell>
          <cell r="J86">
            <v>4.6330000000000009</v>
          </cell>
        </row>
        <row r="87">
          <cell r="B87">
            <v>4.1669999999999998</v>
          </cell>
          <cell r="D87">
            <v>4.5644999999999998</v>
          </cell>
          <cell r="F87">
            <v>4.327</v>
          </cell>
          <cell r="J87">
            <v>4.6070000000000002</v>
          </cell>
        </row>
        <row r="88">
          <cell r="B88">
            <v>4.1950000000000003</v>
          </cell>
          <cell r="D88">
            <v>4.5950000000000006</v>
          </cell>
          <cell r="F88">
            <v>4.3550000000000004</v>
          </cell>
          <cell r="J88">
            <v>4.6450000000000005</v>
          </cell>
        </row>
        <row r="89">
          <cell r="B89">
            <v>4.33</v>
          </cell>
          <cell r="D89">
            <v>4.8849999999999998</v>
          </cell>
          <cell r="F89">
            <v>4.38</v>
          </cell>
          <cell r="J89">
            <v>5.19</v>
          </cell>
        </row>
        <row r="90">
          <cell r="B90">
            <v>4.4649999999999999</v>
          </cell>
          <cell r="D90">
            <v>5.375</v>
          </cell>
          <cell r="F90">
            <v>4.5149999999999997</v>
          </cell>
          <cell r="J90">
            <v>5.7450000000000001</v>
          </cell>
        </row>
        <row r="91">
          <cell r="B91">
            <v>4.5209999999999999</v>
          </cell>
          <cell r="D91">
            <v>5.7359999999999998</v>
          </cell>
          <cell r="F91">
            <v>4.5709999999999997</v>
          </cell>
          <cell r="J91">
            <v>6.1310000000000002</v>
          </cell>
        </row>
        <row r="92">
          <cell r="B92">
            <v>4.4030000000000005</v>
          </cell>
          <cell r="D92">
            <v>5.6180000000000003</v>
          </cell>
          <cell r="F92">
            <v>4.4530000000000003</v>
          </cell>
          <cell r="J92">
            <v>5.9730000000000008</v>
          </cell>
        </row>
        <row r="93">
          <cell r="B93">
            <v>4.2699999999999996</v>
          </cell>
          <cell r="D93">
            <v>4.9249999999999998</v>
          </cell>
          <cell r="F93">
            <v>4.3199999999999994</v>
          </cell>
          <cell r="J93">
            <v>5.1999999999999993</v>
          </cell>
        </row>
        <row r="94">
          <cell r="B94">
            <v>4.0549999999999997</v>
          </cell>
          <cell r="D94">
            <v>4.4899999999999993</v>
          </cell>
          <cell r="F94">
            <v>4.1049999999999995</v>
          </cell>
          <cell r="J94">
            <v>4.5350000000000001</v>
          </cell>
        </row>
        <row r="95">
          <cell r="B95">
            <v>4.0449999999999999</v>
          </cell>
          <cell r="D95">
            <v>4.43</v>
          </cell>
          <cell r="F95">
            <v>4.0949999999999998</v>
          </cell>
          <cell r="J95">
            <v>4.4649999999999999</v>
          </cell>
        </row>
        <row r="96">
          <cell r="B96">
            <v>4.0810000000000004</v>
          </cell>
          <cell r="D96">
            <v>4.4660000000000002</v>
          </cell>
          <cell r="F96">
            <v>4.2410000000000005</v>
          </cell>
          <cell r="J96">
            <v>4.5010000000000003</v>
          </cell>
        </row>
        <row r="97">
          <cell r="B97">
            <v>4.1630000000000003</v>
          </cell>
          <cell r="D97">
            <v>4.5605000000000002</v>
          </cell>
          <cell r="F97">
            <v>4.3230000000000004</v>
          </cell>
          <cell r="J97">
            <v>4.6430000000000007</v>
          </cell>
        </row>
        <row r="98">
          <cell r="B98">
            <v>4.2130000000000001</v>
          </cell>
          <cell r="D98">
            <v>4.6130000000000004</v>
          </cell>
          <cell r="F98">
            <v>4.3730000000000002</v>
          </cell>
          <cell r="J98">
            <v>4.6929999999999996</v>
          </cell>
        </row>
        <row r="99">
          <cell r="B99">
            <v>4.2270000000000003</v>
          </cell>
          <cell r="D99">
            <v>4.6245000000000003</v>
          </cell>
          <cell r="F99">
            <v>4.3870000000000005</v>
          </cell>
          <cell r="J99">
            <v>4.6670000000000007</v>
          </cell>
        </row>
        <row r="100">
          <cell r="B100">
            <v>4.2549999999999999</v>
          </cell>
          <cell r="D100">
            <v>4.6550000000000002</v>
          </cell>
          <cell r="F100">
            <v>4.415</v>
          </cell>
          <cell r="J100">
            <v>4.7050000000000001</v>
          </cell>
        </row>
        <row r="101">
          <cell r="B101">
            <v>4.3899999999999997</v>
          </cell>
          <cell r="D101">
            <v>4.9449999999999994</v>
          </cell>
          <cell r="F101">
            <v>4.4399999999999995</v>
          </cell>
          <cell r="J101">
            <v>5.25</v>
          </cell>
        </row>
        <row r="102">
          <cell r="B102">
            <v>4.5250000000000004</v>
          </cell>
          <cell r="D102">
            <v>5.4350000000000005</v>
          </cell>
          <cell r="F102">
            <v>4.5750000000000002</v>
          </cell>
          <cell r="J102">
            <v>5.8050000000000006</v>
          </cell>
        </row>
        <row r="103">
          <cell r="B103">
            <v>4.5860000000000003</v>
          </cell>
          <cell r="D103">
            <v>5.8010000000000002</v>
          </cell>
          <cell r="F103">
            <v>4.6360000000000001</v>
          </cell>
          <cell r="J103">
            <v>6.1960000000000006</v>
          </cell>
        </row>
        <row r="104">
          <cell r="B104">
            <v>4.468</v>
          </cell>
          <cell r="D104">
            <v>5.6829999999999998</v>
          </cell>
          <cell r="F104">
            <v>4.5179999999999998</v>
          </cell>
          <cell r="J104">
            <v>6.0380000000000003</v>
          </cell>
        </row>
        <row r="105">
          <cell r="B105">
            <v>4.335</v>
          </cell>
          <cell r="D105">
            <v>4.99</v>
          </cell>
          <cell r="F105">
            <v>4.3849999999999998</v>
          </cell>
          <cell r="J105">
            <v>5.2649999999999997</v>
          </cell>
        </row>
        <row r="106">
          <cell r="B106">
            <v>4.12</v>
          </cell>
          <cell r="D106">
            <v>4.5549999999999997</v>
          </cell>
          <cell r="F106">
            <v>4.17</v>
          </cell>
          <cell r="J106">
            <v>4.5999999999999996</v>
          </cell>
        </row>
        <row r="107">
          <cell r="B107">
            <v>4.1100000000000003</v>
          </cell>
          <cell r="D107">
            <v>4.4950000000000001</v>
          </cell>
          <cell r="F107">
            <v>4.16</v>
          </cell>
          <cell r="J107">
            <v>4.53</v>
          </cell>
        </row>
        <row r="108">
          <cell r="B108">
            <v>4.1459999999999999</v>
          </cell>
          <cell r="D108">
            <v>4.5309999999999997</v>
          </cell>
          <cell r="F108">
            <v>4.306</v>
          </cell>
          <cell r="J108">
            <v>4.5659999999999998</v>
          </cell>
        </row>
        <row r="109">
          <cell r="B109">
            <v>4.2280000000000006</v>
          </cell>
          <cell r="D109">
            <v>4.6255000000000006</v>
          </cell>
          <cell r="F109">
            <v>4.3880000000000008</v>
          </cell>
          <cell r="J109">
            <v>4.7080000000000002</v>
          </cell>
        </row>
        <row r="110">
          <cell r="B110">
            <v>4.2780000000000005</v>
          </cell>
          <cell r="D110">
            <v>4.6780000000000008</v>
          </cell>
          <cell r="F110">
            <v>4.4380000000000006</v>
          </cell>
          <cell r="J110">
            <v>4.7580000000000009</v>
          </cell>
        </row>
        <row r="111">
          <cell r="B111">
            <v>4.2919999999999998</v>
          </cell>
          <cell r="D111">
            <v>4.6894999999999998</v>
          </cell>
          <cell r="F111">
            <v>4.452</v>
          </cell>
          <cell r="J111">
            <v>4.7320000000000002</v>
          </cell>
        </row>
        <row r="112">
          <cell r="B112">
            <v>4.32</v>
          </cell>
          <cell r="D112">
            <v>4.7200000000000006</v>
          </cell>
          <cell r="F112">
            <v>4.4800000000000004</v>
          </cell>
          <cell r="J112">
            <v>4.7700000000000005</v>
          </cell>
        </row>
        <row r="113">
          <cell r="B113">
            <v>4.4550000000000001</v>
          </cell>
          <cell r="D113">
            <v>5.01</v>
          </cell>
          <cell r="F113">
            <v>4.5049999999999999</v>
          </cell>
          <cell r="J113">
            <v>5.3150000000000004</v>
          </cell>
        </row>
        <row r="114">
          <cell r="B114">
            <v>4.59</v>
          </cell>
          <cell r="D114">
            <v>5.5</v>
          </cell>
          <cell r="F114">
            <v>4.6399999999999997</v>
          </cell>
          <cell r="J114">
            <v>5.87</v>
          </cell>
        </row>
        <row r="115">
          <cell r="B115">
            <v>4.6560000000000006</v>
          </cell>
          <cell r="D115">
            <v>5.8710000000000004</v>
          </cell>
          <cell r="F115">
            <v>4.7060000000000004</v>
          </cell>
          <cell r="J115">
            <v>6.2660000000000009</v>
          </cell>
        </row>
        <row r="116">
          <cell r="B116">
            <v>4.5380000000000003</v>
          </cell>
          <cell r="D116">
            <v>5.7530000000000001</v>
          </cell>
          <cell r="F116">
            <v>4.5880000000000001</v>
          </cell>
          <cell r="J116">
            <v>6.1080000000000005</v>
          </cell>
        </row>
        <row r="117">
          <cell r="B117">
            <v>4.4050000000000002</v>
          </cell>
          <cell r="D117">
            <v>5.0600000000000005</v>
          </cell>
          <cell r="F117">
            <v>4.4550000000000001</v>
          </cell>
          <cell r="J117">
            <v>5.335</v>
          </cell>
        </row>
        <row r="118">
          <cell r="B118">
            <v>4.1900000000000004</v>
          </cell>
          <cell r="D118">
            <v>4.625</v>
          </cell>
          <cell r="F118">
            <v>4.24</v>
          </cell>
          <cell r="J118">
            <v>4.67</v>
          </cell>
        </row>
        <row r="119">
          <cell r="B119">
            <v>4.18</v>
          </cell>
          <cell r="D119">
            <v>4.5649999999999995</v>
          </cell>
          <cell r="F119">
            <v>4.2299999999999995</v>
          </cell>
          <cell r="J119">
            <v>4.5999999999999996</v>
          </cell>
        </row>
        <row r="120">
          <cell r="B120">
            <v>4.2160000000000002</v>
          </cell>
          <cell r="D120">
            <v>4.601</v>
          </cell>
          <cell r="F120">
            <v>4.3760000000000003</v>
          </cell>
          <cell r="J120">
            <v>4.6360000000000001</v>
          </cell>
        </row>
        <row r="121">
          <cell r="B121">
            <v>4.298</v>
          </cell>
          <cell r="D121">
            <v>4.6955</v>
          </cell>
          <cell r="F121">
            <v>4.4580000000000002</v>
          </cell>
          <cell r="J121">
            <v>4.7780000000000005</v>
          </cell>
        </row>
        <row r="122">
          <cell r="B122">
            <v>4.3479999999999999</v>
          </cell>
          <cell r="D122">
            <v>4.7480000000000002</v>
          </cell>
          <cell r="F122">
            <v>4.508</v>
          </cell>
          <cell r="J122">
            <v>4.8279999999999994</v>
          </cell>
        </row>
        <row r="123">
          <cell r="B123">
            <v>4.3620000000000001</v>
          </cell>
          <cell r="D123">
            <v>4.7595000000000001</v>
          </cell>
          <cell r="F123">
            <v>4.5220000000000002</v>
          </cell>
          <cell r="J123">
            <v>4.8020000000000005</v>
          </cell>
        </row>
        <row r="124">
          <cell r="B124">
            <v>4.3899999999999997</v>
          </cell>
          <cell r="D124">
            <v>4.79</v>
          </cell>
          <cell r="F124">
            <v>4.55</v>
          </cell>
          <cell r="J124">
            <v>4.84</v>
          </cell>
        </row>
      </sheetData>
      <sheetData sheetId="8"/>
      <sheetData sheetId="9"/>
      <sheetData sheetId="10">
        <row r="38">
          <cell r="B38">
            <v>83</v>
          </cell>
          <cell r="C38">
            <v>55.75</v>
          </cell>
          <cell r="D38">
            <v>95.5</v>
          </cell>
          <cell r="F38">
            <v>68</v>
          </cell>
          <cell r="G38">
            <v>1.8000030517578125</v>
          </cell>
          <cell r="I38">
            <v>19.369998931884766</v>
          </cell>
          <cell r="J38">
            <v>14.090000152587891</v>
          </cell>
          <cell r="K38">
            <v>10.960000038146973</v>
          </cell>
          <cell r="L38">
            <v>4.559999942779541</v>
          </cell>
          <cell r="N38">
            <v>80.5</v>
          </cell>
          <cell r="T38">
            <v>83.424996337890633</v>
          </cell>
          <cell r="Z38">
            <v>80.665001831054695</v>
          </cell>
          <cell r="AB38">
            <v>96.25</v>
          </cell>
          <cell r="AD38">
            <v>86.700003051757818</v>
          </cell>
          <cell r="AE38">
            <v>90.550001525878912</v>
          </cell>
          <cell r="AG38">
            <v>60.25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EPowerDeskDailyPrice"/>
      <definedName name="PublishPowerEastPrice"/>
      <definedName name="PublishPowerOffPeakPrices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>
    <pageSetUpPr fitToPage="1"/>
  </sheetPr>
  <dimension ref="A1:DY124"/>
  <sheetViews>
    <sheetView showGridLines="0" tabSelected="1" zoomScaleNormal="100" workbookViewId="0">
      <pane xSplit="2" ySplit="8" topLeftCell="C9" activePane="bottomRight" state="frozenSplit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defaultColWidth="9.125" defaultRowHeight="10.199999999999999" x14ac:dyDescent="0.2"/>
  <cols>
    <col min="1" max="1" width="28.625" style="2" customWidth="1"/>
    <col min="2" max="2" width="9.25" style="2" hidden="1" customWidth="1"/>
    <col min="3" max="3" width="9" style="2" bestFit="1" customWidth="1"/>
    <col min="4" max="4" width="9.875" style="2" customWidth="1"/>
    <col min="5" max="5" width="7.375" style="2" customWidth="1"/>
    <col min="6" max="6" width="9" style="2" bestFit="1" customWidth="1"/>
    <col min="7" max="7" width="8.875" style="2" customWidth="1"/>
    <col min="8" max="10" width="9.125" style="2" hidden="1" customWidth="1"/>
    <col min="11" max="16" width="9.75" style="2" customWidth="1"/>
    <col min="17" max="17" width="10.375" style="2" customWidth="1"/>
    <col min="18" max="18" width="10.75" style="2" bestFit="1" customWidth="1"/>
    <col min="19" max="20" width="9.875" style="3" bestFit="1" customWidth="1"/>
    <col min="21" max="21" width="14.875" style="4" customWidth="1"/>
    <col min="22" max="16384" width="9.125" style="2"/>
  </cols>
  <sheetData>
    <row r="1" spans="1:129" x14ac:dyDescent="0.2">
      <c r="A1" s="1" t="s">
        <v>0</v>
      </c>
    </row>
    <row r="2" spans="1:129" x14ac:dyDescent="0.2">
      <c r="A2" s="5">
        <v>37055</v>
      </c>
      <c r="B2" s="6"/>
      <c r="C2" s="7" t="s">
        <v>1</v>
      </c>
      <c r="R2" s="3"/>
      <c r="S2" s="2"/>
      <c r="T2" s="2"/>
      <c r="U2" s="2"/>
    </row>
    <row r="3" spans="1:129" ht="21.75" customHeight="1" x14ac:dyDescent="0.2">
      <c r="A3" s="1" t="s">
        <v>2</v>
      </c>
      <c r="B3" s="6"/>
      <c r="C3" s="7" t="s">
        <v>3</v>
      </c>
      <c r="R3" s="3"/>
      <c r="S3" s="2"/>
      <c r="T3" s="2"/>
      <c r="U3" s="2"/>
    </row>
    <row r="4" spans="1:129" hidden="1" x14ac:dyDescent="0.2">
      <c r="A4" s="8"/>
      <c r="B4" s="6"/>
      <c r="C4" s="9"/>
      <c r="D4" s="9"/>
      <c r="E4" s="9"/>
      <c r="F4" s="9"/>
      <c r="K4" s="10">
        <v>36892</v>
      </c>
      <c r="L4" s="10">
        <v>37257</v>
      </c>
      <c r="M4" s="10">
        <v>37622</v>
      </c>
      <c r="N4" s="10">
        <v>37987</v>
      </c>
      <c r="O4" s="10">
        <v>38353</v>
      </c>
      <c r="P4" s="10">
        <v>38718</v>
      </c>
      <c r="Q4" s="11">
        <v>40179</v>
      </c>
      <c r="R4" s="11">
        <v>40544</v>
      </c>
      <c r="S4" s="4"/>
      <c r="T4" s="4"/>
      <c r="U4" s="2"/>
    </row>
    <row r="5" spans="1:129" ht="10.5" hidden="1" customHeight="1" x14ac:dyDescent="0.2">
      <c r="A5" s="8"/>
      <c r="B5" s="6"/>
      <c r="C5" s="2">
        <v>12</v>
      </c>
      <c r="D5" s="2">
        <v>21</v>
      </c>
      <c r="E5" s="2">
        <v>23</v>
      </c>
      <c r="F5" s="2">
        <v>19</v>
      </c>
      <c r="H5" s="2">
        <v>23</v>
      </c>
      <c r="I5" s="2">
        <v>21</v>
      </c>
      <c r="J5" s="2">
        <v>20</v>
      </c>
      <c r="V5" s="2">
        <v>22</v>
      </c>
      <c r="W5" s="2">
        <v>20</v>
      </c>
      <c r="X5" s="2">
        <v>21</v>
      </c>
      <c r="Y5" s="2">
        <v>22</v>
      </c>
      <c r="Z5" s="2">
        <v>22</v>
      </c>
      <c r="AA5" s="2">
        <v>20</v>
      </c>
      <c r="AB5" s="2">
        <v>22</v>
      </c>
      <c r="AC5" s="2">
        <v>22</v>
      </c>
      <c r="AD5" s="2">
        <v>20</v>
      </c>
      <c r="AE5" s="2">
        <v>23</v>
      </c>
      <c r="AF5" s="2">
        <v>20</v>
      </c>
      <c r="AG5" s="2">
        <v>21</v>
      </c>
      <c r="AH5" s="2">
        <v>22</v>
      </c>
      <c r="AI5" s="2">
        <v>20</v>
      </c>
      <c r="AJ5" s="2">
        <v>21</v>
      </c>
      <c r="AK5" s="2">
        <v>22</v>
      </c>
      <c r="AL5" s="2">
        <v>21</v>
      </c>
      <c r="AM5" s="2">
        <v>21</v>
      </c>
      <c r="AN5" s="2">
        <v>22</v>
      </c>
      <c r="AO5" s="2">
        <v>21</v>
      </c>
      <c r="AP5" s="2">
        <v>21</v>
      </c>
      <c r="AQ5" s="2">
        <v>23</v>
      </c>
      <c r="AR5" s="2">
        <v>19</v>
      </c>
      <c r="AS5" s="2">
        <v>22</v>
      </c>
      <c r="AT5" s="2">
        <v>21</v>
      </c>
      <c r="AU5" s="2">
        <v>20</v>
      </c>
      <c r="AV5" s="2">
        <v>23</v>
      </c>
      <c r="AW5" s="2">
        <v>22</v>
      </c>
      <c r="AX5" s="2">
        <v>20</v>
      </c>
      <c r="AY5" s="2">
        <v>22</v>
      </c>
      <c r="AZ5" s="2">
        <v>21</v>
      </c>
      <c r="BA5" s="2">
        <v>22</v>
      </c>
      <c r="BB5" s="2">
        <v>21</v>
      </c>
      <c r="BC5" s="2">
        <v>21</v>
      </c>
      <c r="BD5" s="2">
        <v>21</v>
      </c>
      <c r="BE5" s="2">
        <v>23</v>
      </c>
      <c r="BF5" s="2">
        <v>21</v>
      </c>
      <c r="BG5" s="2">
        <v>20</v>
      </c>
      <c r="BH5" s="2">
        <v>23</v>
      </c>
      <c r="BI5" s="2">
        <v>21</v>
      </c>
      <c r="BJ5" s="2">
        <v>21</v>
      </c>
      <c r="BK5" s="2">
        <v>22</v>
      </c>
      <c r="BL5" s="2">
        <v>20</v>
      </c>
      <c r="BM5" s="2">
        <v>23</v>
      </c>
      <c r="BN5" s="2">
        <v>21</v>
      </c>
      <c r="BO5" s="2">
        <v>21</v>
      </c>
      <c r="BP5" s="2">
        <v>21</v>
      </c>
      <c r="BQ5" s="2">
        <v>21</v>
      </c>
      <c r="BR5" s="2">
        <v>21</v>
      </c>
      <c r="BS5" s="2">
        <v>20</v>
      </c>
      <c r="BT5" s="2">
        <v>23</v>
      </c>
      <c r="BU5" s="2">
        <v>20</v>
      </c>
      <c r="BV5" s="2">
        <v>22</v>
      </c>
      <c r="BW5" s="2">
        <v>22</v>
      </c>
      <c r="BX5" s="2">
        <v>20</v>
      </c>
      <c r="BY5" s="2">
        <v>23</v>
      </c>
      <c r="BZ5" s="2">
        <v>20</v>
      </c>
      <c r="CA5" s="2">
        <v>22</v>
      </c>
      <c r="CB5" s="2">
        <v>21</v>
      </c>
      <c r="CC5" s="2">
        <v>20</v>
      </c>
      <c r="CD5" s="2">
        <v>22</v>
      </c>
      <c r="CE5" s="2">
        <v>20</v>
      </c>
      <c r="CF5" s="2">
        <v>22</v>
      </c>
      <c r="CG5" s="2">
        <v>21</v>
      </c>
      <c r="CH5" s="2">
        <v>22</v>
      </c>
      <c r="CI5" s="2">
        <v>21</v>
      </c>
      <c r="CJ5" s="2">
        <v>21</v>
      </c>
      <c r="CK5" s="2">
        <v>23</v>
      </c>
      <c r="CL5" s="2">
        <v>19</v>
      </c>
      <c r="CM5" s="2">
        <v>23</v>
      </c>
      <c r="CN5" s="2">
        <v>21</v>
      </c>
      <c r="CO5" s="2">
        <v>20</v>
      </c>
      <c r="CP5" s="2">
        <v>22</v>
      </c>
      <c r="CQ5" s="2">
        <v>21</v>
      </c>
      <c r="CR5" s="2">
        <v>21</v>
      </c>
      <c r="CS5" s="2">
        <v>22</v>
      </c>
      <c r="CT5" s="2">
        <v>21</v>
      </c>
      <c r="CU5" s="2">
        <v>21</v>
      </c>
      <c r="CV5" s="2">
        <v>22</v>
      </c>
      <c r="CW5" s="2">
        <v>21</v>
      </c>
      <c r="CX5" s="2">
        <v>21</v>
      </c>
      <c r="CY5" s="2">
        <v>23</v>
      </c>
      <c r="CZ5" s="2">
        <v>19</v>
      </c>
      <c r="DA5" s="2">
        <v>22</v>
      </c>
      <c r="DB5" s="2">
        <v>21</v>
      </c>
      <c r="DC5" s="2">
        <v>20</v>
      </c>
      <c r="DD5" s="2">
        <v>22</v>
      </c>
      <c r="DE5" s="2">
        <v>22</v>
      </c>
      <c r="DF5" s="2">
        <v>20</v>
      </c>
      <c r="DG5" s="2">
        <v>22</v>
      </c>
      <c r="DH5" s="2">
        <v>22</v>
      </c>
      <c r="DI5" s="2">
        <v>21</v>
      </c>
      <c r="DJ5" s="2">
        <v>21</v>
      </c>
      <c r="DK5" s="2">
        <v>22</v>
      </c>
      <c r="DL5" s="2">
        <v>20</v>
      </c>
      <c r="DM5" s="2">
        <v>22</v>
      </c>
      <c r="DN5" s="2">
        <v>20</v>
      </c>
      <c r="DO5" s="2">
        <v>20</v>
      </c>
      <c r="DP5" s="2">
        <v>23</v>
      </c>
      <c r="DQ5" s="2">
        <v>22</v>
      </c>
      <c r="DR5" s="2">
        <v>20</v>
      </c>
      <c r="DS5" s="2">
        <v>22</v>
      </c>
      <c r="DT5" s="2">
        <v>21</v>
      </c>
      <c r="DU5" s="2">
        <v>22</v>
      </c>
      <c r="DV5" s="2">
        <v>21</v>
      </c>
      <c r="DW5" s="2">
        <v>21</v>
      </c>
      <c r="DX5" s="2">
        <v>21</v>
      </c>
      <c r="DY5" s="2">
        <v>23</v>
      </c>
    </row>
    <row r="6" spans="1:129" ht="10.5" customHeight="1" x14ac:dyDescent="0.2">
      <c r="A6" s="12">
        <f>+A2</f>
        <v>37055</v>
      </c>
    </row>
    <row r="7" spans="1:129" ht="10.5" hidden="1" customHeight="1" x14ac:dyDescent="0.2">
      <c r="C7" s="13">
        <v>37043</v>
      </c>
      <c r="D7" s="13">
        <v>37073</v>
      </c>
      <c r="E7" s="13">
        <v>37104</v>
      </c>
      <c r="F7" s="13">
        <v>37135</v>
      </c>
      <c r="G7" s="13"/>
      <c r="H7" s="13">
        <v>37165</v>
      </c>
      <c r="I7" s="13">
        <v>37196</v>
      </c>
      <c r="J7" s="13">
        <v>37226</v>
      </c>
      <c r="K7" s="14"/>
      <c r="L7" s="13"/>
      <c r="M7" s="13"/>
      <c r="N7" s="13"/>
      <c r="O7" s="13"/>
      <c r="P7" s="13"/>
      <c r="Q7" s="15"/>
      <c r="V7" s="11">
        <v>37257</v>
      </c>
      <c r="W7" s="11">
        <v>37288</v>
      </c>
      <c r="X7" s="11">
        <v>37316</v>
      </c>
      <c r="Y7" s="11">
        <v>37347</v>
      </c>
      <c r="Z7" s="11">
        <v>37377</v>
      </c>
      <c r="AA7" s="11">
        <v>37408</v>
      </c>
      <c r="AB7" s="11">
        <v>37438</v>
      </c>
      <c r="AC7" s="11">
        <v>37469</v>
      </c>
      <c r="AD7" s="11">
        <v>37500</v>
      </c>
      <c r="AE7" s="11">
        <v>37530</v>
      </c>
      <c r="AF7" s="11">
        <v>37561</v>
      </c>
      <c r="AG7" s="11">
        <v>37591</v>
      </c>
      <c r="AH7" s="11">
        <v>37622</v>
      </c>
      <c r="AI7" s="11">
        <v>37653</v>
      </c>
      <c r="AJ7" s="11">
        <v>37681</v>
      </c>
      <c r="AK7" s="11">
        <v>37712</v>
      </c>
      <c r="AL7" s="11">
        <v>37742</v>
      </c>
      <c r="AM7" s="11">
        <v>37773</v>
      </c>
      <c r="AN7" s="11">
        <v>37803</v>
      </c>
      <c r="AO7" s="11">
        <v>37834</v>
      </c>
      <c r="AP7" s="11">
        <v>37865</v>
      </c>
      <c r="AQ7" s="11">
        <v>37895</v>
      </c>
      <c r="AR7" s="11">
        <v>37926</v>
      </c>
      <c r="AS7" s="11">
        <v>37956</v>
      </c>
      <c r="AT7" s="11">
        <v>37987</v>
      </c>
      <c r="AU7" s="11">
        <v>38018</v>
      </c>
      <c r="AV7" s="11">
        <v>38047</v>
      </c>
      <c r="AW7" s="11">
        <v>38078</v>
      </c>
      <c r="AX7" s="11">
        <v>38108</v>
      </c>
      <c r="AY7" s="11">
        <v>38139</v>
      </c>
      <c r="AZ7" s="11">
        <v>38169</v>
      </c>
      <c r="BA7" s="11">
        <v>38200</v>
      </c>
      <c r="BB7" s="11">
        <v>38231</v>
      </c>
      <c r="BC7" s="11">
        <v>38261</v>
      </c>
      <c r="BD7" s="11">
        <v>38292</v>
      </c>
      <c r="BE7" s="11">
        <v>38322</v>
      </c>
      <c r="BF7" s="11">
        <v>38353</v>
      </c>
      <c r="BG7" s="11">
        <v>38384</v>
      </c>
      <c r="BH7" s="11">
        <v>38412</v>
      </c>
      <c r="BI7" s="11">
        <v>38443</v>
      </c>
      <c r="BJ7" s="11">
        <v>38473</v>
      </c>
      <c r="BK7" s="11">
        <v>38504</v>
      </c>
      <c r="BL7" s="11">
        <v>38534</v>
      </c>
      <c r="BM7" s="11">
        <v>38565</v>
      </c>
      <c r="BN7" s="11">
        <v>38596</v>
      </c>
      <c r="BO7" s="11">
        <v>38626</v>
      </c>
      <c r="BP7" s="11">
        <v>38657</v>
      </c>
      <c r="BQ7" s="11">
        <v>38687</v>
      </c>
      <c r="BR7" s="11">
        <v>38718</v>
      </c>
      <c r="BS7" s="11">
        <v>38749</v>
      </c>
      <c r="BT7" s="11">
        <v>38777</v>
      </c>
      <c r="BU7" s="11">
        <v>38808</v>
      </c>
      <c r="BV7" s="11">
        <v>38838</v>
      </c>
      <c r="BW7" s="11">
        <v>38869</v>
      </c>
      <c r="BX7" s="11">
        <v>38899</v>
      </c>
      <c r="BY7" s="11">
        <v>38930</v>
      </c>
      <c r="BZ7" s="11">
        <v>38961</v>
      </c>
      <c r="CA7" s="11">
        <v>38991</v>
      </c>
      <c r="CB7" s="11">
        <v>39022</v>
      </c>
      <c r="CC7" s="11">
        <v>39052</v>
      </c>
      <c r="CD7" s="11">
        <v>39083</v>
      </c>
      <c r="CE7" s="11">
        <v>39114</v>
      </c>
      <c r="CF7" s="11">
        <v>39142</v>
      </c>
      <c r="CG7" s="11">
        <v>39173</v>
      </c>
      <c r="CH7" s="11">
        <v>39203</v>
      </c>
      <c r="CI7" s="11">
        <v>39234</v>
      </c>
      <c r="CJ7" s="11">
        <v>39264</v>
      </c>
      <c r="CK7" s="11">
        <v>39295</v>
      </c>
      <c r="CL7" s="11">
        <v>39326</v>
      </c>
      <c r="CM7" s="11">
        <v>39356</v>
      </c>
      <c r="CN7" s="11">
        <v>39387</v>
      </c>
      <c r="CO7" s="11">
        <v>39417</v>
      </c>
      <c r="CP7" s="11">
        <v>39448</v>
      </c>
      <c r="CQ7" s="11">
        <v>39479</v>
      </c>
      <c r="CR7" s="11">
        <v>39508</v>
      </c>
      <c r="CS7" s="11">
        <v>39539</v>
      </c>
      <c r="CT7" s="11">
        <v>39569</v>
      </c>
      <c r="CU7" s="11">
        <v>39600</v>
      </c>
      <c r="CV7" s="11">
        <v>39630</v>
      </c>
      <c r="CW7" s="11">
        <v>39661</v>
      </c>
      <c r="CX7" s="11">
        <v>39692</v>
      </c>
      <c r="CY7" s="11">
        <v>39722</v>
      </c>
      <c r="CZ7" s="11">
        <v>39753</v>
      </c>
      <c r="DA7" s="11">
        <v>39783</v>
      </c>
      <c r="DB7" s="11">
        <v>39814</v>
      </c>
      <c r="DC7" s="11">
        <v>39845</v>
      </c>
      <c r="DD7" s="11">
        <v>39873</v>
      </c>
      <c r="DE7" s="11">
        <v>39904</v>
      </c>
      <c r="DF7" s="11">
        <v>39934</v>
      </c>
      <c r="DG7" s="11">
        <v>39965</v>
      </c>
      <c r="DH7" s="11">
        <v>39995</v>
      </c>
      <c r="DI7" s="11">
        <v>40026</v>
      </c>
      <c r="DJ7" s="11">
        <v>40057</v>
      </c>
      <c r="DK7" s="11">
        <v>40087</v>
      </c>
      <c r="DL7" s="11">
        <v>40118</v>
      </c>
      <c r="DM7" s="11">
        <v>40148</v>
      </c>
      <c r="DN7" s="11">
        <v>40179</v>
      </c>
      <c r="DO7" s="11">
        <v>40210</v>
      </c>
      <c r="DP7" s="11">
        <v>40238</v>
      </c>
      <c r="DQ7" s="11">
        <v>40269</v>
      </c>
      <c r="DR7" s="11">
        <v>40299</v>
      </c>
      <c r="DS7" s="11">
        <v>40330</v>
      </c>
      <c r="DT7" s="11">
        <v>40360</v>
      </c>
      <c r="DU7" s="11">
        <v>40391</v>
      </c>
      <c r="DV7" s="11">
        <v>40422</v>
      </c>
      <c r="DW7" s="11">
        <v>40452</v>
      </c>
      <c r="DX7" s="11">
        <v>40483</v>
      </c>
      <c r="DY7" s="11">
        <v>40513</v>
      </c>
    </row>
    <row r="8" spans="1:129" s="23" customFormat="1" ht="15.75" customHeight="1" thickBot="1" x14ac:dyDescent="0.25">
      <c r="A8" s="16"/>
      <c r="B8" s="17"/>
      <c r="C8" s="18" t="s">
        <v>4</v>
      </c>
      <c r="D8" s="18">
        <v>37073</v>
      </c>
      <c r="E8" s="18">
        <v>37104</v>
      </c>
      <c r="F8" s="18" t="s">
        <v>5</v>
      </c>
      <c r="G8" s="19" t="s">
        <v>6</v>
      </c>
      <c r="H8" s="18"/>
      <c r="I8" s="18"/>
      <c r="J8" s="18"/>
      <c r="K8" s="19" t="s">
        <v>7</v>
      </c>
      <c r="L8" s="18" t="s">
        <v>8</v>
      </c>
      <c r="M8" s="18" t="s">
        <v>9</v>
      </c>
      <c r="N8" s="19" t="s">
        <v>10</v>
      </c>
      <c r="O8" s="19" t="s">
        <v>11</v>
      </c>
      <c r="P8" s="19" t="s">
        <v>12</v>
      </c>
      <c r="Q8" s="18" t="s">
        <v>13</v>
      </c>
      <c r="R8" s="20" t="s">
        <v>14</v>
      </c>
      <c r="S8" s="20"/>
      <c r="T8" s="20"/>
      <c r="U8" s="21"/>
      <c r="V8" s="22"/>
    </row>
    <row r="9" spans="1:129" s="4" customFormat="1" ht="13.65" customHeight="1" x14ac:dyDescent="0.2">
      <c r="A9" s="24" t="s">
        <v>15</v>
      </c>
      <c r="B9" s="9" t="s">
        <v>16</v>
      </c>
      <c r="C9" s="25">
        <f>'E. Power Desk Daily Price'!$AC9</f>
        <v>19.369998931884766</v>
      </c>
      <c r="D9" s="25">
        <f ca="1">IF(ISERROR((AVERAGE(OFFSET('[2]Curve Summary'!$I$6,13,0,9,1))*9+ 12* '[2]Curve Summary Backup'!$I$38)/21), '[2]Curve Summary Backup'!$I$38,(AVERAGE(OFFSET('[2]Curve Summary'!$I$6,13,0,9,1))*9+ 12* '[2]Curve Summary Backup'!$I$38)/21)</f>
        <v>19.369998931884766</v>
      </c>
      <c r="E9" s="25">
        <f>VLOOKUP(E$7,'[2]Curve Summary'!$A$7:$AG$54,9)</f>
        <v>14.369998931884766</v>
      </c>
      <c r="F9" s="25">
        <f>VLOOKUP(F$7,'[2]Curve Summary'!$A$7:$AG$54,9)</f>
        <v>2.9249999523162842</v>
      </c>
      <c r="G9" s="25">
        <f t="shared" ref="G9:G25" si="0">AVERAGE(H9:J9)</f>
        <v>2.9266666571299234</v>
      </c>
      <c r="H9" s="25">
        <f>VLOOKUP(H$7,'[2]Curve Summary'!$A$7:$AG$54,9)</f>
        <v>2.9300000667572021</v>
      </c>
      <c r="I9" s="25">
        <f>VLOOKUP(I$7,'[2]Curve Summary'!$A$7:$AG$54,9)</f>
        <v>2.9249999523162842</v>
      </c>
      <c r="J9" s="25">
        <f>VLOOKUP(J$7,'[2]Curve Summary'!$A$7:$AG$54,9)</f>
        <v>2.9249999523162842</v>
      </c>
      <c r="K9" s="26">
        <v>8.7238125097837376</v>
      </c>
      <c r="L9" s="26">
        <v>6.3878431591333129</v>
      </c>
      <c r="M9" s="26">
        <v>6.3858627655926874</v>
      </c>
      <c r="N9" s="26">
        <v>6.4092217976017221</v>
      </c>
      <c r="O9" s="26">
        <v>6.4365490277608233</v>
      </c>
      <c r="P9" s="26">
        <v>6.4240830845219961</v>
      </c>
      <c r="Q9" s="27">
        <v>6.423724843351633</v>
      </c>
      <c r="R9" s="28">
        <v>6.5471994130397162</v>
      </c>
      <c r="S9" s="29"/>
      <c r="T9" s="29"/>
      <c r="U9" s="30"/>
      <c r="V9" s="31">
        <f>VLOOKUP(V$7,'[2]Curve Summary'!$A$7:$AG$161,9)</f>
        <v>2.9300014972686768</v>
      </c>
      <c r="W9" s="31">
        <f>VLOOKUP(W$7,'[2]Curve Summary'!$A$7:$AG$161,9)</f>
        <v>2.9300014972686768</v>
      </c>
      <c r="X9" s="31">
        <f>VLOOKUP(X$7,'[2]Curve Summary'!$A$7:$AG$161,9)</f>
        <v>2.9249999523162842</v>
      </c>
      <c r="Y9" s="31">
        <f>VLOOKUP(Y$7,'[2]Curve Summary'!$A$7:$AG$161,9)</f>
        <v>3.4300003051757813</v>
      </c>
      <c r="Z9" s="31">
        <f>VLOOKUP(Z$7,'[2]Curve Summary'!$A$7:$AG$161,9)</f>
        <v>3.4300003051757813</v>
      </c>
      <c r="AA9" s="31">
        <f>VLOOKUP(AA$7,'[2]Curve Summary'!$A$7:$AG$161,9)</f>
        <v>16.369998931884766</v>
      </c>
      <c r="AB9" s="31">
        <f>VLOOKUP(AB$7,'[2]Curve Summary'!$A$7:$AG$161,9)</f>
        <v>16.369998931884766</v>
      </c>
      <c r="AC9" s="31">
        <f>VLOOKUP(AC$7,'[2]Curve Summary'!$A$7:$AG$161,9)</f>
        <v>16.369998931884766</v>
      </c>
      <c r="AD9" s="31">
        <f>VLOOKUP(AD$7,'[2]Curve Summary'!$A$7:$AG$161,9)</f>
        <v>2.9249999523162842</v>
      </c>
      <c r="AE9" s="31">
        <f>VLOOKUP(AE$7,'[2]Curve Summary'!$A$7:$AG$161,9)</f>
        <v>2.9300000667572021</v>
      </c>
      <c r="AF9" s="31">
        <f>VLOOKUP(AF$7,'[2]Curve Summary'!$A$7:$AG$161,9)</f>
        <v>2.9249999523162842</v>
      </c>
      <c r="AG9" s="31">
        <f>VLOOKUP(AG$7,'[2]Curve Summary'!$A$7:$AG$161,9)</f>
        <v>2.9249999523162842</v>
      </c>
      <c r="AH9" s="31">
        <f>VLOOKUP(AH$7,'[2]Curve Summary'!$A$7:$AG$161,9)</f>
        <v>2.9300014972686768</v>
      </c>
      <c r="AI9" s="31">
        <f>VLOOKUP(AI$7,'[2]Curve Summary'!$A$7:$AG$161,9)</f>
        <v>2.9300014972686768</v>
      </c>
      <c r="AJ9" s="31">
        <f>VLOOKUP(AJ$7,'[2]Curve Summary'!$A$7:$AG$161,9)</f>
        <v>2.9249999523162842</v>
      </c>
      <c r="AK9" s="31">
        <f>VLOOKUP(AK$7,'[2]Curve Summary'!$A$7:$AG$161,9)</f>
        <v>3.4300003051757813</v>
      </c>
      <c r="AL9" s="31">
        <f>VLOOKUP(AL$7,'[2]Curve Summary'!$A$7:$AG$161,9)</f>
        <v>3.4300003051757813</v>
      </c>
      <c r="AM9" s="31">
        <f>VLOOKUP(AM$7,'[2]Curve Summary'!$A$7:$AG$161,9)</f>
        <v>16.369998931884766</v>
      </c>
      <c r="AN9" s="31">
        <f>VLOOKUP(AN$7,'[2]Curve Summary'!$A$7:$AG$161,9)</f>
        <v>16.369998931884766</v>
      </c>
      <c r="AO9" s="31">
        <f>VLOOKUP(AO$7,'[2]Curve Summary'!$A$7:$AG$161,9)</f>
        <v>16.369998931884766</v>
      </c>
      <c r="AP9" s="31">
        <f>VLOOKUP(AP$7,'[2]Curve Summary'!$A$7:$AG$161,9)</f>
        <v>2.9249999523162842</v>
      </c>
      <c r="AQ9" s="31">
        <f>VLOOKUP(AQ$7,'[2]Curve Summary'!$A$7:$AG$161,9)</f>
        <v>2.9300000667572021</v>
      </c>
      <c r="AR9" s="31">
        <f>VLOOKUP(AR$7,'[2]Curve Summary'!$A$7:$AG$161,9)</f>
        <v>2.9249999523162842</v>
      </c>
      <c r="AS9" s="31">
        <f>VLOOKUP(AS$7,'[2]Curve Summary'!$A$7:$AG$161,9)</f>
        <v>2.9249999523162842</v>
      </c>
      <c r="AT9" s="31">
        <f>VLOOKUP(AT$7,'[2]Curve Summary'!$A$7:$AG$161,9)</f>
        <v>2.9300014972686768</v>
      </c>
      <c r="AU9" s="31">
        <f>VLOOKUP(AU$7,'[2]Curve Summary'!$A$7:$AG$161,9)</f>
        <v>2.9300014972686768</v>
      </c>
      <c r="AV9" s="31">
        <f>VLOOKUP(AV$7,'[2]Curve Summary'!$A$7:$AG$161,9)</f>
        <v>2.9249999523162842</v>
      </c>
      <c r="AW9" s="31">
        <f>VLOOKUP(AW$7,'[2]Curve Summary'!$A$7:$AG$161,9)</f>
        <v>3.4300003051757813</v>
      </c>
      <c r="AX9" s="31">
        <f>VLOOKUP(AX$7,'[2]Curve Summary'!$A$7:$AG$161,9)</f>
        <v>3.4300003051757813</v>
      </c>
      <c r="AY9" s="31">
        <f>VLOOKUP(AY$7,'[2]Curve Summary'!$A$7:$AG$161,9)</f>
        <v>16.369998931884766</v>
      </c>
      <c r="AZ9" s="31">
        <f>VLOOKUP(AZ$7,'[2]Curve Summary'!$A$7:$AG$161,9)</f>
        <v>16.369998931884766</v>
      </c>
      <c r="BA9" s="31">
        <f>VLOOKUP(BA$7,'[2]Curve Summary'!$A$7:$AG$161,9)</f>
        <v>16.369998931884766</v>
      </c>
      <c r="BB9" s="31">
        <f>VLOOKUP(BB$7,'[2]Curve Summary'!$A$7:$AG$161,9)</f>
        <v>2.9249999523162842</v>
      </c>
      <c r="BC9" s="31">
        <f>VLOOKUP(BC$7,'[2]Curve Summary'!$A$7:$AG$161,9)</f>
        <v>2.9300000667572021</v>
      </c>
      <c r="BD9" s="31">
        <f>VLOOKUP(BD$7,'[2]Curve Summary'!$A$7:$AG$161,9)</f>
        <v>2.9249999523162842</v>
      </c>
      <c r="BE9" s="31">
        <f>VLOOKUP(BE$7,'[2]Curve Summary'!$A$7:$AG$161,9)</f>
        <v>2.9249999523162842</v>
      </c>
      <c r="BF9" s="31">
        <f>VLOOKUP(BF$7,'[2]Curve Summary'!$A$7:$AG$161,9)</f>
        <v>2.9300014972686768</v>
      </c>
      <c r="BG9" s="31">
        <f>VLOOKUP(BG$7,'[2]Curve Summary'!$A$7:$AG$161,9)</f>
        <v>2.9300014972686768</v>
      </c>
      <c r="BH9" s="31">
        <f>VLOOKUP(BH$7,'[2]Curve Summary'!$A$7:$AG$161,9)</f>
        <v>2.9249999523162842</v>
      </c>
      <c r="BI9" s="31">
        <f>VLOOKUP(BI$7,'[2]Curve Summary'!$A$7:$AG$161,9)</f>
        <v>3.4300003051757813</v>
      </c>
      <c r="BJ9" s="31">
        <f>VLOOKUP(BJ$7,'[2]Curve Summary'!$A$7:$AG$161,9)</f>
        <v>3.4300003051757813</v>
      </c>
      <c r="BK9" s="31">
        <f>VLOOKUP(BK$7,'[2]Curve Summary'!$A$7:$AG$161,9)</f>
        <v>16.369998931884766</v>
      </c>
      <c r="BL9" s="31">
        <f>VLOOKUP(BL$7,'[2]Curve Summary'!$A$7:$AG$161,9)</f>
        <v>16.369998931884766</v>
      </c>
      <c r="BM9" s="31">
        <f>VLOOKUP(BM$7,'[2]Curve Summary'!$A$7:$AG$161,9)</f>
        <v>16.369998931884766</v>
      </c>
      <c r="BN9" s="31">
        <f>VLOOKUP(BN$7,'[2]Curve Summary'!$A$7:$AG$161,9)</f>
        <v>2.9249999523162842</v>
      </c>
      <c r="BO9" s="31">
        <f>VLOOKUP(BO$7,'[2]Curve Summary'!$A$7:$AG$161,9)</f>
        <v>2.9300000667572021</v>
      </c>
      <c r="BP9" s="31">
        <f>VLOOKUP(BP$7,'[2]Curve Summary'!$A$7:$AG$161,9)</f>
        <v>2.9249999523162842</v>
      </c>
      <c r="BQ9" s="31">
        <f>VLOOKUP(BQ$7,'[2]Curve Summary'!$A$7:$AG$161,9)</f>
        <v>2.9249999523162842</v>
      </c>
      <c r="BR9" s="31">
        <f>VLOOKUP(BR$7,'[2]Curve Summary'!$A$7:$AG$161,9)</f>
        <v>2.9300014972686768</v>
      </c>
      <c r="BS9" s="31">
        <f>VLOOKUP(BS$7,'[2]Curve Summary'!$A$7:$AG$161,9)</f>
        <v>2.9300014972686768</v>
      </c>
      <c r="BT9" s="31">
        <f>VLOOKUP(BT$7,'[2]Curve Summary'!$A$7:$AG$161,9)</f>
        <v>2.9249999523162842</v>
      </c>
      <c r="BU9" s="31">
        <f>VLOOKUP(BU$7,'[2]Curve Summary'!$A$7:$AG$161,9)</f>
        <v>3.4300003051757813</v>
      </c>
      <c r="BV9" s="31">
        <f>VLOOKUP(BV$7,'[2]Curve Summary'!$A$7:$AG$161,9)</f>
        <v>3.4300003051757813</v>
      </c>
      <c r="BW9" s="31">
        <f>VLOOKUP(BW$7,'[2]Curve Summary'!$A$7:$AG$161,9)</f>
        <v>16.369998931884766</v>
      </c>
      <c r="BX9" s="31">
        <f>VLOOKUP(BX$7,'[2]Curve Summary'!$A$7:$AG$161,9)</f>
        <v>16.369998931884766</v>
      </c>
      <c r="BY9" s="31">
        <f>VLOOKUP(BY$7,'[2]Curve Summary'!$A$7:$AG$161,9)</f>
        <v>16.369998931884766</v>
      </c>
      <c r="BZ9" s="31">
        <f>VLOOKUP(BZ$7,'[2]Curve Summary'!$A$7:$AG$161,9)</f>
        <v>2.9249999523162842</v>
      </c>
      <c r="CA9" s="31">
        <f>VLOOKUP(CA$7,'[2]Curve Summary'!$A$7:$AG$161,9)</f>
        <v>2.9300000667572021</v>
      </c>
      <c r="CB9" s="31">
        <f>VLOOKUP(CB$7,'[2]Curve Summary'!$A$7:$AG$161,9)</f>
        <v>2.9249999523162842</v>
      </c>
      <c r="CC9" s="31">
        <f>VLOOKUP(CC$7,'[2]Curve Summary'!$A$7:$AG$161,9)</f>
        <v>2.9249999523162842</v>
      </c>
      <c r="CD9" s="31">
        <f>VLOOKUP(CD$7,'[2]Curve Summary'!$A$7:$AG$161,9)</f>
        <v>2.9300014972686768</v>
      </c>
      <c r="CE9" s="31">
        <f>VLOOKUP(CE$7,'[2]Curve Summary'!$A$7:$AG$161,9)</f>
        <v>2.9300014972686768</v>
      </c>
      <c r="CF9" s="31">
        <f>VLOOKUP(CF$7,'[2]Curve Summary'!$A$7:$AG$161,9)</f>
        <v>2.9249999523162842</v>
      </c>
      <c r="CG9" s="31">
        <f>VLOOKUP(CG$7,'[2]Curve Summary'!$A$7:$AG$161,9)</f>
        <v>3.4300003051757813</v>
      </c>
      <c r="CH9" s="31">
        <f>VLOOKUP(CH$7,'[2]Curve Summary'!$A$7:$AG$161,9)</f>
        <v>3.4300003051757813</v>
      </c>
      <c r="CI9" s="31">
        <f>VLOOKUP(CI$7,'[2]Curve Summary'!$A$7:$AG$161,9)</f>
        <v>16.369998931884766</v>
      </c>
      <c r="CJ9" s="31">
        <f>VLOOKUP(CJ$7,'[2]Curve Summary'!$A$7:$AG$161,9)</f>
        <v>16.369998931884766</v>
      </c>
      <c r="CK9" s="31">
        <f>VLOOKUP(CK$7,'[2]Curve Summary'!$A$7:$AG$161,9)</f>
        <v>16.369998931884766</v>
      </c>
      <c r="CL9" s="31">
        <f>VLOOKUP(CL$7,'[2]Curve Summary'!$A$7:$AG$161,9)</f>
        <v>2.9249999523162842</v>
      </c>
      <c r="CM9" s="31">
        <f>VLOOKUP(CM$7,'[2]Curve Summary'!$A$7:$AG$161,9)</f>
        <v>2.9300000667572021</v>
      </c>
      <c r="CN9" s="31">
        <f>VLOOKUP(CN$7,'[2]Curve Summary'!$A$7:$AG$161,9)</f>
        <v>2.9249999523162842</v>
      </c>
      <c r="CO9" s="31">
        <f>VLOOKUP(CO$7,'[2]Curve Summary'!$A$7:$AG$161,9)</f>
        <v>2.9249999523162842</v>
      </c>
      <c r="CP9" s="31">
        <f>VLOOKUP(CP$7,'[2]Curve Summary'!$A$7:$AG$161,9)</f>
        <v>2.9300014972686768</v>
      </c>
      <c r="CQ9" s="31">
        <f>VLOOKUP(CQ$7,'[2]Curve Summary'!$A$7:$AG$161,9)</f>
        <v>2.9300014972686768</v>
      </c>
      <c r="CR9" s="31">
        <f>VLOOKUP(CR$7,'[2]Curve Summary'!$A$7:$AG$161,9)</f>
        <v>2.9249999523162842</v>
      </c>
      <c r="CS9" s="31">
        <f>VLOOKUP(CS$7,'[2]Curve Summary'!$A$7:$AG$161,9)</f>
        <v>3.4300003051757813</v>
      </c>
      <c r="CT9" s="31">
        <f>VLOOKUP(CT$7,'[2]Curve Summary'!$A$7:$AG$161,9)</f>
        <v>3.4300003051757813</v>
      </c>
      <c r="CU9" s="31">
        <f>VLOOKUP(CU$7,'[2]Curve Summary'!$A$7:$AG$161,9)</f>
        <v>16.369998931884766</v>
      </c>
      <c r="CV9" s="31">
        <f>VLOOKUP(CV$7,'[2]Curve Summary'!$A$7:$AG$161,9)</f>
        <v>16.369998931884766</v>
      </c>
      <c r="CW9" s="31">
        <f>VLOOKUP(CW$7,'[2]Curve Summary'!$A$7:$AG$161,9)</f>
        <v>16.369998931884766</v>
      </c>
      <c r="CX9" s="31">
        <f>VLOOKUP(CX$7,'[2]Curve Summary'!$A$7:$AG$161,9)</f>
        <v>2.9249999523162842</v>
      </c>
      <c r="CY9" s="31">
        <f>VLOOKUP(CY$7,'[2]Curve Summary'!$A$7:$AG$161,9)</f>
        <v>2.9300000667572021</v>
      </c>
      <c r="CZ9" s="31">
        <f>VLOOKUP(CZ$7,'[2]Curve Summary'!$A$7:$AG$161,9)</f>
        <v>2.9249999523162842</v>
      </c>
      <c r="DA9" s="31">
        <f>VLOOKUP(DA$7,'[2]Curve Summary'!$A$7:$AG$161,9)</f>
        <v>2.9249999523162842</v>
      </c>
      <c r="DB9" s="31">
        <f>VLOOKUP(DB$7,'[2]Curve Summary'!$A$7:$AG$161,9)</f>
        <v>2.9300014972686768</v>
      </c>
      <c r="DC9" s="31">
        <f>VLOOKUP(DC$7,'[2]Curve Summary'!$A$7:$AG$161,9)</f>
        <v>2.9300014972686768</v>
      </c>
      <c r="DD9" s="31">
        <f>VLOOKUP(DD$7,'[2]Curve Summary'!$A$7:$AG$161,9)</f>
        <v>2.9249999523162842</v>
      </c>
      <c r="DE9" s="31">
        <f>VLOOKUP(DE$7,'[2]Curve Summary'!$A$7:$AG$161,9)</f>
        <v>3.4300003051757813</v>
      </c>
      <c r="DF9" s="31">
        <f>VLOOKUP(DF$7,'[2]Curve Summary'!$A$7:$AG$161,9)</f>
        <v>3.4300003051757813</v>
      </c>
      <c r="DG9" s="31">
        <f>VLOOKUP(DG$7,'[2]Curve Summary'!$A$7:$AG$161,9)</f>
        <v>16.369998931884766</v>
      </c>
      <c r="DH9" s="31">
        <f>VLOOKUP(DH$7,'[2]Curve Summary'!$A$7:$AG$161,9)</f>
        <v>16.369998931884766</v>
      </c>
      <c r="DI9" s="31">
        <f>VLOOKUP(DI$7,'[2]Curve Summary'!$A$7:$AG$161,9)</f>
        <v>16.369998931884766</v>
      </c>
      <c r="DJ9" s="31">
        <f>VLOOKUP(DJ$7,'[2]Curve Summary'!$A$7:$AG$161,9)</f>
        <v>2.9249999523162842</v>
      </c>
      <c r="DK9" s="31">
        <f>VLOOKUP(DK$7,'[2]Curve Summary'!$A$7:$AG$161,9)</f>
        <v>2.9300000667572021</v>
      </c>
      <c r="DL9" s="31">
        <f>VLOOKUP(DL$7,'[2]Curve Summary'!$A$7:$AG$161,9)</f>
        <v>2.9249999523162842</v>
      </c>
      <c r="DM9" s="31">
        <f>VLOOKUP(DM$7,'[2]Curve Summary'!$A$7:$AG$161,9)</f>
        <v>2.9249999523162842</v>
      </c>
      <c r="DN9" s="31">
        <f>VLOOKUP(DN$7,'[2]Curve Summary'!$A$7:$AG$161,9)</f>
        <v>2.9300014972686768</v>
      </c>
      <c r="DO9" s="31">
        <f>VLOOKUP(DO$7,'[2]Curve Summary'!$A$7:$AG$161,9)</f>
        <v>2.9300014972686768</v>
      </c>
      <c r="DP9" s="31">
        <f>VLOOKUP(DP$7,'[2]Curve Summary'!$A$7:$AG$161,9)</f>
        <v>2.9249999523162842</v>
      </c>
      <c r="DQ9" s="31">
        <f>VLOOKUP(DQ$7,'[2]Curve Summary'!$A$7:$AG$161,9)</f>
        <v>3.4300003051757813</v>
      </c>
      <c r="DR9" s="31">
        <f>VLOOKUP(DR$7,'[2]Curve Summary'!$A$7:$AG$161,9)</f>
        <v>3.4300003051757813</v>
      </c>
      <c r="DS9" s="31">
        <f>VLOOKUP(DS$7,'[2]Curve Summary'!$A$7:$AG$161,9)</f>
        <v>16.369998931884766</v>
      </c>
      <c r="DT9" s="31">
        <f>VLOOKUP(DT$7,'[2]Curve Summary'!$A$7:$AG$161,9)</f>
        <v>16.369998931884766</v>
      </c>
      <c r="DU9" s="31">
        <f>VLOOKUP(DU$7,'[2]Curve Summary'!$A$7:$AG$161,9)</f>
        <v>16.369998931884766</v>
      </c>
      <c r="DV9" s="31">
        <f>VLOOKUP(DV$7,'[2]Curve Summary'!$A$7:$AG$161,9)</f>
        <v>2.9249999523162842</v>
      </c>
      <c r="DW9" s="31">
        <f>VLOOKUP(DW$7,'[2]Curve Summary'!$A$7:$AG$161,9)</f>
        <v>2.9300000667572021</v>
      </c>
      <c r="DX9" s="31">
        <f>VLOOKUP(DX$7,'[2]Curve Summary'!$A$7:$AG$161,9)</f>
        <v>2.9249999523162842</v>
      </c>
      <c r="DY9" s="31">
        <f>VLOOKUP(DY$7,'[2]Curve Summary'!$A$7:$AG$161,9)</f>
        <v>2.9249999523162842</v>
      </c>
    </row>
    <row r="10" spans="1:129" s="4" customFormat="1" ht="13.65" customHeight="1" x14ac:dyDescent="0.2">
      <c r="A10" s="32" t="s">
        <v>17</v>
      </c>
      <c r="B10" s="33" t="s">
        <v>18</v>
      </c>
      <c r="C10" s="31">
        <f>'E. Power Desk Daily Price'!$AC10</f>
        <v>14.090000152587891</v>
      </c>
      <c r="D10" s="31">
        <f ca="1">IF(ISERROR((AVERAGE(OFFSET('[2]Curve Summary'!$J$6,13,0,9,1))*9+ 12* '[2]Curve Summary Backup'!$J$38)/21), '[2]Curve Summary Backup'!$J$38,(AVERAGE(OFFSET('[2]Curve Summary'!$J$6,13,0,9,1))*9+ 12* '[2]Curve Summary Backup'!$J$38)/21)</f>
        <v>14.090000152587891</v>
      </c>
      <c r="E10" s="31">
        <f>VLOOKUP(E$7,'[2]Curve Summary'!$A$7:$AG$55,10)</f>
        <v>9.0900001525878906</v>
      </c>
      <c r="F10" s="31">
        <f>VLOOKUP(F$7,'[2]Curve Summary'!$A$7:$AG$55,10)</f>
        <v>2.1200001239776611</v>
      </c>
      <c r="G10" s="31">
        <f t="shared" si="0"/>
        <v>2.119999885559082</v>
      </c>
      <c r="H10" s="31">
        <f>VLOOKUP(H$7,'[2]Curve Summary'!$A$7:$AG$55,10)</f>
        <v>2.119999885559082</v>
      </c>
      <c r="I10" s="31">
        <f>VLOOKUP(I$7,'[2]Curve Summary'!$A$7:$AG$55,10)</f>
        <v>2.119999885559082</v>
      </c>
      <c r="J10" s="31">
        <f>VLOOKUP(J$7,'[2]Curve Summary'!$A$7:$AG$55,10)</f>
        <v>2.119999885559082</v>
      </c>
      <c r="K10" s="34">
        <v>6.1151079393976886</v>
      </c>
      <c r="L10" s="34">
        <v>4.3712940889246328</v>
      </c>
      <c r="M10" s="34">
        <v>4.3712940898596075</v>
      </c>
      <c r="N10" s="34">
        <v>4.3886770153787813</v>
      </c>
      <c r="O10" s="34">
        <v>4.4064705614950146</v>
      </c>
      <c r="P10" s="34">
        <v>4.3976488752424903</v>
      </c>
      <c r="Q10" s="35">
        <v>4.3976174222276248</v>
      </c>
      <c r="R10" s="36">
        <v>4.4900697333234518</v>
      </c>
      <c r="S10" s="29"/>
      <c r="T10" s="29"/>
      <c r="U10" s="30"/>
      <c r="V10" s="37">
        <f>VLOOKUP(V$7,'[2]Curve Summary'!$A$8:$AG$161,10)</f>
        <v>2.119999885559082</v>
      </c>
      <c r="W10" s="37">
        <f>VLOOKUP(W$7,'[2]Curve Summary'!$A$8:$AG$161,10)</f>
        <v>2.119999885559082</v>
      </c>
      <c r="X10" s="37">
        <f>VLOOKUP(X$7,'[2]Curve Summary'!$A$8:$AG$161,10)</f>
        <v>2.119999885559082</v>
      </c>
      <c r="Y10" s="37">
        <f>VLOOKUP(Y$7,'[2]Curve Summary'!$A$8:$AG$161,10)</f>
        <v>2.119999885559082</v>
      </c>
      <c r="Z10" s="37">
        <f>VLOOKUP(Z$7,'[2]Curve Summary'!$A$8:$AG$161,10)</f>
        <v>2.119999885559082</v>
      </c>
      <c r="AA10" s="37">
        <f>VLOOKUP(AA$7,'[2]Curve Summary'!$A$8:$AG$161,10)</f>
        <v>11.090000152587891</v>
      </c>
      <c r="AB10" s="37">
        <f>VLOOKUP(AB$7,'[2]Curve Summary'!$A$8:$AG$161,10)</f>
        <v>11.090000152587891</v>
      </c>
      <c r="AC10" s="37">
        <f>VLOOKUP(AC$7,'[2]Curve Summary'!$A$8:$AG$161,10)</f>
        <v>11.090000152587891</v>
      </c>
      <c r="AD10" s="37">
        <f>VLOOKUP(AD$7,'[2]Curve Summary'!$A$8:$AG$161,10)</f>
        <v>2.1200001239776611</v>
      </c>
      <c r="AE10" s="37">
        <f>VLOOKUP(AE$7,'[2]Curve Summary'!$A$8:$AG$161,10)</f>
        <v>2.119999885559082</v>
      </c>
      <c r="AF10" s="37">
        <f>VLOOKUP(AF$7,'[2]Curve Summary'!$A$8:$AG$161,10)</f>
        <v>2.119999885559082</v>
      </c>
      <c r="AG10" s="37">
        <f>VLOOKUP(AG$7,'[2]Curve Summary'!$A$8:$AG$161,10)</f>
        <v>2.119999885559082</v>
      </c>
      <c r="AH10" s="37">
        <f>VLOOKUP(AH$7,'[2]Curve Summary'!$A$8:$AG$161,10)</f>
        <v>2.119999885559082</v>
      </c>
      <c r="AI10" s="37">
        <f>VLOOKUP(AI$7,'[2]Curve Summary'!$A$8:$AG$161,10)</f>
        <v>2.119999885559082</v>
      </c>
      <c r="AJ10" s="37">
        <f>VLOOKUP(AJ$7,'[2]Curve Summary'!$A$8:$AG$161,10)</f>
        <v>2.119999885559082</v>
      </c>
      <c r="AK10" s="37">
        <f>VLOOKUP(AK$7,'[2]Curve Summary'!$A$8:$AG$161,10)</f>
        <v>2.119999885559082</v>
      </c>
      <c r="AL10" s="37">
        <f>VLOOKUP(AL$7,'[2]Curve Summary'!$A$8:$AG$161,10)</f>
        <v>2.119999885559082</v>
      </c>
      <c r="AM10" s="37">
        <f>VLOOKUP(AM$7,'[2]Curve Summary'!$A$8:$AG$161,10)</f>
        <v>11.090000152587891</v>
      </c>
      <c r="AN10" s="37">
        <f>VLOOKUP(AN$7,'[2]Curve Summary'!$A$8:$AG$161,10)</f>
        <v>11.090000152587891</v>
      </c>
      <c r="AO10" s="37">
        <f>VLOOKUP(AO$7,'[2]Curve Summary'!$A$8:$AG$161,10)</f>
        <v>11.090000152587891</v>
      </c>
      <c r="AP10" s="37">
        <f>VLOOKUP(AP$7,'[2]Curve Summary'!$A$8:$AG$161,10)</f>
        <v>2.1200001239776611</v>
      </c>
      <c r="AQ10" s="37">
        <f>VLOOKUP(AQ$7,'[2]Curve Summary'!$A$8:$AG$161,10)</f>
        <v>2.119999885559082</v>
      </c>
      <c r="AR10" s="37">
        <f>VLOOKUP(AR$7,'[2]Curve Summary'!$A$8:$AG$161,10)</f>
        <v>2.119999885559082</v>
      </c>
      <c r="AS10" s="37">
        <f>VLOOKUP(AS$7,'[2]Curve Summary'!$A$8:$AG$161,10)</f>
        <v>2.119999885559082</v>
      </c>
      <c r="AT10" s="37">
        <f>VLOOKUP(AT$7,'[2]Curve Summary'!$A$8:$AG$161,10)</f>
        <v>2.119999885559082</v>
      </c>
      <c r="AU10" s="37">
        <f>VLOOKUP(AU$7,'[2]Curve Summary'!$A$8:$AG$161,10)</f>
        <v>2.119999885559082</v>
      </c>
      <c r="AV10" s="37">
        <f>VLOOKUP(AV$7,'[2]Curve Summary'!$A$8:$AG$161,10)</f>
        <v>2.119999885559082</v>
      </c>
      <c r="AW10" s="37">
        <f>VLOOKUP(AW$7,'[2]Curve Summary'!$A$8:$AG$161,10)</f>
        <v>2.119999885559082</v>
      </c>
      <c r="AX10" s="37">
        <f>VLOOKUP(AX$7,'[2]Curve Summary'!$A$8:$AG$161,10)</f>
        <v>2.119999885559082</v>
      </c>
      <c r="AY10" s="37">
        <f>VLOOKUP(AY$7,'[2]Curve Summary'!$A$8:$AG$161,10)</f>
        <v>11.090000152587891</v>
      </c>
      <c r="AZ10" s="37">
        <f>VLOOKUP(AZ$7,'[2]Curve Summary'!$A$8:$AG$161,10)</f>
        <v>11.090000152587891</v>
      </c>
      <c r="BA10" s="37">
        <f>VLOOKUP(BA$7,'[2]Curve Summary'!$A$8:$AG$161,10)</f>
        <v>11.090000152587891</v>
      </c>
      <c r="BB10" s="37">
        <f>VLOOKUP(BB$7,'[2]Curve Summary'!$A$8:$AG$161,10)</f>
        <v>2.1200001239776611</v>
      </c>
      <c r="BC10" s="37">
        <f>VLOOKUP(BC$7,'[2]Curve Summary'!$A$8:$AG$161,10)</f>
        <v>2.119999885559082</v>
      </c>
      <c r="BD10" s="37">
        <f>VLOOKUP(BD$7,'[2]Curve Summary'!$A$8:$AG$161,10)</f>
        <v>2.119999885559082</v>
      </c>
      <c r="BE10" s="37">
        <f>VLOOKUP(BE$7,'[2]Curve Summary'!$A$8:$AG$161,10)</f>
        <v>2.119999885559082</v>
      </c>
      <c r="BF10" s="37">
        <f>VLOOKUP(BF$7,'[2]Curve Summary'!$A$8:$AG$161,10)</f>
        <v>2.119999885559082</v>
      </c>
      <c r="BG10" s="37">
        <f>VLOOKUP(BG$7,'[2]Curve Summary'!$A$8:$AG$161,10)</f>
        <v>2.119999885559082</v>
      </c>
      <c r="BH10" s="37">
        <f>VLOOKUP(BH$7,'[2]Curve Summary'!$A$8:$AG$161,10)</f>
        <v>2.119999885559082</v>
      </c>
      <c r="BI10" s="37">
        <f>VLOOKUP(BI$7,'[2]Curve Summary'!$A$8:$AG$161,10)</f>
        <v>2.119999885559082</v>
      </c>
      <c r="BJ10" s="37">
        <f>VLOOKUP(BJ$7,'[2]Curve Summary'!$A$8:$AG$161,10)</f>
        <v>2.119999885559082</v>
      </c>
      <c r="BK10" s="37">
        <f>VLOOKUP(BK$7,'[2]Curve Summary'!$A$8:$AG$161,10)</f>
        <v>11.090000152587891</v>
      </c>
      <c r="BL10" s="37">
        <f>VLOOKUP(BL$7,'[2]Curve Summary'!$A$8:$AG$161,10)</f>
        <v>11.090000152587891</v>
      </c>
      <c r="BM10" s="37">
        <f>VLOOKUP(BM$7,'[2]Curve Summary'!$A$8:$AG$161,10)</f>
        <v>11.090000152587891</v>
      </c>
      <c r="BN10" s="37">
        <f>VLOOKUP(BN$7,'[2]Curve Summary'!$A$8:$AG$161,10)</f>
        <v>2.1200001239776611</v>
      </c>
      <c r="BO10" s="37">
        <f>VLOOKUP(BO$7,'[2]Curve Summary'!$A$8:$AG$161,10)</f>
        <v>2.119999885559082</v>
      </c>
      <c r="BP10" s="37">
        <f>VLOOKUP(BP$7,'[2]Curve Summary'!$A$8:$AG$161,10)</f>
        <v>2.119999885559082</v>
      </c>
      <c r="BQ10" s="37">
        <f>VLOOKUP(BQ$7,'[2]Curve Summary'!$A$8:$AG$161,10)</f>
        <v>2.119999885559082</v>
      </c>
      <c r="BR10" s="37">
        <f>VLOOKUP(BR$7,'[2]Curve Summary'!$A$8:$AG$161,10)</f>
        <v>2.119999885559082</v>
      </c>
      <c r="BS10" s="37">
        <f>VLOOKUP(BS$7,'[2]Curve Summary'!$A$8:$AG$161,10)</f>
        <v>2.119999885559082</v>
      </c>
      <c r="BT10" s="37">
        <f>VLOOKUP(BT$7,'[2]Curve Summary'!$A$8:$AG$161,10)</f>
        <v>2.119999885559082</v>
      </c>
      <c r="BU10" s="37">
        <f>VLOOKUP(BU$7,'[2]Curve Summary'!$A$8:$AG$161,10)</f>
        <v>2.119999885559082</v>
      </c>
      <c r="BV10" s="37">
        <f>VLOOKUP(BV$7,'[2]Curve Summary'!$A$8:$AG$161,10)</f>
        <v>2.119999885559082</v>
      </c>
      <c r="BW10" s="37">
        <f>VLOOKUP(BW$7,'[2]Curve Summary'!$A$8:$AG$161,10)</f>
        <v>11.090000152587891</v>
      </c>
      <c r="BX10" s="37">
        <f>VLOOKUP(BX$7,'[2]Curve Summary'!$A$8:$AG$161,10)</f>
        <v>11.090000152587891</v>
      </c>
      <c r="BY10" s="37">
        <f>VLOOKUP(BY$7,'[2]Curve Summary'!$A$8:$AG$161,10)</f>
        <v>11.090000152587891</v>
      </c>
      <c r="BZ10" s="37">
        <f>VLOOKUP(BZ$7,'[2]Curve Summary'!$A$8:$AG$161,10)</f>
        <v>2.1200001239776611</v>
      </c>
      <c r="CA10" s="37">
        <f>VLOOKUP(CA$7,'[2]Curve Summary'!$A$8:$AG$161,10)</f>
        <v>2.119999885559082</v>
      </c>
      <c r="CB10" s="37">
        <f>VLOOKUP(CB$7,'[2]Curve Summary'!$A$8:$AG$161,10)</f>
        <v>2.119999885559082</v>
      </c>
      <c r="CC10" s="37">
        <f>VLOOKUP(CC$7,'[2]Curve Summary'!$A$8:$AG$161,10)</f>
        <v>2.119999885559082</v>
      </c>
      <c r="CD10" s="37">
        <f>VLOOKUP(CD$7,'[2]Curve Summary'!$A$8:$AG$161,10)</f>
        <v>2.119999885559082</v>
      </c>
      <c r="CE10" s="37">
        <f>VLOOKUP(CE$7,'[2]Curve Summary'!$A$8:$AG$161,10)</f>
        <v>2.119999885559082</v>
      </c>
      <c r="CF10" s="37">
        <f>VLOOKUP(CF$7,'[2]Curve Summary'!$A$8:$AG$161,10)</f>
        <v>2.119999885559082</v>
      </c>
      <c r="CG10" s="37">
        <f>VLOOKUP(CG$7,'[2]Curve Summary'!$A$8:$AG$161,10)</f>
        <v>2.119999885559082</v>
      </c>
      <c r="CH10" s="37">
        <f>VLOOKUP(CH$7,'[2]Curve Summary'!$A$8:$AG$161,10)</f>
        <v>2.119999885559082</v>
      </c>
      <c r="CI10" s="37">
        <f>VLOOKUP(CI$7,'[2]Curve Summary'!$A$8:$AG$161,10)</f>
        <v>11.090000152587891</v>
      </c>
      <c r="CJ10" s="37">
        <f>VLOOKUP(CJ$7,'[2]Curve Summary'!$A$8:$AG$161,10)</f>
        <v>11.090000152587891</v>
      </c>
      <c r="CK10" s="37">
        <f>VLOOKUP(CK$7,'[2]Curve Summary'!$A$8:$AG$161,10)</f>
        <v>11.090000152587891</v>
      </c>
      <c r="CL10" s="37">
        <f>VLOOKUP(CL$7,'[2]Curve Summary'!$A$8:$AG$161,10)</f>
        <v>2.1200001239776611</v>
      </c>
      <c r="CM10" s="37">
        <f>VLOOKUP(CM$7,'[2]Curve Summary'!$A$8:$AG$161,10)</f>
        <v>2.119999885559082</v>
      </c>
      <c r="CN10" s="37">
        <f>VLOOKUP(CN$7,'[2]Curve Summary'!$A$8:$AG$161,10)</f>
        <v>2.119999885559082</v>
      </c>
      <c r="CO10" s="37">
        <f>VLOOKUP(CO$7,'[2]Curve Summary'!$A$8:$AG$161,10)</f>
        <v>2.119999885559082</v>
      </c>
      <c r="CP10" s="37">
        <f>VLOOKUP(CP$7,'[2]Curve Summary'!$A$8:$AG$161,10)</f>
        <v>2.119999885559082</v>
      </c>
      <c r="CQ10" s="37">
        <f>VLOOKUP(CQ$7,'[2]Curve Summary'!$A$8:$AG$161,10)</f>
        <v>2.119999885559082</v>
      </c>
      <c r="CR10" s="37">
        <f>VLOOKUP(CR$7,'[2]Curve Summary'!$A$8:$AG$161,10)</f>
        <v>2.119999885559082</v>
      </c>
      <c r="CS10" s="37">
        <f>VLOOKUP(CS$7,'[2]Curve Summary'!$A$8:$AG$161,10)</f>
        <v>2.119999885559082</v>
      </c>
      <c r="CT10" s="37">
        <f>VLOOKUP(CT$7,'[2]Curve Summary'!$A$8:$AG$161,10)</f>
        <v>2.119999885559082</v>
      </c>
      <c r="CU10" s="37">
        <f>VLOOKUP(CU$7,'[2]Curve Summary'!$A$8:$AG$161,10)</f>
        <v>11.090000152587891</v>
      </c>
      <c r="CV10" s="37">
        <f>VLOOKUP(CV$7,'[2]Curve Summary'!$A$8:$AG$161,10)</f>
        <v>11.090000152587891</v>
      </c>
      <c r="CW10" s="37">
        <f>VLOOKUP(CW$7,'[2]Curve Summary'!$A$8:$AG$161,10)</f>
        <v>11.090000152587891</v>
      </c>
      <c r="CX10" s="37">
        <f>VLOOKUP(CX$7,'[2]Curve Summary'!$A$8:$AG$161,10)</f>
        <v>2.1200001239776611</v>
      </c>
      <c r="CY10" s="37">
        <f>VLOOKUP(CY$7,'[2]Curve Summary'!$A$8:$AG$161,10)</f>
        <v>2.119999885559082</v>
      </c>
      <c r="CZ10" s="37">
        <f>VLOOKUP(CZ$7,'[2]Curve Summary'!$A$8:$AG$161,10)</f>
        <v>2.119999885559082</v>
      </c>
      <c r="DA10" s="37">
        <f>VLOOKUP(DA$7,'[2]Curve Summary'!$A$8:$AG$161,10)</f>
        <v>2.119999885559082</v>
      </c>
      <c r="DB10" s="37">
        <f>VLOOKUP(DB$7,'[2]Curve Summary'!$A$8:$AG$161,10)</f>
        <v>2.119999885559082</v>
      </c>
      <c r="DC10" s="37">
        <f>VLOOKUP(DC$7,'[2]Curve Summary'!$A$8:$AG$161,10)</f>
        <v>2.119999885559082</v>
      </c>
      <c r="DD10" s="37">
        <f>VLOOKUP(DD$7,'[2]Curve Summary'!$A$8:$AG$161,10)</f>
        <v>2.119999885559082</v>
      </c>
      <c r="DE10" s="37">
        <f>VLOOKUP(DE$7,'[2]Curve Summary'!$A$8:$AG$161,10)</f>
        <v>2.119999885559082</v>
      </c>
      <c r="DF10" s="37">
        <f>VLOOKUP(DF$7,'[2]Curve Summary'!$A$8:$AG$161,10)</f>
        <v>2.119999885559082</v>
      </c>
      <c r="DG10" s="37">
        <f>VLOOKUP(DG$7,'[2]Curve Summary'!$A$8:$AG$161,10)</f>
        <v>11.090000152587891</v>
      </c>
      <c r="DH10" s="37">
        <f>VLOOKUP(DH$7,'[2]Curve Summary'!$A$8:$AG$161,10)</f>
        <v>11.090000152587891</v>
      </c>
      <c r="DI10" s="37">
        <f>VLOOKUP(DI$7,'[2]Curve Summary'!$A$8:$AG$161,10)</f>
        <v>11.090000152587891</v>
      </c>
      <c r="DJ10" s="37">
        <f>VLOOKUP(DJ$7,'[2]Curve Summary'!$A$8:$AG$161,10)</f>
        <v>2.1200001239776611</v>
      </c>
      <c r="DK10" s="37">
        <f>VLOOKUP(DK$7,'[2]Curve Summary'!$A$8:$AG$161,10)</f>
        <v>2.119999885559082</v>
      </c>
      <c r="DL10" s="37">
        <f>VLOOKUP(DL$7,'[2]Curve Summary'!$A$8:$AG$161,10)</f>
        <v>2.119999885559082</v>
      </c>
      <c r="DM10" s="37">
        <f>VLOOKUP(DM$7,'[2]Curve Summary'!$A$8:$AG$161,10)</f>
        <v>2.119999885559082</v>
      </c>
      <c r="DN10" s="37">
        <f>VLOOKUP(DN$7,'[2]Curve Summary'!$A$8:$AG$161,10)</f>
        <v>2.119999885559082</v>
      </c>
      <c r="DO10" s="37">
        <f>VLOOKUP(DO$7,'[2]Curve Summary'!$A$8:$AG$161,10)</f>
        <v>2.119999885559082</v>
      </c>
      <c r="DP10" s="37">
        <f>VLOOKUP(DP$7,'[2]Curve Summary'!$A$8:$AG$161,10)</f>
        <v>2.119999885559082</v>
      </c>
      <c r="DQ10" s="37">
        <f>VLOOKUP(DQ$7,'[2]Curve Summary'!$A$8:$AG$161,10)</f>
        <v>2.119999885559082</v>
      </c>
      <c r="DR10" s="37">
        <f>VLOOKUP(DR$7,'[2]Curve Summary'!$A$8:$AG$161,10)</f>
        <v>2.119999885559082</v>
      </c>
      <c r="DS10" s="37">
        <f>VLOOKUP(DS$7,'[2]Curve Summary'!$A$8:$AG$161,10)</f>
        <v>11.090000152587891</v>
      </c>
      <c r="DT10" s="37">
        <f>VLOOKUP(DT$7,'[2]Curve Summary'!$A$8:$AG$161,10)</f>
        <v>11.090000152587891</v>
      </c>
      <c r="DU10" s="37">
        <f>VLOOKUP(DU$7,'[2]Curve Summary'!$A$8:$AG$161,10)</f>
        <v>11.090000152587891</v>
      </c>
      <c r="DV10" s="37">
        <f>VLOOKUP(DV$7,'[2]Curve Summary'!$A$8:$AG$161,10)</f>
        <v>2.1200001239776611</v>
      </c>
      <c r="DW10" s="37">
        <f>VLOOKUP(DW$7,'[2]Curve Summary'!$A$8:$AG$161,10)</f>
        <v>2.119999885559082</v>
      </c>
      <c r="DX10" s="37">
        <f>VLOOKUP(DX$7,'[2]Curve Summary'!$A$8:$AG$161,10)</f>
        <v>2.119999885559082</v>
      </c>
      <c r="DY10" s="37">
        <f>VLOOKUP(DY$7,'[2]Curve Summary'!$A$8:$AG$161,10)</f>
        <v>2.119999885559082</v>
      </c>
    </row>
    <row r="11" spans="1:129" s="4" customFormat="1" ht="13.65" customHeight="1" x14ac:dyDescent="0.2">
      <c r="A11" s="32" t="s">
        <v>19</v>
      </c>
      <c r="B11" s="9"/>
      <c r="C11" s="31">
        <f>'E. Power Desk Daily Price'!$AC11</f>
        <v>10.960000038146973</v>
      </c>
      <c r="D11" s="31">
        <f ca="1">IF(ISERROR((AVERAGE(OFFSET('[2]Curve Summary'!$K$6,13,0,9,1))*9+ 12* '[2]Curve Summary Backup'!$K$38)/21), '[2]Curve Summary Backup'!$K$38,(AVERAGE(OFFSET('[2]Curve Summary'!$K$6,13,0,9,1))*9+ 12* '[2]Curve Summary Backup'!$K$38)/21)</f>
        <v>10.960000038146973</v>
      </c>
      <c r="E11" s="31">
        <f>VLOOKUP(E$7,'[2]Curve Summary'!$A$7:$AG$55,11)</f>
        <v>8.9600000381469727</v>
      </c>
      <c r="F11" s="31">
        <f>VLOOKUP(F$7,'[2]Curve Summary'!$A$7:$AG$55,11)</f>
        <v>1.690000057220459</v>
      </c>
      <c r="G11" s="31">
        <f t="shared" si="0"/>
        <v>1.690000057220459</v>
      </c>
      <c r="H11" s="31">
        <f>VLOOKUP(H$7,'[2]Curve Summary'!$A$7:$AG$55,11)</f>
        <v>1.690000057220459</v>
      </c>
      <c r="I11" s="31">
        <f>VLOOKUP(I$7,'[2]Curve Summary'!$A$7:$AG$55,11)</f>
        <v>1.690000057220459</v>
      </c>
      <c r="J11" s="31">
        <f>VLOOKUP(J$7,'[2]Curve Summary'!$A$7:$AG$55,11)</f>
        <v>1.690000057220459</v>
      </c>
      <c r="K11" s="34">
        <v>5.0937410567304218</v>
      </c>
      <c r="L11" s="34">
        <v>3.5146275034137799</v>
      </c>
      <c r="M11" s="34">
        <v>3.5146275034137799</v>
      </c>
      <c r="N11" s="34">
        <v>3.5287160057038185</v>
      </c>
      <c r="O11" s="34">
        <v>3.5431373072605505</v>
      </c>
      <c r="P11" s="34">
        <v>3.5359875131923952</v>
      </c>
      <c r="Q11" s="35">
        <v>3.5359620210575042</v>
      </c>
      <c r="R11" s="36">
        <v>3.6203488417223531</v>
      </c>
      <c r="S11" s="29"/>
      <c r="T11" s="29"/>
      <c r="U11" s="30"/>
      <c r="V11" s="37">
        <f>VLOOKUP(V$7,'[2]Curve Summary'!$A$8:$AG$161,11)</f>
        <v>1.690000057220459</v>
      </c>
      <c r="W11" s="37">
        <f>VLOOKUP(W$7,'[2]Curve Summary'!$A$8:$AG$161,11)</f>
        <v>1.690000057220459</v>
      </c>
      <c r="X11" s="37">
        <f>VLOOKUP(X$7,'[2]Curve Summary'!$A$8:$AG$161,11)</f>
        <v>1.690000057220459</v>
      </c>
      <c r="Y11" s="37">
        <f>VLOOKUP(Y$7,'[2]Curve Summary'!$A$8:$AG$161,11)</f>
        <v>1.690000057220459</v>
      </c>
      <c r="Z11" s="37">
        <f>VLOOKUP(Z$7,'[2]Curve Summary'!$A$8:$AG$161,11)</f>
        <v>1.690000057220459</v>
      </c>
      <c r="AA11" s="37">
        <f>VLOOKUP(AA$7,'[2]Curve Summary'!$A$8:$AG$161,11)</f>
        <v>8.9600000381469727</v>
      </c>
      <c r="AB11" s="37">
        <f>VLOOKUP(AB$7,'[2]Curve Summary'!$A$8:$AG$161,11)</f>
        <v>8.9600000381469727</v>
      </c>
      <c r="AC11" s="37">
        <f>VLOOKUP(AC$7,'[2]Curve Summary'!$A$8:$AG$161,11)</f>
        <v>8.9600000381469727</v>
      </c>
      <c r="AD11" s="37">
        <f>VLOOKUP(AD$7,'[2]Curve Summary'!$A$8:$AG$161,11)</f>
        <v>1.690000057220459</v>
      </c>
      <c r="AE11" s="37">
        <f>VLOOKUP(AE$7,'[2]Curve Summary'!$A$8:$AG$161,11)</f>
        <v>1.690000057220459</v>
      </c>
      <c r="AF11" s="37">
        <f>VLOOKUP(AF$7,'[2]Curve Summary'!$A$8:$AG$161,11)</f>
        <v>1.690000057220459</v>
      </c>
      <c r="AG11" s="37">
        <f>VLOOKUP(AG$7,'[2]Curve Summary'!$A$8:$AG$161,11)</f>
        <v>1.690000057220459</v>
      </c>
      <c r="AH11" s="37">
        <f>VLOOKUP(AH$7,'[2]Curve Summary'!$A$8:$AG$161,11)</f>
        <v>1.690000057220459</v>
      </c>
      <c r="AI11" s="37">
        <f>VLOOKUP(AI$7,'[2]Curve Summary'!$A$8:$AG$161,11)</f>
        <v>1.690000057220459</v>
      </c>
      <c r="AJ11" s="37">
        <f>VLOOKUP(AJ$7,'[2]Curve Summary'!$A$8:$AG$161,11)</f>
        <v>1.690000057220459</v>
      </c>
      <c r="AK11" s="37">
        <f>VLOOKUP(AK$7,'[2]Curve Summary'!$A$8:$AG$161,11)</f>
        <v>1.690000057220459</v>
      </c>
      <c r="AL11" s="37">
        <f>VLOOKUP(AL$7,'[2]Curve Summary'!$A$8:$AG$161,11)</f>
        <v>1.690000057220459</v>
      </c>
      <c r="AM11" s="37">
        <f>VLOOKUP(AM$7,'[2]Curve Summary'!$A$8:$AG$161,11)</f>
        <v>8.9600000381469727</v>
      </c>
      <c r="AN11" s="37">
        <f>VLOOKUP(AN$7,'[2]Curve Summary'!$A$8:$AG$161,11)</f>
        <v>8.9600000381469727</v>
      </c>
      <c r="AO11" s="37">
        <f>VLOOKUP(AO$7,'[2]Curve Summary'!$A$8:$AG$161,11)</f>
        <v>8.9600000381469727</v>
      </c>
      <c r="AP11" s="37">
        <f>VLOOKUP(AP$7,'[2]Curve Summary'!$A$8:$AG$161,11)</f>
        <v>1.690000057220459</v>
      </c>
      <c r="AQ11" s="37">
        <f>VLOOKUP(AQ$7,'[2]Curve Summary'!$A$8:$AG$161,11)</f>
        <v>1.690000057220459</v>
      </c>
      <c r="AR11" s="37">
        <f>VLOOKUP(AR$7,'[2]Curve Summary'!$A$8:$AG$161,11)</f>
        <v>1.690000057220459</v>
      </c>
      <c r="AS11" s="37">
        <f>VLOOKUP(AS$7,'[2]Curve Summary'!$A$8:$AG$161,11)</f>
        <v>1.690000057220459</v>
      </c>
      <c r="AT11" s="37">
        <f>VLOOKUP(AT$7,'[2]Curve Summary'!$A$8:$AG$161,11)</f>
        <v>1.690000057220459</v>
      </c>
      <c r="AU11" s="37">
        <f>VLOOKUP(AU$7,'[2]Curve Summary'!$A$8:$AG$161,11)</f>
        <v>1.690000057220459</v>
      </c>
      <c r="AV11" s="37">
        <f>VLOOKUP(AV$7,'[2]Curve Summary'!$A$8:$AG$161,11)</f>
        <v>1.690000057220459</v>
      </c>
      <c r="AW11" s="37">
        <f>VLOOKUP(AW$7,'[2]Curve Summary'!$A$8:$AG$161,11)</f>
        <v>1.690000057220459</v>
      </c>
      <c r="AX11" s="37">
        <f>VLOOKUP(AX$7,'[2]Curve Summary'!$A$8:$AG$161,11)</f>
        <v>1.690000057220459</v>
      </c>
      <c r="AY11" s="37">
        <f>VLOOKUP(AY$7,'[2]Curve Summary'!$A$8:$AG$161,11)</f>
        <v>8.9600000381469727</v>
      </c>
      <c r="AZ11" s="37">
        <f>VLOOKUP(AZ$7,'[2]Curve Summary'!$A$8:$AG$161,11)</f>
        <v>8.9600000381469727</v>
      </c>
      <c r="BA11" s="37">
        <f>VLOOKUP(BA$7,'[2]Curve Summary'!$A$8:$AG$161,11)</f>
        <v>8.9600000381469727</v>
      </c>
      <c r="BB11" s="37">
        <f>VLOOKUP(BB$7,'[2]Curve Summary'!$A$8:$AG$161,11)</f>
        <v>1.690000057220459</v>
      </c>
      <c r="BC11" s="37">
        <f>VLOOKUP(BC$7,'[2]Curve Summary'!$A$8:$AG$161,11)</f>
        <v>1.690000057220459</v>
      </c>
      <c r="BD11" s="37">
        <f>VLOOKUP(BD$7,'[2]Curve Summary'!$A$8:$AG$161,11)</f>
        <v>1.690000057220459</v>
      </c>
      <c r="BE11" s="37">
        <f>VLOOKUP(BE$7,'[2]Curve Summary'!$A$8:$AG$161,11)</f>
        <v>1.690000057220459</v>
      </c>
      <c r="BF11" s="37">
        <f>VLOOKUP(BF$7,'[2]Curve Summary'!$A$8:$AG$161,11)</f>
        <v>1.690000057220459</v>
      </c>
      <c r="BG11" s="37">
        <f>VLOOKUP(BG$7,'[2]Curve Summary'!$A$8:$AG$161,11)</f>
        <v>1.690000057220459</v>
      </c>
      <c r="BH11" s="37">
        <f>VLOOKUP(BH$7,'[2]Curve Summary'!$A$8:$AG$161,11)</f>
        <v>1.690000057220459</v>
      </c>
      <c r="BI11" s="37">
        <f>VLOOKUP(BI$7,'[2]Curve Summary'!$A$8:$AG$161,11)</f>
        <v>1.690000057220459</v>
      </c>
      <c r="BJ11" s="37">
        <f>VLOOKUP(BJ$7,'[2]Curve Summary'!$A$8:$AG$161,11)</f>
        <v>1.690000057220459</v>
      </c>
      <c r="BK11" s="37">
        <f>VLOOKUP(BK$7,'[2]Curve Summary'!$A$8:$AG$161,11)</f>
        <v>8.9600000381469727</v>
      </c>
      <c r="BL11" s="37">
        <f>VLOOKUP(BL$7,'[2]Curve Summary'!$A$8:$AG$161,11)</f>
        <v>8.9600000381469727</v>
      </c>
      <c r="BM11" s="37">
        <f>VLOOKUP(BM$7,'[2]Curve Summary'!$A$8:$AG$161,11)</f>
        <v>8.9600000381469727</v>
      </c>
      <c r="BN11" s="37">
        <f>VLOOKUP(BN$7,'[2]Curve Summary'!$A$8:$AG$161,11)</f>
        <v>1.690000057220459</v>
      </c>
      <c r="BO11" s="37">
        <f>VLOOKUP(BO$7,'[2]Curve Summary'!$A$8:$AG$161,11)</f>
        <v>1.690000057220459</v>
      </c>
      <c r="BP11" s="37">
        <f>VLOOKUP(BP$7,'[2]Curve Summary'!$A$8:$AG$161,11)</f>
        <v>1.690000057220459</v>
      </c>
      <c r="BQ11" s="37">
        <f>VLOOKUP(BQ$7,'[2]Curve Summary'!$A$8:$AG$161,11)</f>
        <v>1.690000057220459</v>
      </c>
      <c r="BR11" s="37">
        <f>VLOOKUP(BR$7,'[2]Curve Summary'!$A$8:$AG$161,11)</f>
        <v>1.690000057220459</v>
      </c>
      <c r="BS11" s="37">
        <f>VLOOKUP(BS$7,'[2]Curve Summary'!$A$8:$AG$161,11)</f>
        <v>1.690000057220459</v>
      </c>
      <c r="BT11" s="37">
        <f>VLOOKUP(BT$7,'[2]Curve Summary'!$A$8:$AG$161,11)</f>
        <v>1.690000057220459</v>
      </c>
      <c r="BU11" s="37">
        <f>VLOOKUP(BU$7,'[2]Curve Summary'!$A$8:$AG$161,11)</f>
        <v>1.690000057220459</v>
      </c>
      <c r="BV11" s="37">
        <f>VLOOKUP(BV$7,'[2]Curve Summary'!$A$8:$AG$161,11)</f>
        <v>1.690000057220459</v>
      </c>
      <c r="BW11" s="37">
        <f>VLOOKUP(BW$7,'[2]Curve Summary'!$A$8:$AG$161,11)</f>
        <v>8.9600000381469727</v>
      </c>
      <c r="BX11" s="37">
        <f>VLOOKUP(BX$7,'[2]Curve Summary'!$A$8:$AG$161,11)</f>
        <v>8.9600000381469727</v>
      </c>
      <c r="BY11" s="37">
        <f>VLOOKUP(BY$7,'[2]Curve Summary'!$A$8:$AG$161,11)</f>
        <v>8.9600000381469727</v>
      </c>
      <c r="BZ11" s="37">
        <f>VLOOKUP(BZ$7,'[2]Curve Summary'!$A$8:$AG$161,11)</f>
        <v>1.690000057220459</v>
      </c>
      <c r="CA11" s="37">
        <f>VLOOKUP(CA$7,'[2]Curve Summary'!$A$8:$AG$161,11)</f>
        <v>1.690000057220459</v>
      </c>
      <c r="CB11" s="37">
        <f>VLOOKUP(CB$7,'[2]Curve Summary'!$A$8:$AG$161,11)</f>
        <v>1.690000057220459</v>
      </c>
      <c r="CC11" s="37">
        <f>VLOOKUP(CC$7,'[2]Curve Summary'!$A$8:$AG$161,11)</f>
        <v>1.690000057220459</v>
      </c>
      <c r="CD11" s="37">
        <f>VLOOKUP(CD$7,'[2]Curve Summary'!$A$8:$AG$161,11)</f>
        <v>1.690000057220459</v>
      </c>
      <c r="CE11" s="37">
        <f>VLOOKUP(CE$7,'[2]Curve Summary'!$A$8:$AG$161,11)</f>
        <v>1.690000057220459</v>
      </c>
      <c r="CF11" s="37">
        <f>VLOOKUP(CF$7,'[2]Curve Summary'!$A$8:$AG$161,11)</f>
        <v>1.690000057220459</v>
      </c>
      <c r="CG11" s="37">
        <f>VLOOKUP(CG$7,'[2]Curve Summary'!$A$8:$AG$161,11)</f>
        <v>1.690000057220459</v>
      </c>
      <c r="CH11" s="37">
        <f>VLOOKUP(CH$7,'[2]Curve Summary'!$A$8:$AG$161,11)</f>
        <v>1.690000057220459</v>
      </c>
      <c r="CI11" s="37">
        <f>VLOOKUP(CI$7,'[2]Curve Summary'!$A$8:$AG$161,11)</f>
        <v>8.9600000381469727</v>
      </c>
      <c r="CJ11" s="37">
        <f>VLOOKUP(CJ$7,'[2]Curve Summary'!$A$8:$AG$161,11)</f>
        <v>8.9600000381469727</v>
      </c>
      <c r="CK11" s="37">
        <f>VLOOKUP(CK$7,'[2]Curve Summary'!$A$8:$AG$161,11)</f>
        <v>8.9600000381469727</v>
      </c>
      <c r="CL11" s="37">
        <f>VLOOKUP(CL$7,'[2]Curve Summary'!$A$8:$AG$161,11)</f>
        <v>1.690000057220459</v>
      </c>
      <c r="CM11" s="37">
        <f>VLOOKUP(CM$7,'[2]Curve Summary'!$A$8:$AG$161,11)</f>
        <v>1.690000057220459</v>
      </c>
      <c r="CN11" s="37">
        <f>VLOOKUP(CN$7,'[2]Curve Summary'!$A$8:$AG$161,11)</f>
        <v>1.690000057220459</v>
      </c>
      <c r="CO11" s="37">
        <f>VLOOKUP(CO$7,'[2]Curve Summary'!$A$8:$AG$161,11)</f>
        <v>1.690000057220459</v>
      </c>
      <c r="CP11" s="37">
        <f>VLOOKUP(CP$7,'[2]Curve Summary'!$A$8:$AG$161,11)</f>
        <v>1.690000057220459</v>
      </c>
      <c r="CQ11" s="37">
        <f>VLOOKUP(CQ$7,'[2]Curve Summary'!$A$8:$AG$161,11)</f>
        <v>1.690000057220459</v>
      </c>
      <c r="CR11" s="37">
        <f>VLOOKUP(CR$7,'[2]Curve Summary'!$A$8:$AG$161,11)</f>
        <v>1.690000057220459</v>
      </c>
      <c r="CS11" s="37">
        <f>VLOOKUP(CS$7,'[2]Curve Summary'!$A$8:$AG$161,11)</f>
        <v>1.690000057220459</v>
      </c>
      <c r="CT11" s="37">
        <f>VLOOKUP(CT$7,'[2]Curve Summary'!$A$8:$AG$161,11)</f>
        <v>1.690000057220459</v>
      </c>
      <c r="CU11" s="37">
        <f>VLOOKUP(CU$7,'[2]Curve Summary'!$A$8:$AG$161,11)</f>
        <v>8.9600000381469727</v>
      </c>
      <c r="CV11" s="37">
        <f>VLOOKUP(CV$7,'[2]Curve Summary'!$A$8:$AG$161,11)</f>
        <v>8.9600000381469727</v>
      </c>
      <c r="CW11" s="37">
        <f>VLOOKUP(CW$7,'[2]Curve Summary'!$A$8:$AG$161,11)</f>
        <v>8.9600000381469727</v>
      </c>
      <c r="CX11" s="37">
        <f>VLOOKUP(CX$7,'[2]Curve Summary'!$A$8:$AG$161,11)</f>
        <v>1.690000057220459</v>
      </c>
      <c r="CY11" s="37">
        <f>VLOOKUP(CY$7,'[2]Curve Summary'!$A$8:$AG$161,11)</f>
        <v>1.690000057220459</v>
      </c>
      <c r="CZ11" s="37">
        <f>VLOOKUP(CZ$7,'[2]Curve Summary'!$A$8:$AG$161,11)</f>
        <v>1.690000057220459</v>
      </c>
      <c r="DA11" s="37">
        <f>VLOOKUP(DA$7,'[2]Curve Summary'!$A$8:$AG$161,11)</f>
        <v>1.690000057220459</v>
      </c>
      <c r="DB11" s="37">
        <f>VLOOKUP(DB$7,'[2]Curve Summary'!$A$8:$AG$161,11)</f>
        <v>1.690000057220459</v>
      </c>
      <c r="DC11" s="37">
        <f>VLOOKUP(DC$7,'[2]Curve Summary'!$A$8:$AG$161,11)</f>
        <v>1.690000057220459</v>
      </c>
      <c r="DD11" s="37">
        <f>VLOOKUP(DD$7,'[2]Curve Summary'!$A$8:$AG$161,11)</f>
        <v>1.690000057220459</v>
      </c>
      <c r="DE11" s="37">
        <f>VLOOKUP(DE$7,'[2]Curve Summary'!$A$8:$AG$161,11)</f>
        <v>1.690000057220459</v>
      </c>
      <c r="DF11" s="37">
        <f>VLOOKUP(DF$7,'[2]Curve Summary'!$A$8:$AG$161,11)</f>
        <v>1.690000057220459</v>
      </c>
      <c r="DG11" s="37">
        <f>VLOOKUP(DG$7,'[2]Curve Summary'!$A$8:$AG$161,11)</f>
        <v>8.9600000381469727</v>
      </c>
      <c r="DH11" s="37">
        <f>VLOOKUP(DH$7,'[2]Curve Summary'!$A$8:$AG$161,11)</f>
        <v>8.9600000381469727</v>
      </c>
      <c r="DI11" s="37">
        <f>VLOOKUP(DI$7,'[2]Curve Summary'!$A$8:$AG$161,11)</f>
        <v>8.9600000381469727</v>
      </c>
      <c r="DJ11" s="37">
        <f>VLOOKUP(DJ$7,'[2]Curve Summary'!$A$8:$AG$161,11)</f>
        <v>1.690000057220459</v>
      </c>
      <c r="DK11" s="37">
        <f>VLOOKUP(DK$7,'[2]Curve Summary'!$A$8:$AG$161,11)</f>
        <v>1.690000057220459</v>
      </c>
      <c r="DL11" s="37">
        <f>VLOOKUP(DL$7,'[2]Curve Summary'!$A$8:$AG$161,11)</f>
        <v>1.690000057220459</v>
      </c>
      <c r="DM11" s="37">
        <f>VLOOKUP(DM$7,'[2]Curve Summary'!$A$8:$AG$161,11)</f>
        <v>1.690000057220459</v>
      </c>
      <c r="DN11" s="37">
        <f>VLOOKUP(DN$7,'[2]Curve Summary'!$A$8:$AG$161,11)</f>
        <v>1.690000057220459</v>
      </c>
      <c r="DO11" s="37">
        <f>VLOOKUP(DO$7,'[2]Curve Summary'!$A$8:$AG$161,11)</f>
        <v>1.690000057220459</v>
      </c>
      <c r="DP11" s="37">
        <f>VLOOKUP(DP$7,'[2]Curve Summary'!$A$8:$AG$161,11)</f>
        <v>1.690000057220459</v>
      </c>
      <c r="DQ11" s="37">
        <f>VLOOKUP(DQ$7,'[2]Curve Summary'!$A$8:$AG$161,11)</f>
        <v>1.690000057220459</v>
      </c>
      <c r="DR11" s="37">
        <f>VLOOKUP(DR$7,'[2]Curve Summary'!$A$8:$AG$161,11)</f>
        <v>1.690000057220459</v>
      </c>
      <c r="DS11" s="37">
        <f>VLOOKUP(DS$7,'[2]Curve Summary'!$A$8:$AG$161,11)</f>
        <v>8.9600000381469727</v>
      </c>
      <c r="DT11" s="37">
        <f>VLOOKUP(DT$7,'[2]Curve Summary'!$A$8:$AG$161,11)</f>
        <v>8.9600000381469727</v>
      </c>
      <c r="DU11" s="37">
        <f>VLOOKUP(DU$7,'[2]Curve Summary'!$A$8:$AG$161,11)</f>
        <v>8.9600000381469727</v>
      </c>
      <c r="DV11" s="37">
        <f>VLOOKUP(DV$7,'[2]Curve Summary'!$A$8:$AG$161,11)</f>
        <v>1.690000057220459</v>
      </c>
      <c r="DW11" s="37">
        <f>VLOOKUP(DW$7,'[2]Curve Summary'!$A$8:$AG$161,11)</f>
        <v>1.690000057220459</v>
      </c>
      <c r="DX11" s="37">
        <f>VLOOKUP(DX$7,'[2]Curve Summary'!$A$8:$AG$161,11)</f>
        <v>1.690000057220459</v>
      </c>
      <c r="DY11" s="37">
        <f>VLOOKUP(DY$7,'[2]Curve Summary'!$A$8:$AG$161,11)</f>
        <v>1.690000057220459</v>
      </c>
    </row>
    <row r="12" spans="1:129" s="4" customFormat="1" ht="13.65" customHeight="1" x14ac:dyDescent="0.2">
      <c r="A12" s="32" t="s">
        <v>20</v>
      </c>
      <c r="B12" s="9"/>
      <c r="C12" s="31">
        <f>'E. Power Desk Daily Price'!$AC12</f>
        <v>4.559999942779541</v>
      </c>
      <c r="D12" s="31">
        <f ca="1">IF(ISERROR((AVERAGE(OFFSET('[2]Curve Summary'!$L$6,13,0,9,1))*9+ 12* '[2]Curve Summary Backup'!$L$38)/21), '[2]Curve Summary Backup'!$L$38,(AVERAGE(OFFSET('[2]Curve Summary'!$L$6,13,0,9,1))*9+ 12* '[2]Curve Summary Backup'!$L$38)/21)</f>
        <v>4.559999942779541</v>
      </c>
      <c r="E12" s="31">
        <f>VLOOKUP(E$7,'[2]Curve Summary'!$A$7:$AG$55,12)</f>
        <v>4.559999942779541</v>
      </c>
      <c r="F12" s="31">
        <f>VLOOKUP(F$7,'[2]Curve Summary'!$A$7:$AG$55,12)</f>
        <v>5.130000114440918</v>
      </c>
      <c r="G12" s="31">
        <f t="shared" si="0"/>
        <v>5.130000114440918</v>
      </c>
      <c r="H12" s="31">
        <f>VLOOKUP(H$7,'[2]Curve Summary'!$A$7:$AG$55,12)</f>
        <v>5.130000114440918</v>
      </c>
      <c r="I12" s="31">
        <f>VLOOKUP(I$7,'[2]Curve Summary'!$A$7:$AG$55,12)</f>
        <v>5.130000114440918</v>
      </c>
      <c r="J12" s="31">
        <f>VLOOKUP(J$7,'[2]Curve Summary'!$A$7:$AG$55,12)</f>
        <v>5.130000114440918</v>
      </c>
      <c r="K12" s="34">
        <v>4.900359757512593</v>
      </c>
      <c r="L12" s="34">
        <v>5.2379216399847293</v>
      </c>
      <c r="M12" s="34">
        <v>5.2379216399847293</v>
      </c>
      <c r="N12" s="34">
        <v>5.2387549348378464</v>
      </c>
      <c r="O12" s="34">
        <v>5.2396079138213514</v>
      </c>
      <c r="P12" s="34">
        <v>5.2391850238309763</v>
      </c>
      <c r="Q12" s="35">
        <v>5.2391835160436777</v>
      </c>
      <c r="R12" s="36">
        <v>5.2195938323235778</v>
      </c>
      <c r="S12" s="29"/>
      <c r="T12" s="29"/>
      <c r="U12" s="30"/>
      <c r="V12" s="37">
        <f>VLOOKUP(V$7,'[2]Curve Summary'!$A$8:$AG$161,12)</f>
        <v>5.130000114440918</v>
      </c>
      <c r="W12" s="37">
        <f>VLOOKUP(W$7,'[2]Curve Summary'!$A$8:$AG$161,12)</f>
        <v>5.130000114440918</v>
      </c>
      <c r="X12" s="37">
        <f>VLOOKUP(X$7,'[2]Curve Summary'!$A$8:$AG$161,12)</f>
        <v>5.130000114440918</v>
      </c>
      <c r="Y12" s="37">
        <f>VLOOKUP(Y$7,'[2]Curve Summary'!$A$8:$AG$161,12)</f>
        <v>5.130000114440918</v>
      </c>
      <c r="Z12" s="37">
        <f>VLOOKUP(Z$7,'[2]Curve Summary'!$A$8:$AG$161,12)</f>
        <v>5.130000114440918</v>
      </c>
      <c r="AA12" s="37">
        <f>VLOOKUP(AA$7,'[2]Curve Summary'!$A$8:$AG$161,12)</f>
        <v>5.559999942779541</v>
      </c>
      <c r="AB12" s="37">
        <f>VLOOKUP(AB$7,'[2]Curve Summary'!$A$8:$AG$161,12)</f>
        <v>5.559999942779541</v>
      </c>
      <c r="AC12" s="37">
        <f>VLOOKUP(AC$7,'[2]Curve Summary'!$A$8:$AG$161,12)</f>
        <v>5.559999942779541</v>
      </c>
      <c r="AD12" s="37">
        <f>VLOOKUP(AD$7,'[2]Curve Summary'!$A$8:$AG$161,12)</f>
        <v>5.130000114440918</v>
      </c>
      <c r="AE12" s="37">
        <f>VLOOKUP(AE$7,'[2]Curve Summary'!$A$8:$AG$161,12)</f>
        <v>5.130000114440918</v>
      </c>
      <c r="AF12" s="37">
        <f>VLOOKUP(AF$7,'[2]Curve Summary'!$A$8:$AG$161,12)</f>
        <v>5.130000114440918</v>
      </c>
      <c r="AG12" s="37">
        <f>VLOOKUP(AG$7,'[2]Curve Summary'!$A$8:$AG$161,12)</f>
        <v>5.130000114440918</v>
      </c>
      <c r="AH12" s="37">
        <f>VLOOKUP(AH$7,'[2]Curve Summary'!$A$8:$AG$161,12)</f>
        <v>5.130000114440918</v>
      </c>
      <c r="AI12" s="37">
        <f>VLOOKUP(AI$7,'[2]Curve Summary'!$A$8:$AG$161,12)</f>
        <v>5.130000114440918</v>
      </c>
      <c r="AJ12" s="37">
        <f>VLOOKUP(AJ$7,'[2]Curve Summary'!$A$8:$AG$161,12)</f>
        <v>5.130000114440918</v>
      </c>
      <c r="AK12" s="37">
        <f>VLOOKUP(AK$7,'[2]Curve Summary'!$A$8:$AG$161,12)</f>
        <v>5.130000114440918</v>
      </c>
      <c r="AL12" s="37">
        <f>VLOOKUP(AL$7,'[2]Curve Summary'!$A$8:$AG$161,12)</f>
        <v>5.130000114440918</v>
      </c>
      <c r="AM12" s="37">
        <f>VLOOKUP(AM$7,'[2]Curve Summary'!$A$8:$AG$161,12)</f>
        <v>5.559999942779541</v>
      </c>
      <c r="AN12" s="37">
        <f>VLOOKUP(AN$7,'[2]Curve Summary'!$A$8:$AG$161,12)</f>
        <v>5.559999942779541</v>
      </c>
      <c r="AO12" s="37">
        <f>VLOOKUP(AO$7,'[2]Curve Summary'!$A$8:$AG$161,12)</f>
        <v>5.559999942779541</v>
      </c>
      <c r="AP12" s="37">
        <f>VLOOKUP(AP$7,'[2]Curve Summary'!$A$8:$AG$161,12)</f>
        <v>5.130000114440918</v>
      </c>
      <c r="AQ12" s="37">
        <f>VLOOKUP(AQ$7,'[2]Curve Summary'!$A$8:$AG$161,12)</f>
        <v>5.130000114440918</v>
      </c>
      <c r="AR12" s="37">
        <f>VLOOKUP(AR$7,'[2]Curve Summary'!$A$8:$AG$161,12)</f>
        <v>5.130000114440918</v>
      </c>
      <c r="AS12" s="37">
        <f>VLOOKUP(AS$7,'[2]Curve Summary'!$A$8:$AG$161,12)</f>
        <v>5.130000114440918</v>
      </c>
      <c r="AT12" s="37">
        <f>VLOOKUP(AT$7,'[2]Curve Summary'!$A$8:$AG$161,12)</f>
        <v>5.130000114440918</v>
      </c>
      <c r="AU12" s="37">
        <f>VLOOKUP(AU$7,'[2]Curve Summary'!$A$8:$AG$161,12)</f>
        <v>5.130000114440918</v>
      </c>
      <c r="AV12" s="37">
        <f>VLOOKUP(AV$7,'[2]Curve Summary'!$A$8:$AG$161,12)</f>
        <v>5.130000114440918</v>
      </c>
      <c r="AW12" s="37">
        <f>VLOOKUP(AW$7,'[2]Curve Summary'!$A$8:$AG$161,12)</f>
        <v>5.130000114440918</v>
      </c>
      <c r="AX12" s="37">
        <f>VLOOKUP(AX$7,'[2]Curve Summary'!$A$8:$AG$161,12)</f>
        <v>5.130000114440918</v>
      </c>
      <c r="AY12" s="37">
        <f>VLOOKUP(AY$7,'[2]Curve Summary'!$A$8:$AG$161,12)</f>
        <v>5.559999942779541</v>
      </c>
      <c r="AZ12" s="37">
        <f>VLOOKUP(AZ$7,'[2]Curve Summary'!$A$8:$AG$161,12)</f>
        <v>5.559999942779541</v>
      </c>
      <c r="BA12" s="37">
        <f>VLOOKUP(BA$7,'[2]Curve Summary'!$A$8:$AG$161,12)</f>
        <v>5.559999942779541</v>
      </c>
      <c r="BB12" s="37">
        <f>VLOOKUP(BB$7,'[2]Curve Summary'!$A$8:$AG$161,12)</f>
        <v>5.130000114440918</v>
      </c>
      <c r="BC12" s="37">
        <f>VLOOKUP(BC$7,'[2]Curve Summary'!$A$8:$AG$161,12)</f>
        <v>5.130000114440918</v>
      </c>
      <c r="BD12" s="37">
        <f>VLOOKUP(BD$7,'[2]Curve Summary'!$A$8:$AG$161,12)</f>
        <v>5.130000114440918</v>
      </c>
      <c r="BE12" s="37">
        <f>VLOOKUP(BE$7,'[2]Curve Summary'!$A$8:$AG$161,12)</f>
        <v>5.130000114440918</v>
      </c>
      <c r="BF12" s="37">
        <f>VLOOKUP(BF$7,'[2]Curve Summary'!$A$8:$AG$161,12)</f>
        <v>5.130000114440918</v>
      </c>
      <c r="BG12" s="37">
        <f>VLOOKUP(BG$7,'[2]Curve Summary'!$A$8:$AG$161,12)</f>
        <v>5.130000114440918</v>
      </c>
      <c r="BH12" s="37">
        <f>VLOOKUP(BH$7,'[2]Curve Summary'!$A$8:$AG$161,12)</f>
        <v>5.130000114440918</v>
      </c>
      <c r="BI12" s="37">
        <f>VLOOKUP(BI$7,'[2]Curve Summary'!$A$8:$AG$161,12)</f>
        <v>5.130000114440918</v>
      </c>
      <c r="BJ12" s="37">
        <f>VLOOKUP(BJ$7,'[2]Curve Summary'!$A$8:$AG$161,12)</f>
        <v>5.130000114440918</v>
      </c>
      <c r="BK12" s="37">
        <f>VLOOKUP(BK$7,'[2]Curve Summary'!$A$8:$AG$161,12)</f>
        <v>5.559999942779541</v>
      </c>
      <c r="BL12" s="37">
        <f>VLOOKUP(BL$7,'[2]Curve Summary'!$A$8:$AG$161,12)</f>
        <v>5.559999942779541</v>
      </c>
      <c r="BM12" s="37">
        <f>VLOOKUP(BM$7,'[2]Curve Summary'!$A$8:$AG$161,12)</f>
        <v>5.559999942779541</v>
      </c>
      <c r="BN12" s="37">
        <f>VLOOKUP(BN$7,'[2]Curve Summary'!$A$8:$AG$161,12)</f>
        <v>5.130000114440918</v>
      </c>
      <c r="BO12" s="37">
        <f>VLOOKUP(BO$7,'[2]Curve Summary'!$A$8:$AG$161,12)</f>
        <v>5.130000114440918</v>
      </c>
      <c r="BP12" s="37">
        <f>VLOOKUP(BP$7,'[2]Curve Summary'!$A$8:$AG$161,12)</f>
        <v>5.130000114440918</v>
      </c>
      <c r="BQ12" s="37">
        <f>VLOOKUP(BQ$7,'[2]Curve Summary'!$A$8:$AG$161,12)</f>
        <v>5.130000114440918</v>
      </c>
      <c r="BR12" s="37">
        <f>VLOOKUP(BR$7,'[2]Curve Summary'!$A$8:$AG$161,12)</f>
        <v>5.130000114440918</v>
      </c>
      <c r="BS12" s="37">
        <f>VLOOKUP(BS$7,'[2]Curve Summary'!$A$8:$AG$161,12)</f>
        <v>5.130000114440918</v>
      </c>
      <c r="BT12" s="37">
        <f>VLOOKUP(BT$7,'[2]Curve Summary'!$A$8:$AG$161,12)</f>
        <v>5.130000114440918</v>
      </c>
      <c r="BU12" s="37">
        <f>VLOOKUP(BU$7,'[2]Curve Summary'!$A$8:$AG$161,12)</f>
        <v>5.130000114440918</v>
      </c>
      <c r="BV12" s="37">
        <f>VLOOKUP(BV$7,'[2]Curve Summary'!$A$8:$AG$161,12)</f>
        <v>5.130000114440918</v>
      </c>
      <c r="BW12" s="37">
        <f>VLOOKUP(BW$7,'[2]Curve Summary'!$A$8:$AG$161,12)</f>
        <v>5.559999942779541</v>
      </c>
      <c r="BX12" s="37">
        <f>VLOOKUP(BX$7,'[2]Curve Summary'!$A$8:$AG$161,12)</f>
        <v>5.559999942779541</v>
      </c>
      <c r="BY12" s="37">
        <f>VLOOKUP(BY$7,'[2]Curve Summary'!$A$8:$AG$161,12)</f>
        <v>5.559999942779541</v>
      </c>
      <c r="BZ12" s="37">
        <f>VLOOKUP(BZ$7,'[2]Curve Summary'!$A$8:$AG$161,12)</f>
        <v>5.130000114440918</v>
      </c>
      <c r="CA12" s="37">
        <f>VLOOKUP(CA$7,'[2]Curve Summary'!$A$8:$AG$161,12)</f>
        <v>5.130000114440918</v>
      </c>
      <c r="CB12" s="37">
        <f>VLOOKUP(CB$7,'[2]Curve Summary'!$A$8:$AG$161,12)</f>
        <v>5.130000114440918</v>
      </c>
      <c r="CC12" s="37">
        <f>VLOOKUP(CC$7,'[2]Curve Summary'!$A$8:$AG$161,12)</f>
        <v>5.130000114440918</v>
      </c>
      <c r="CD12" s="37">
        <f>VLOOKUP(CD$7,'[2]Curve Summary'!$A$8:$AG$161,12)</f>
        <v>5.130000114440918</v>
      </c>
      <c r="CE12" s="37">
        <f>VLOOKUP(CE$7,'[2]Curve Summary'!$A$8:$AG$161,12)</f>
        <v>5.130000114440918</v>
      </c>
      <c r="CF12" s="37">
        <f>VLOOKUP(CF$7,'[2]Curve Summary'!$A$8:$AG$161,12)</f>
        <v>5.130000114440918</v>
      </c>
      <c r="CG12" s="37">
        <f>VLOOKUP(CG$7,'[2]Curve Summary'!$A$8:$AG$161,12)</f>
        <v>5.130000114440918</v>
      </c>
      <c r="CH12" s="37">
        <f>VLOOKUP(CH$7,'[2]Curve Summary'!$A$8:$AG$161,12)</f>
        <v>5.130000114440918</v>
      </c>
      <c r="CI12" s="37">
        <f>VLOOKUP(CI$7,'[2]Curve Summary'!$A$8:$AG$161,12)</f>
        <v>5.559999942779541</v>
      </c>
      <c r="CJ12" s="37">
        <f>VLOOKUP(CJ$7,'[2]Curve Summary'!$A$8:$AG$161,12)</f>
        <v>5.559999942779541</v>
      </c>
      <c r="CK12" s="37">
        <f>VLOOKUP(CK$7,'[2]Curve Summary'!$A$8:$AG$161,12)</f>
        <v>5.559999942779541</v>
      </c>
      <c r="CL12" s="37">
        <f>VLOOKUP(CL$7,'[2]Curve Summary'!$A$8:$AG$161,12)</f>
        <v>5.130000114440918</v>
      </c>
      <c r="CM12" s="37">
        <f>VLOOKUP(CM$7,'[2]Curve Summary'!$A$8:$AG$161,12)</f>
        <v>5.130000114440918</v>
      </c>
      <c r="CN12" s="37">
        <f>VLOOKUP(CN$7,'[2]Curve Summary'!$A$8:$AG$161,12)</f>
        <v>5.130000114440918</v>
      </c>
      <c r="CO12" s="37">
        <f>VLOOKUP(CO$7,'[2]Curve Summary'!$A$8:$AG$161,12)</f>
        <v>5.130000114440918</v>
      </c>
      <c r="CP12" s="37">
        <f>VLOOKUP(CP$7,'[2]Curve Summary'!$A$8:$AG$161,12)</f>
        <v>5.130000114440918</v>
      </c>
      <c r="CQ12" s="37">
        <f>VLOOKUP(CQ$7,'[2]Curve Summary'!$A$8:$AG$161,12)</f>
        <v>5.130000114440918</v>
      </c>
      <c r="CR12" s="37">
        <f>VLOOKUP(CR$7,'[2]Curve Summary'!$A$8:$AG$161,12)</f>
        <v>5.130000114440918</v>
      </c>
      <c r="CS12" s="37">
        <f>VLOOKUP(CS$7,'[2]Curve Summary'!$A$8:$AG$161,12)</f>
        <v>5.130000114440918</v>
      </c>
      <c r="CT12" s="37">
        <f>VLOOKUP(CT$7,'[2]Curve Summary'!$A$8:$AG$161,12)</f>
        <v>5.130000114440918</v>
      </c>
      <c r="CU12" s="37">
        <f>VLOOKUP(CU$7,'[2]Curve Summary'!$A$8:$AG$161,12)</f>
        <v>5.559999942779541</v>
      </c>
      <c r="CV12" s="37">
        <f>VLOOKUP(CV$7,'[2]Curve Summary'!$A$8:$AG$161,12)</f>
        <v>5.559999942779541</v>
      </c>
      <c r="CW12" s="37">
        <f>VLOOKUP(CW$7,'[2]Curve Summary'!$A$8:$AG$161,12)</f>
        <v>5.559999942779541</v>
      </c>
      <c r="CX12" s="37">
        <f>VLOOKUP(CX$7,'[2]Curve Summary'!$A$8:$AG$161,12)</f>
        <v>5.130000114440918</v>
      </c>
      <c r="CY12" s="37">
        <f>VLOOKUP(CY$7,'[2]Curve Summary'!$A$8:$AG$161,12)</f>
        <v>5.130000114440918</v>
      </c>
      <c r="CZ12" s="37">
        <f>VLOOKUP(CZ$7,'[2]Curve Summary'!$A$8:$AG$161,12)</f>
        <v>5.130000114440918</v>
      </c>
      <c r="DA12" s="37">
        <f>VLOOKUP(DA$7,'[2]Curve Summary'!$A$8:$AG$161,12)</f>
        <v>5.130000114440918</v>
      </c>
      <c r="DB12" s="37">
        <f>VLOOKUP(DB$7,'[2]Curve Summary'!$A$8:$AG$161,12)</f>
        <v>5.130000114440918</v>
      </c>
      <c r="DC12" s="37">
        <f>VLOOKUP(DC$7,'[2]Curve Summary'!$A$8:$AG$161,12)</f>
        <v>5.130000114440918</v>
      </c>
      <c r="DD12" s="37">
        <f>VLOOKUP(DD$7,'[2]Curve Summary'!$A$8:$AG$161,12)</f>
        <v>5.130000114440918</v>
      </c>
      <c r="DE12" s="37">
        <f>VLOOKUP(DE$7,'[2]Curve Summary'!$A$8:$AG$161,12)</f>
        <v>5.130000114440918</v>
      </c>
      <c r="DF12" s="37">
        <f>VLOOKUP(DF$7,'[2]Curve Summary'!$A$8:$AG$161,12)</f>
        <v>5.130000114440918</v>
      </c>
      <c r="DG12" s="37">
        <f>VLOOKUP(DG$7,'[2]Curve Summary'!$A$8:$AG$161,12)</f>
        <v>5.559999942779541</v>
      </c>
      <c r="DH12" s="37">
        <f>VLOOKUP(DH$7,'[2]Curve Summary'!$A$8:$AG$161,12)</f>
        <v>5.559999942779541</v>
      </c>
      <c r="DI12" s="37">
        <f>VLOOKUP(DI$7,'[2]Curve Summary'!$A$8:$AG$161,12)</f>
        <v>5.559999942779541</v>
      </c>
      <c r="DJ12" s="37">
        <f>VLOOKUP(DJ$7,'[2]Curve Summary'!$A$8:$AG$161,12)</f>
        <v>5.130000114440918</v>
      </c>
      <c r="DK12" s="37">
        <f>VLOOKUP(DK$7,'[2]Curve Summary'!$A$8:$AG$161,12)</f>
        <v>5.130000114440918</v>
      </c>
      <c r="DL12" s="37">
        <f>VLOOKUP(DL$7,'[2]Curve Summary'!$A$8:$AG$161,12)</f>
        <v>5.130000114440918</v>
      </c>
      <c r="DM12" s="37">
        <f>VLOOKUP(DM$7,'[2]Curve Summary'!$A$8:$AG$161,12)</f>
        <v>5.130000114440918</v>
      </c>
      <c r="DN12" s="37">
        <f>VLOOKUP(DN$7,'[2]Curve Summary'!$A$8:$AG$161,12)</f>
        <v>5.130000114440918</v>
      </c>
      <c r="DO12" s="37">
        <f>VLOOKUP(DO$7,'[2]Curve Summary'!$A$8:$AG$161,12)</f>
        <v>5.130000114440918</v>
      </c>
      <c r="DP12" s="37">
        <f>VLOOKUP(DP$7,'[2]Curve Summary'!$A$8:$AG$161,12)</f>
        <v>5.130000114440918</v>
      </c>
      <c r="DQ12" s="37">
        <f>VLOOKUP(DQ$7,'[2]Curve Summary'!$A$8:$AG$161,12)</f>
        <v>5.130000114440918</v>
      </c>
      <c r="DR12" s="37">
        <f>VLOOKUP(DR$7,'[2]Curve Summary'!$A$8:$AG$161,12)</f>
        <v>5.130000114440918</v>
      </c>
      <c r="DS12" s="37">
        <f>VLOOKUP(DS$7,'[2]Curve Summary'!$A$8:$AG$161,12)</f>
        <v>5.559999942779541</v>
      </c>
      <c r="DT12" s="37">
        <f>VLOOKUP(DT$7,'[2]Curve Summary'!$A$8:$AG$161,12)</f>
        <v>5.559999942779541</v>
      </c>
      <c r="DU12" s="37">
        <f>VLOOKUP(DU$7,'[2]Curve Summary'!$A$8:$AG$161,12)</f>
        <v>5.559999942779541</v>
      </c>
      <c r="DV12" s="37">
        <f>VLOOKUP(DV$7,'[2]Curve Summary'!$A$8:$AG$161,12)</f>
        <v>5.130000114440918</v>
      </c>
      <c r="DW12" s="37">
        <f>VLOOKUP(DW$7,'[2]Curve Summary'!$A$8:$AG$161,12)</f>
        <v>5.130000114440918</v>
      </c>
      <c r="DX12" s="37">
        <f>VLOOKUP(DX$7,'[2]Curve Summary'!$A$8:$AG$161,12)</f>
        <v>5.130000114440918</v>
      </c>
      <c r="DY12" s="37">
        <f>VLOOKUP(DY$7,'[2]Curve Summary'!$A$8:$AG$161,12)</f>
        <v>5.130000114440918</v>
      </c>
    </row>
    <row r="13" spans="1:129" s="4" customFormat="1" ht="13.65" customHeight="1" x14ac:dyDescent="0.2">
      <c r="A13" s="32" t="s">
        <v>21</v>
      </c>
      <c r="B13" s="38" t="s">
        <v>22</v>
      </c>
      <c r="C13" s="31">
        <f>'E. Power Desk Daily Price'!$AC13</f>
        <v>1.8000030517578125</v>
      </c>
      <c r="D13" s="31">
        <f ca="1">IF(ISERROR((AVERAGE(OFFSET('[2]Curve Summary'!$G$6,13,0,9,1))*9+ 12* '[2]Curve Summary Backup'!$G$38)/21), '[2]Curve Summary Backup'!$G$38,(AVERAGE(OFFSET('[2]Curve Summary'!$G$6,13,0,9,1))*9+ 12* '[2]Curve Summary Backup'!$G$38)/21)</f>
        <v>1.8000030517578125</v>
      </c>
      <c r="E13" s="31">
        <f>VLOOKUP(E$7,'[2]Curve Summary'!$A$7:$AG$59,7)</f>
        <v>1.8000030517578125</v>
      </c>
      <c r="F13" s="31">
        <f>VLOOKUP(F$7,'[2]Curve Summary'!$A$7:$AG$59,7)</f>
        <v>1.7999992370605469</v>
      </c>
      <c r="G13" s="31">
        <f t="shared" si="0"/>
        <v>1.800000508626302</v>
      </c>
      <c r="H13" s="31">
        <f>VLOOKUP(H$7,'[2]Curve Summary'!$A$7:$AG$59,7)</f>
        <v>1.7999992370605469</v>
      </c>
      <c r="I13" s="31">
        <f>VLOOKUP(I$7,'[2]Curve Summary'!$A$7:$AG$59,7)</f>
        <v>1.7999992370605469</v>
      </c>
      <c r="J13" s="31">
        <f>VLOOKUP(J$7,'[2]Curve Summary'!$A$7:$AG$59,7)</f>
        <v>1.8000030517578125</v>
      </c>
      <c r="K13" s="34">
        <v>1.8000013227943037</v>
      </c>
      <c r="L13" s="34">
        <v>1.8000004637475107</v>
      </c>
      <c r="M13" s="34">
        <v>1.800001510919309</v>
      </c>
      <c r="N13" s="34">
        <v>0</v>
      </c>
      <c r="O13" s="34">
        <v>0</v>
      </c>
      <c r="P13" s="34">
        <v>0</v>
      </c>
      <c r="Q13" s="35">
        <v>0</v>
      </c>
      <c r="R13" s="39">
        <v>0.47936015076259636</v>
      </c>
      <c r="S13" s="40"/>
      <c r="T13" s="40"/>
      <c r="U13" s="30"/>
      <c r="V13" s="37">
        <f>VLOOKUP(V$7,'[2]Curve Summary'!$A$9:$AG$161,7)</f>
        <v>1.8000030517578125</v>
      </c>
      <c r="W13" s="37">
        <f>VLOOKUP(W$7,'[2]Curve Summary'!$A$9:$AG$161,7)</f>
        <v>1.8000030517578125</v>
      </c>
      <c r="X13" s="37">
        <f>VLOOKUP(X$7,'[2]Curve Summary'!$A$9:$AG$161,7)</f>
        <v>1.7999992370605469</v>
      </c>
      <c r="Y13" s="37">
        <f>VLOOKUP(Y$7,'[2]Curve Summary'!$A$9:$AG$161,7)</f>
        <v>1.7999954223632813</v>
      </c>
      <c r="Z13" s="37">
        <f>VLOOKUP(Z$7,'[2]Curve Summary'!$A$9:$AG$161,7)</f>
        <v>1.7999992370605469</v>
      </c>
      <c r="AA13" s="37">
        <f>VLOOKUP(AA$7,'[2]Curve Summary'!$A$9:$AG$161,7)</f>
        <v>1.8000030517578125</v>
      </c>
      <c r="AB13" s="37">
        <f>VLOOKUP(AB$7,'[2]Curve Summary'!$A$9:$AG$161,7)</f>
        <v>1.8000030517578125</v>
      </c>
      <c r="AC13" s="37">
        <f>VLOOKUP(AC$7,'[2]Curve Summary'!$A$9:$AG$161,7)</f>
        <v>1.8000030517578125</v>
      </c>
      <c r="AD13" s="37">
        <f>VLOOKUP(AD$7,'[2]Curve Summary'!$A$9:$AG$161,7)</f>
        <v>1.7999992370605469</v>
      </c>
      <c r="AE13" s="37">
        <f>VLOOKUP(AE$7,'[2]Curve Summary'!$A$9:$AG$161,7)</f>
        <v>1.7999954223632813</v>
      </c>
      <c r="AF13" s="37">
        <f>VLOOKUP(AF$7,'[2]Curve Summary'!$A$9:$AG$161,7)</f>
        <v>1.7999992370605469</v>
      </c>
      <c r="AG13" s="37">
        <f>VLOOKUP(AG$7,'[2]Curve Summary'!$A$9:$AG$161,7)</f>
        <v>1.8000030517578125</v>
      </c>
      <c r="AH13" s="37">
        <f>VLOOKUP(AH$7,'[2]Curve Summary'!$A$9:$AG$161,7)</f>
        <v>1.8000030517578125</v>
      </c>
      <c r="AI13" s="37">
        <f>VLOOKUP(AI$7,'[2]Curve Summary'!$A$9:$AG$161,7)</f>
        <v>1.8000030517578125</v>
      </c>
      <c r="AJ13" s="37">
        <f>VLOOKUP(AJ$7,'[2]Curve Summary'!$A$9:$AG$161,7)</f>
        <v>1.7999992370605469</v>
      </c>
      <c r="AK13" s="37">
        <f>VLOOKUP(AK$7,'[2]Curve Summary'!$A$9:$AG$161,7)</f>
        <v>1.8000030517578125</v>
      </c>
      <c r="AL13" s="37">
        <f>VLOOKUP(AL$7,'[2]Curve Summary'!$A$9:$AG$161,7)</f>
        <v>1.7999992370605469</v>
      </c>
      <c r="AM13" s="37">
        <f>VLOOKUP(AM$7,'[2]Curve Summary'!$A$9:$AG$161,7)</f>
        <v>1.7999992370605469</v>
      </c>
      <c r="AN13" s="37">
        <f>VLOOKUP(AN$7,'[2]Curve Summary'!$A$9:$AG$161,7)</f>
        <v>1.8000030517578125</v>
      </c>
      <c r="AO13" s="37">
        <f>VLOOKUP(AO$7,'[2]Curve Summary'!$A$9:$AG$161,7)</f>
        <v>1.8000030517578125</v>
      </c>
      <c r="AP13" s="37">
        <f>VLOOKUP(AP$7,'[2]Curve Summary'!$A$9:$AG$161,7)</f>
        <v>1.7999992370605469</v>
      </c>
      <c r="AQ13" s="37">
        <f>VLOOKUP(AQ$7,'[2]Curve Summary'!$A$9:$AG$161,7)</f>
        <v>1.8000030517578125</v>
      </c>
      <c r="AR13" s="37">
        <f>VLOOKUP(AR$7,'[2]Curve Summary'!$A$9:$AG$161,7)</f>
        <v>1.7999992370605469</v>
      </c>
      <c r="AS13" s="37">
        <f>VLOOKUP(AS$7,'[2]Curve Summary'!$A$9:$AG$161,7)</f>
        <v>1.8000030517578125</v>
      </c>
      <c r="AT13" s="37">
        <f>VLOOKUP(AT$7,'[2]Curve Summary'!$A$9:$AG$161,7)</f>
        <v>0</v>
      </c>
      <c r="AU13" s="37">
        <f>VLOOKUP(AU$7,'[2]Curve Summary'!$A$9:$AG$161,7)</f>
        <v>0</v>
      </c>
      <c r="AV13" s="37">
        <f>VLOOKUP(AV$7,'[2]Curve Summary'!$A$9:$AG$161,7)</f>
        <v>0</v>
      </c>
      <c r="AW13" s="37">
        <f>VLOOKUP(AW$7,'[2]Curve Summary'!$A$9:$AG$161,7)</f>
        <v>0</v>
      </c>
      <c r="AX13" s="37">
        <f>VLOOKUP(AX$7,'[2]Curve Summary'!$A$9:$AG$161,7)</f>
        <v>0</v>
      </c>
      <c r="AY13" s="37">
        <f>VLOOKUP(AY$7,'[2]Curve Summary'!$A$9:$AG$161,7)</f>
        <v>0</v>
      </c>
      <c r="AZ13" s="37">
        <f>VLOOKUP(AZ$7,'[2]Curve Summary'!$A$9:$AG$161,7)</f>
        <v>0</v>
      </c>
      <c r="BA13" s="37">
        <f>VLOOKUP(BA$7,'[2]Curve Summary'!$A$9:$AG$161,7)</f>
        <v>0</v>
      </c>
      <c r="BB13" s="37">
        <f>VLOOKUP(BB$7,'[2]Curve Summary'!$A$9:$AG$161,7)</f>
        <v>0</v>
      </c>
      <c r="BC13" s="37">
        <f>VLOOKUP(BC$7,'[2]Curve Summary'!$A$9:$AG$161,7)</f>
        <v>0</v>
      </c>
      <c r="BD13" s="37">
        <f>VLOOKUP(BD$7,'[2]Curve Summary'!$A$9:$AG$161,7)</f>
        <v>0</v>
      </c>
      <c r="BE13" s="37">
        <f>VLOOKUP(BE$7,'[2]Curve Summary'!$A$9:$AG$161,7)</f>
        <v>0</v>
      </c>
      <c r="BF13" s="37">
        <f>VLOOKUP(BF$7,'[2]Curve Summary'!$A$9:$AG$161,7)</f>
        <v>0</v>
      </c>
      <c r="BG13" s="37">
        <f>VLOOKUP(BG$7,'[2]Curve Summary'!$A$9:$AG$161,7)</f>
        <v>0</v>
      </c>
      <c r="BH13" s="37">
        <f>VLOOKUP(BH$7,'[2]Curve Summary'!$A$9:$AG$161,7)</f>
        <v>0</v>
      </c>
      <c r="BI13" s="37">
        <f>VLOOKUP(BI$7,'[2]Curve Summary'!$A$9:$AG$161,7)</f>
        <v>0</v>
      </c>
      <c r="BJ13" s="37">
        <f>VLOOKUP(BJ$7,'[2]Curve Summary'!$A$9:$AG$161,7)</f>
        <v>0</v>
      </c>
      <c r="BK13" s="37">
        <f>VLOOKUP(BK$7,'[2]Curve Summary'!$A$9:$AG$161,7)</f>
        <v>0</v>
      </c>
      <c r="BL13" s="37">
        <f>VLOOKUP(BL$7,'[2]Curve Summary'!$A$9:$AG$161,7)</f>
        <v>0</v>
      </c>
      <c r="BM13" s="37">
        <f>VLOOKUP(BM$7,'[2]Curve Summary'!$A$9:$AG$161,7)</f>
        <v>0</v>
      </c>
      <c r="BN13" s="37">
        <f>VLOOKUP(BN$7,'[2]Curve Summary'!$A$9:$AG$161,7)</f>
        <v>0</v>
      </c>
      <c r="BO13" s="37">
        <f>VLOOKUP(BO$7,'[2]Curve Summary'!$A$9:$AG$161,7)</f>
        <v>0</v>
      </c>
      <c r="BP13" s="37">
        <f>VLOOKUP(BP$7,'[2]Curve Summary'!$A$9:$AG$161,7)</f>
        <v>0</v>
      </c>
      <c r="BQ13" s="37">
        <f>VLOOKUP(BQ$7,'[2]Curve Summary'!$A$9:$AG$161,7)</f>
        <v>0</v>
      </c>
      <c r="BR13" s="37">
        <f>VLOOKUP(BR$7,'[2]Curve Summary'!$A$9:$AG$161,7)</f>
        <v>0</v>
      </c>
      <c r="BS13" s="37">
        <f>VLOOKUP(BS$7,'[2]Curve Summary'!$A$9:$AG$161,7)</f>
        <v>0</v>
      </c>
      <c r="BT13" s="37">
        <f>VLOOKUP(BT$7,'[2]Curve Summary'!$A$9:$AG$161,7)</f>
        <v>0</v>
      </c>
      <c r="BU13" s="37">
        <f>VLOOKUP(BU$7,'[2]Curve Summary'!$A$9:$AG$161,7)</f>
        <v>0</v>
      </c>
      <c r="BV13" s="37">
        <f>VLOOKUP(BV$7,'[2]Curve Summary'!$A$9:$AG$161,7)</f>
        <v>0</v>
      </c>
      <c r="BW13" s="37">
        <f>VLOOKUP(BW$7,'[2]Curve Summary'!$A$9:$AG$161,7)</f>
        <v>0</v>
      </c>
      <c r="BX13" s="37">
        <f>VLOOKUP(BX$7,'[2]Curve Summary'!$A$9:$AG$161,7)</f>
        <v>0</v>
      </c>
      <c r="BY13" s="37">
        <f>VLOOKUP(BY$7,'[2]Curve Summary'!$A$9:$AG$161,7)</f>
        <v>0</v>
      </c>
      <c r="BZ13" s="37">
        <f>VLOOKUP(BZ$7,'[2]Curve Summary'!$A$9:$AG$161,7)</f>
        <v>0</v>
      </c>
      <c r="CA13" s="37">
        <f>VLOOKUP(CA$7,'[2]Curve Summary'!$A$9:$AG$161,7)</f>
        <v>0</v>
      </c>
      <c r="CB13" s="37">
        <f>VLOOKUP(CB$7,'[2]Curve Summary'!$A$9:$AG$161,7)</f>
        <v>0</v>
      </c>
      <c r="CC13" s="37">
        <f>VLOOKUP(CC$7,'[2]Curve Summary'!$A$9:$AG$161,7)</f>
        <v>0</v>
      </c>
      <c r="CD13" s="37">
        <f>VLOOKUP(CD$7,'[2]Curve Summary'!$A$9:$AG$161,7)</f>
        <v>0</v>
      </c>
      <c r="CE13" s="37">
        <f>VLOOKUP(CE$7,'[2]Curve Summary'!$A$9:$AG$161,7)</f>
        <v>0</v>
      </c>
      <c r="CF13" s="37">
        <f>VLOOKUP(CF$7,'[2]Curve Summary'!$A$9:$AG$161,7)</f>
        <v>0</v>
      </c>
      <c r="CG13" s="37">
        <f>VLOOKUP(CG$7,'[2]Curve Summary'!$A$9:$AG$161,7)</f>
        <v>0</v>
      </c>
      <c r="CH13" s="37">
        <f>VLOOKUP(CH$7,'[2]Curve Summary'!$A$9:$AG$161,7)</f>
        <v>0</v>
      </c>
      <c r="CI13" s="37">
        <f>VLOOKUP(CI$7,'[2]Curve Summary'!$A$9:$AG$161,7)</f>
        <v>0</v>
      </c>
      <c r="CJ13" s="37">
        <f>VLOOKUP(CJ$7,'[2]Curve Summary'!$A$9:$AG$161,7)</f>
        <v>0</v>
      </c>
      <c r="CK13" s="37">
        <f>VLOOKUP(CK$7,'[2]Curve Summary'!$A$9:$AG$161,7)</f>
        <v>0</v>
      </c>
      <c r="CL13" s="37">
        <f>VLOOKUP(CL$7,'[2]Curve Summary'!$A$9:$AG$161,7)</f>
        <v>0</v>
      </c>
      <c r="CM13" s="37">
        <f>VLOOKUP(CM$7,'[2]Curve Summary'!$A$9:$AG$161,7)</f>
        <v>0</v>
      </c>
      <c r="CN13" s="37">
        <f>VLOOKUP(CN$7,'[2]Curve Summary'!$A$9:$AG$161,7)</f>
        <v>0</v>
      </c>
      <c r="CO13" s="37">
        <f>VLOOKUP(CO$7,'[2]Curve Summary'!$A$9:$AG$161,7)</f>
        <v>0</v>
      </c>
      <c r="CP13" s="37">
        <f>VLOOKUP(CP$7,'[2]Curve Summary'!$A$9:$AG$161,7)</f>
        <v>0</v>
      </c>
      <c r="CQ13" s="37">
        <f>VLOOKUP(CQ$7,'[2]Curve Summary'!$A$9:$AG$161,7)</f>
        <v>0</v>
      </c>
      <c r="CR13" s="37">
        <f>VLOOKUP(CR$7,'[2]Curve Summary'!$A$9:$AG$161,7)</f>
        <v>0</v>
      </c>
      <c r="CS13" s="37">
        <f>VLOOKUP(CS$7,'[2]Curve Summary'!$A$9:$AG$161,7)</f>
        <v>0</v>
      </c>
      <c r="CT13" s="37">
        <f>VLOOKUP(CT$7,'[2]Curve Summary'!$A$9:$AG$161,7)</f>
        <v>0</v>
      </c>
      <c r="CU13" s="37">
        <f>VLOOKUP(CU$7,'[2]Curve Summary'!$A$9:$AG$161,7)</f>
        <v>0</v>
      </c>
      <c r="CV13" s="37">
        <f>VLOOKUP(CV$7,'[2]Curve Summary'!$A$9:$AG$161,7)</f>
        <v>0</v>
      </c>
      <c r="CW13" s="37">
        <f>VLOOKUP(CW$7,'[2]Curve Summary'!$A$9:$AG$161,7)</f>
        <v>0</v>
      </c>
      <c r="CX13" s="37">
        <f>VLOOKUP(CX$7,'[2]Curve Summary'!$A$9:$AG$161,7)</f>
        <v>0</v>
      </c>
      <c r="CY13" s="37">
        <f>VLOOKUP(CY$7,'[2]Curve Summary'!$A$9:$AG$161,7)</f>
        <v>0</v>
      </c>
      <c r="CZ13" s="37">
        <f>VLOOKUP(CZ$7,'[2]Curve Summary'!$A$9:$AG$161,7)</f>
        <v>0</v>
      </c>
      <c r="DA13" s="37">
        <f>VLOOKUP(DA$7,'[2]Curve Summary'!$A$9:$AG$161,7)</f>
        <v>0</v>
      </c>
      <c r="DB13" s="37">
        <f>VLOOKUP(DB$7,'[2]Curve Summary'!$A$9:$AG$161,7)</f>
        <v>0</v>
      </c>
      <c r="DC13" s="37">
        <f>VLOOKUP(DC$7,'[2]Curve Summary'!$A$9:$AG$161,7)</f>
        <v>0</v>
      </c>
      <c r="DD13" s="37">
        <f>VLOOKUP(DD$7,'[2]Curve Summary'!$A$9:$AG$161,7)</f>
        <v>0</v>
      </c>
      <c r="DE13" s="37">
        <f>VLOOKUP(DE$7,'[2]Curve Summary'!$A$9:$AG$161,7)</f>
        <v>0</v>
      </c>
      <c r="DF13" s="37">
        <f>VLOOKUP(DF$7,'[2]Curve Summary'!$A$9:$AG$161,7)</f>
        <v>0</v>
      </c>
      <c r="DG13" s="37">
        <f>VLOOKUP(DG$7,'[2]Curve Summary'!$A$9:$AG$161,7)</f>
        <v>0</v>
      </c>
      <c r="DH13" s="37">
        <f>VLOOKUP(DH$7,'[2]Curve Summary'!$A$9:$AG$161,7)</f>
        <v>0</v>
      </c>
      <c r="DI13" s="37">
        <f>VLOOKUP(DI$7,'[2]Curve Summary'!$A$9:$AG$161,7)</f>
        <v>0</v>
      </c>
      <c r="DJ13" s="37">
        <f>VLOOKUP(DJ$7,'[2]Curve Summary'!$A$9:$AG$161,7)</f>
        <v>0</v>
      </c>
      <c r="DK13" s="37">
        <f>VLOOKUP(DK$7,'[2]Curve Summary'!$A$9:$AG$161,7)</f>
        <v>0</v>
      </c>
      <c r="DL13" s="37">
        <f>VLOOKUP(DL$7,'[2]Curve Summary'!$A$9:$AG$161,7)</f>
        <v>0</v>
      </c>
      <c r="DM13" s="37">
        <f>VLOOKUP(DM$7,'[2]Curve Summary'!$A$9:$AG$161,7)</f>
        <v>0</v>
      </c>
      <c r="DN13" s="37">
        <f>VLOOKUP(DN$7,'[2]Curve Summary'!$A$9:$AG$161,7)</f>
        <v>0</v>
      </c>
      <c r="DO13" s="37">
        <f>VLOOKUP(DO$7,'[2]Curve Summary'!$A$9:$AG$161,7)</f>
        <v>0</v>
      </c>
      <c r="DP13" s="37">
        <f>VLOOKUP(DP$7,'[2]Curve Summary'!$A$9:$AG$161,7)</f>
        <v>0</v>
      </c>
      <c r="DQ13" s="37">
        <f>VLOOKUP(DQ$7,'[2]Curve Summary'!$A$9:$AG$161,7)</f>
        <v>0</v>
      </c>
      <c r="DR13" s="37">
        <f>VLOOKUP(DR$7,'[2]Curve Summary'!$A$9:$AG$161,7)</f>
        <v>0</v>
      </c>
      <c r="DS13" s="37">
        <f>VLOOKUP(DS$7,'[2]Curve Summary'!$A$9:$AG$161,7)</f>
        <v>0</v>
      </c>
      <c r="DT13" s="37">
        <f>VLOOKUP(DT$7,'[2]Curve Summary'!$A$9:$AG$161,7)</f>
        <v>0</v>
      </c>
      <c r="DU13" s="37">
        <f>VLOOKUP(DU$7,'[2]Curve Summary'!$A$9:$AG$161,7)</f>
        <v>0</v>
      </c>
      <c r="DV13" s="37">
        <f>VLOOKUP(DV$7,'[2]Curve Summary'!$A$9:$AG$161,7)</f>
        <v>0</v>
      </c>
      <c r="DW13" s="37">
        <f>VLOOKUP(DW$7,'[2]Curve Summary'!$A$9:$AG$161,7)</f>
        <v>0</v>
      </c>
      <c r="DX13" s="37">
        <f>VLOOKUP(DX$7,'[2]Curve Summary'!$A$9:$AG$161,7)</f>
        <v>0</v>
      </c>
      <c r="DY13" s="37">
        <f>VLOOKUP(DY$7,'[2]Curve Summary'!$A$9:$AG$161,7)</f>
        <v>0</v>
      </c>
    </row>
    <row r="14" spans="1:129" s="4" customFormat="1" ht="13.65" customHeight="1" x14ac:dyDescent="0.2">
      <c r="A14" s="41" t="s">
        <v>23</v>
      </c>
      <c r="B14" s="33"/>
      <c r="C14" s="42">
        <f>'E. Power Desk Daily Price'!AC14</f>
        <v>2.0000004768371582</v>
      </c>
      <c r="D14" s="42">
        <f>VLOOKUP(C$7,'[2]Curve Summary'!$AI$7:$AJ$166,2)</f>
        <v>2.0000004768371582</v>
      </c>
      <c r="E14" s="42">
        <f>VLOOKUP(E$7,'[2]Curve Summary'!$AI$7:$AJ$166,2)</f>
        <v>2</v>
      </c>
      <c r="F14" s="42">
        <f>VLOOKUP(F$7,'[2]Curve Summary'!$AI$7:$AJ$166,2)</f>
        <v>1.7500005960464478</v>
      </c>
      <c r="G14" s="37">
        <f t="shared" si="0"/>
        <v>1.7500001192092896</v>
      </c>
      <c r="H14" s="42">
        <f>VLOOKUP(H$7,'[2]Curve Summary'!$AI$7:$AJ$166,2)</f>
        <v>1.7500001192092896</v>
      </c>
      <c r="I14" s="42">
        <f>VLOOKUP(I$7,'[2]Curve Summary'!$AI$7:$AJ$166,2)</f>
        <v>1.7500001192092896</v>
      </c>
      <c r="J14" s="42">
        <f>VLOOKUP(J$7,'[2]Curve Summary'!$AI$7:$AJ$166,2)</f>
        <v>1.7500001192092896</v>
      </c>
      <c r="K14" s="43">
        <v>1.8507196740280809</v>
      </c>
      <c r="L14" s="43">
        <v>1.7499997615814209</v>
      </c>
      <c r="M14" s="43">
        <v>1.3500001430511475</v>
      </c>
      <c r="N14" s="43">
        <v>0.75</v>
      </c>
      <c r="O14" s="43">
        <v>0.75</v>
      </c>
      <c r="P14" s="43">
        <v>0.91818180465399279</v>
      </c>
      <c r="Q14" s="44">
        <v>0.87002236171056757</v>
      </c>
      <c r="R14" s="45">
        <v>1.068260153102053</v>
      </c>
      <c r="S14" s="29"/>
      <c r="T14" s="29"/>
      <c r="U14" s="30"/>
      <c r="V14" s="46">
        <f>VLOOKUP(V$7,'[2]Curve Summary'!$AI$7:$AJ$161,2)</f>
        <v>1.7499997615814209</v>
      </c>
      <c r="W14" s="46">
        <f>VLOOKUP(W$7,'[2]Curve Summary'!$AI$7:$AJ$161,2)</f>
        <v>1.7499997615814209</v>
      </c>
      <c r="X14" s="46">
        <f>VLOOKUP(X$7,'[2]Curve Summary'!$AI$7:$AJ$161,2)</f>
        <v>1.7499997615814209</v>
      </c>
      <c r="Y14" s="46">
        <f>VLOOKUP(Y$7,'[2]Curve Summary'!$AI$7:$AJ$161,2)</f>
        <v>1.7499997615814209</v>
      </c>
      <c r="Z14" s="46">
        <f>VLOOKUP(Z$7,'[2]Curve Summary'!$AI$7:$AJ$161,2)</f>
        <v>1.7499997615814209</v>
      </c>
      <c r="AA14" s="46">
        <f>VLOOKUP(AA$7,'[2]Curve Summary'!$AI$7:$AJ$161,2)</f>
        <v>1.7499997615814209</v>
      </c>
      <c r="AB14" s="46">
        <f>VLOOKUP(AB$7,'[2]Curve Summary'!$AI$7:$AJ$161,2)</f>
        <v>1.7499997615814209</v>
      </c>
      <c r="AC14" s="46">
        <f>VLOOKUP(AC$7,'[2]Curve Summary'!$AI$7:$AJ$161,2)</f>
        <v>1.7499997615814209</v>
      </c>
      <c r="AD14" s="46">
        <f>VLOOKUP(AD$7,'[2]Curve Summary'!$AI$7:$AJ$161,2)</f>
        <v>1.7499997615814209</v>
      </c>
      <c r="AE14" s="46">
        <f>VLOOKUP(AE$7,'[2]Curve Summary'!$AI$7:$AJ$161,2)</f>
        <v>1.7499997615814209</v>
      </c>
      <c r="AF14" s="46">
        <f>VLOOKUP(AF$7,'[2]Curve Summary'!$AI$7:$AJ$161,2)</f>
        <v>1.7499997615814209</v>
      </c>
      <c r="AG14" s="46">
        <f>VLOOKUP(AG$7,'[2]Curve Summary'!$AI$7:$AJ$161,2)</f>
        <v>1.7499997615814209</v>
      </c>
      <c r="AH14" s="46">
        <f>VLOOKUP(AH$7,'[2]Curve Summary'!$AI$7:$AJ$161,2)</f>
        <v>1.3500001430511475</v>
      </c>
      <c r="AI14" s="46">
        <f>VLOOKUP(AI$7,'[2]Curve Summary'!$AI$7:$AJ$161,2)</f>
        <v>1.3500001430511475</v>
      </c>
      <c r="AJ14" s="46">
        <f>VLOOKUP(AJ$7,'[2]Curve Summary'!$AI$7:$AJ$161,2)</f>
        <v>1.3500001430511475</v>
      </c>
      <c r="AK14" s="46">
        <f>VLOOKUP(AK$7,'[2]Curve Summary'!$AI$7:$AJ$161,2)</f>
        <v>1.3500001430511475</v>
      </c>
      <c r="AL14" s="46">
        <f>VLOOKUP(AL$7,'[2]Curve Summary'!$AI$7:$AJ$161,2)</f>
        <v>1.3500001430511475</v>
      </c>
      <c r="AM14" s="46">
        <f>VLOOKUP(AM$7,'[2]Curve Summary'!$AI$7:$AJ$161,2)</f>
        <v>1.3500001430511475</v>
      </c>
      <c r="AN14" s="46">
        <f>VLOOKUP(AN$7,'[2]Curve Summary'!$AI$7:$AJ$161,2)</f>
        <v>1.3500001430511475</v>
      </c>
      <c r="AO14" s="46">
        <f>VLOOKUP(AO$7,'[2]Curve Summary'!$AI$7:$AJ$161,2)</f>
        <v>1.3500001430511475</v>
      </c>
      <c r="AP14" s="46">
        <f>VLOOKUP(AP$7,'[2]Curve Summary'!$AI$7:$AJ$161,2)</f>
        <v>1.3500001430511475</v>
      </c>
      <c r="AQ14" s="46">
        <f>VLOOKUP(AQ$7,'[2]Curve Summary'!$AI$7:$AJ$161,2)</f>
        <v>1.3500001430511475</v>
      </c>
      <c r="AR14" s="46">
        <f>VLOOKUP(AR$7,'[2]Curve Summary'!$AI$7:$AJ$161,2)</f>
        <v>1.3500001430511475</v>
      </c>
      <c r="AS14" s="46">
        <f>VLOOKUP(AS$7,'[2]Curve Summary'!$AI$7:$AJ$161,2)</f>
        <v>1.3500001430511475</v>
      </c>
      <c r="AT14" s="46">
        <f>VLOOKUP(AT$7,'[2]Curve Summary'!$AI$7:$AJ$161,2)</f>
        <v>0.75</v>
      </c>
      <c r="AU14" s="46">
        <f>VLOOKUP(AU$7,'[2]Curve Summary'!$AI$7:$AJ$161,2)</f>
        <v>0.75</v>
      </c>
      <c r="AV14" s="46">
        <f>VLOOKUP(AV$7,'[2]Curve Summary'!$AI$7:$AJ$161,2)</f>
        <v>0.75</v>
      </c>
      <c r="AW14" s="46">
        <f>VLOOKUP(AW$7,'[2]Curve Summary'!$AI$7:$AJ$161,2)</f>
        <v>0.75</v>
      </c>
      <c r="AX14" s="46">
        <f>VLOOKUP(AX$7,'[2]Curve Summary'!$AI$7:$AJ$161,2)</f>
        <v>0.75</v>
      </c>
      <c r="AY14" s="46">
        <f>VLOOKUP(AY$7,'[2]Curve Summary'!$AI$7:$AJ$161,2)</f>
        <v>0.75</v>
      </c>
      <c r="AZ14" s="46">
        <f>VLOOKUP(AZ$7,'[2]Curve Summary'!$AI$7:$AJ$161,2)</f>
        <v>0.75</v>
      </c>
      <c r="BA14" s="46">
        <f>VLOOKUP(BA$7,'[2]Curve Summary'!$AI$7:$AJ$161,2)</f>
        <v>0.75</v>
      </c>
      <c r="BB14" s="46">
        <f>VLOOKUP(BB$7,'[2]Curve Summary'!$AI$7:$AJ$161,2)</f>
        <v>0.75</v>
      </c>
      <c r="BC14" s="46">
        <f>VLOOKUP(BC$7,'[2]Curve Summary'!$AI$7:$AJ$161,2)</f>
        <v>0.75</v>
      </c>
      <c r="BD14" s="46">
        <f>VLOOKUP(BD$7,'[2]Curve Summary'!$AI$7:$AJ$161,2)</f>
        <v>0.75</v>
      </c>
      <c r="BE14" s="46">
        <f>VLOOKUP(BE$7,'[2]Curve Summary'!$AI$7:$AJ$161,2)</f>
        <v>0.75</v>
      </c>
      <c r="BF14" s="46">
        <f>VLOOKUP(BF$7,'[2]Curve Summary'!$AI$7:$AJ$161,2)</f>
        <v>0.75</v>
      </c>
      <c r="BG14" s="46">
        <f>VLOOKUP(BG$7,'[2]Curve Summary'!$AI$7:$AJ$161,2)</f>
        <v>0.75</v>
      </c>
      <c r="BH14" s="46">
        <f>VLOOKUP(BH$7,'[2]Curve Summary'!$AI$7:$AJ$161,2)</f>
        <v>0.75</v>
      </c>
      <c r="BI14" s="46">
        <f>VLOOKUP(BI$7,'[2]Curve Summary'!$AI$7:$AJ$161,2)</f>
        <v>0.75</v>
      </c>
      <c r="BJ14" s="46">
        <f>VLOOKUP(BJ$7,'[2]Curve Summary'!$AI$7:$AJ$161,2)</f>
        <v>0.75</v>
      </c>
      <c r="BK14" s="46">
        <f>VLOOKUP(BK$7,'[2]Curve Summary'!$AI$7:$AJ$161,2)</f>
        <v>0.75</v>
      </c>
      <c r="BL14" s="46">
        <f>VLOOKUP(BL$7,'[2]Curve Summary'!$AI$7:$AJ$161,2)</f>
        <v>0.75</v>
      </c>
      <c r="BM14" s="46">
        <f>VLOOKUP(BM$7,'[2]Curve Summary'!$AI$7:$AJ$161,2)</f>
        <v>0.75</v>
      </c>
      <c r="BN14" s="46">
        <f>VLOOKUP(BN$7,'[2]Curve Summary'!$AI$7:$AJ$161,2)</f>
        <v>0.75</v>
      </c>
      <c r="BO14" s="46">
        <f>VLOOKUP(BO$7,'[2]Curve Summary'!$AI$7:$AJ$161,2)</f>
        <v>0.75</v>
      </c>
      <c r="BP14" s="46">
        <f>VLOOKUP(BP$7,'[2]Curve Summary'!$AI$7:$AJ$161,2)</f>
        <v>0.75</v>
      </c>
      <c r="BQ14" s="46">
        <f>VLOOKUP(BQ$7,'[2]Curve Summary'!$AI$7:$AJ$161,2)</f>
        <v>0.75</v>
      </c>
      <c r="BR14" s="46">
        <f>VLOOKUP(BR$7,'[2]Curve Summary'!$AI$7:$AJ$161,2)</f>
        <v>0.75</v>
      </c>
      <c r="BS14" s="46">
        <f>VLOOKUP(BS$7,'[2]Curve Summary'!$AI$7:$AJ$161,2)</f>
        <v>0.75</v>
      </c>
      <c r="BT14" s="46">
        <f>VLOOKUP(BT$7,'[2]Curve Summary'!$AI$7:$AJ$161,2)</f>
        <v>0.75</v>
      </c>
      <c r="BU14" s="46">
        <f>VLOOKUP(BU$7,'[2]Curve Summary'!$AI$7:$AJ$161,2)</f>
        <v>0.75</v>
      </c>
      <c r="BV14" s="46">
        <f>VLOOKUP(BV$7,'[2]Curve Summary'!$AI$7:$AJ$161,2)</f>
        <v>0.75</v>
      </c>
      <c r="BW14" s="46">
        <f>VLOOKUP(BW$7,'[2]Curve Summary'!$AI$7:$AJ$161,2)</f>
        <v>0.75</v>
      </c>
      <c r="BX14" s="46">
        <f>VLOOKUP(BX$7,'[2]Curve Summary'!$AI$7:$AJ$161,2)</f>
        <v>0.75</v>
      </c>
      <c r="BY14" s="46">
        <f>VLOOKUP(BY$7,'[2]Curve Summary'!$AI$7:$AJ$161,2)</f>
        <v>0.75</v>
      </c>
      <c r="BZ14" s="46">
        <f>VLOOKUP(BZ$7,'[2]Curve Summary'!$AI$7:$AJ$161,2)</f>
        <v>0.75</v>
      </c>
      <c r="CA14" s="46">
        <f>VLOOKUP(CA$7,'[2]Curve Summary'!$AI$7:$AJ$161,2)</f>
        <v>0.75</v>
      </c>
      <c r="CB14" s="46">
        <f>VLOOKUP(CB$7,'[2]Curve Summary'!$AI$7:$AJ$161,2)</f>
        <v>0.75</v>
      </c>
      <c r="CC14" s="46">
        <f>VLOOKUP(CC$7,'[2]Curve Summary'!$AI$7:$AJ$161,2)</f>
        <v>0.75</v>
      </c>
      <c r="CD14" s="46">
        <f>VLOOKUP(CD$7,'[2]Curve Summary'!$AI$7:$AJ$161,2)</f>
        <v>0.75</v>
      </c>
      <c r="CE14" s="46">
        <f>VLOOKUP(CE$7,'[2]Curve Summary'!$AI$7:$AJ$161,2)</f>
        <v>0.75</v>
      </c>
      <c r="CF14" s="46">
        <f>VLOOKUP(CF$7,'[2]Curve Summary'!$AI$7:$AJ$161,2)</f>
        <v>0.75</v>
      </c>
      <c r="CG14" s="46">
        <f>VLOOKUP(CG$7,'[2]Curve Summary'!$AI$7:$AJ$161,2)</f>
        <v>0.75</v>
      </c>
      <c r="CH14" s="46">
        <f>VLOOKUP(CH$7,'[2]Curve Summary'!$AI$7:$AJ$161,2)</f>
        <v>0.75</v>
      </c>
      <c r="CI14" s="46">
        <f>VLOOKUP(CI$7,'[2]Curve Summary'!$AI$7:$AJ$161,2)</f>
        <v>0.75</v>
      </c>
      <c r="CJ14" s="46">
        <f>VLOOKUP(CJ$7,'[2]Curve Summary'!$AI$7:$AJ$161,2)</f>
        <v>0.75</v>
      </c>
      <c r="CK14" s="46">
        <f>VLOOKUP(CK$7,'[2]Curve Summary'!$AI$7:$AJ$161,2)</f>
        <v>0.75</v>
      </c>
      <c r="CL14" s="46">
        <f>VLOOKUP(CL$7,'[2]Curve Summary'!$AI$7:$AJ$161,2)</f>
        <v>0.75</v>
      </c>
      <c r="CM14" s="46">
        <f>VLOOKUP(CM$7,'[2]Curve Summary'!$AI$7:$AJ$161,2)</f>
        <v>0.75</v>
      </c>
      <c r="CN14" s="46">
        <f>VLOOKUP(CN$7,'[2]Curve Summary'!$AI$7:$AJ$161,2)</f>
        <v>0.75</v>
      </c>
      <c r="CO14" s="46">
        <f>VLOOKUP(CO$7,'[2]Curve Summary'!$AI$7:$AJ$161,2)</f>
        <v>0.75</v>
      </c>
      <c r="CP14" s="46">
        <f>VLOOKUP(CP$7,'[2]Curve Summary'!$AI$7:$AJ$161,2)</f>
        <v>0.75</v>
      </c>
      <c r="CQ14" s="46">
        <f>VLOOKUP(CQ$7,'[2]Curve Summary'!$AI$7:$AJ$161,2)</f>
        <v>0.75</v>
      </c>
      <c r="CR14" s="46">
        <f>VLOOKUP(CR$7,'[2]Curve Summary'!$AI$7:$AJ$161,2)</f>
        <v>0.75</v>
      </c>
      <c r="CS14" s="46">
        <f>VLOOKUP(CS$7,'[2]Curve Summary'!$AI$7:$AJ$161,2)</f>
        <v>0.75</v>
      </c>
      <c r="CT14" s="46">
        <f>VLOOKUP(CT$7,'[2]Curve Summary'!$AI$7:$AJ$161,2)</f>
        <v>0.75</v>
      </c>
      <c r="CU14" s="46">
        <f>VLOOKUP(CU$7,'[2]Curve Summary'!$AI$7:$AJ$161,2)</f>
        <v>0.75</v>
      </c>
      <c r="CV14" s="46">
        <f>VLOOKUP(CV$7,'[2]Curve Summary'!$AI$7:$AJ$161,2)</f>
        <v>0.75</v>
      </c>
      <c r="CW14" s="46">
        <f>VLOOKUP(CW$7,'[2]Curve Summary'!$AI$7:$AJ$161,2)</f>
        <v>0.75</v>
      </c>
      <c r="CX14" s="46">
        <f>VLOOKUP(CX$7,'[2]Curve Summary'!$AI$7:$AJ$161,2)</f>
        <v>0.75</v>
      </c>
      <c r="CY14" s="46">
        <f>VLOOKUP(CY$7,'[2]Curve Summary'!$AI$7:$AJ$161,2)</f>
        <v>0.75</v>
      </c>
      <c r="CZ14" s="46">
        <f>VLOOKUP(CZ$7,'[2]Curve Summary'!$AI$7:$AJ$161,2)</f>
        <v>0.75</v>
      </c>
      <c r="DA14" s="46">
        <f>VLOOKUP(DA$7,'[2]Curve Summary'!$AI$7:$AJ$161,2)</f>
        <v>0.75</v>
      </c>
      <c r="DB14" s="46">
        <f>VLOOKUP(DB$7,'[2]Curve Summary'!$AI$7:$AJ$161,2)</f>
        <v>0.75</v>
      </c>
      <c r="DC14" s="46">
        <f>VLOOKUP(DC$7,'[2]Curve Summary'!$AI$7:$AJ$161,2)</f>
        <v>0.75</v>
      </c>
      <c r="DD14" s="46">
        <f>VLOOKUP(DD$7,'[2]Curve Summary'!$AI$7:$AJ$161,2)</f>
        <v>0.75</v>
      </c>
      <c r="DE14" s="46">
        <f>VLOOKUP(DE$7,'[2]Curve Summary'!$AI$7:$AJ$161,2)</f>
        <v>0.75</v>
      </c>
      <c r="DF14" s="46">
        <f>VLOOKUP(DF$7,'[2]Curve Summary'!$AI$7:$AJ$161,2)</f>
        <v>0.75</v>
      </c>
      <c r="DG14" s="46">
        <f>VLOOKUP(DG$7,'[2]Curve Summary'!$AI$7:$AJ$161,2)</f>
        <v>0.75</v>
      </c>
      <c r="DH14" s="46">
        <f>VLOOKUP(DH$7,'[2]Curve Summary'!$AI$7:$AJ$161,2)</f>
        <v>0.75</v>
      </c>
      <c r="DI14" s="46">
        <f>VLOOKUP(DI$7,'[2]Curve Summary'!$AI$7:$AJ$161,2)</f>
        <v>1.5499999523162842</v>
      </c>
      <c r="DJ14" s="46">
        <f>VLOOKUP(DJ$7,'[2]Curve Summary'!$AI$7:$AJ$161,2)</f>
        <v>1.5499999523162842</v>
      </c>
      <c r="DK14" s="46">
        <f>VLOOKUP(DK$7,'[2]Curve Summary'!$AI$7:$AJ$161,2)</f>
        <v>1.5499999523162842</v>
      </c>
      <c r="DL14" s="46">
        <f>VLOOKUP(DL$7,'[2]Curve Summary'!$AI$7:$AJ$161,2)</f>
        <v>1.5499999523162842</v>
      </c>
      <c r="DM14" s="46">
        <f>VLOOKUP(DM$7,'[2]Curve Summary'!$AI$7:$AJ$161,2)</f>
        <v>1.0499999523162842</v>
      </c>
      <c r="DN14" s="46">
        <f>VLOOKUP(DN$7,'[2]Curve Summary'!$AI$7:$AJ$161,2)</f>
        <v>1.0499999523162842</v>
      </c>
      <c r="DO14" s="46">
        <f>VLOOKUP(DO$7,'[2]Curve Summary'!$AI$7:$AJ$161,2)</f>
        <v>1.0499999523162842</v>
      </c>
      <c r="DP14" s="46">
        <f>VLOOKUP(DP$7,'[2]Curve Summary'!$AI$7:$AJ$161,2)</f>
        <v>1.0499999523162842</v>
      </c>
      <c r="DQ14" s="46">
        <f>VLOOKUP(DQ$7,'[2]Curve Summary'!$AI$7:$AJ$161,2)</f>
        <v>1.0499999523162842</v>
      </c>
      <c r="DR14" s="46">
        <f>VLOOKUP(DR$7,'[2]Curve Summary'!$AI$7:$AJ$161,2)</f>
        <v>1.0499999523162842</v>
      </c>
      <c r="DS14" s="46">
        <f>VLOOKUP(DS$7,'[2]Curve Summary'!$AI$7:$AJ$161,2)</f>
        <v>1.5499999523162842</v>
      </c>
      <c r="DT14" s="46">
        <f>VLOOKUP(DT$7,'[2]Curve Summary'!$AI$7:$AJ$161,2)</f>
        <v>1.5499999523162842</v>
      </c>
      <c r="DU14" s="46">
        <f>VLOOKUP(DU$7,'[2]Curve Summary'!$AI$7:$AJ$161,2)</f>
        <v>1.5499999523162842</v>
      </c>
      <c r="DV14" s="46">
        <f>VLOOKUP(DV$7,'[2]Curve Summary'!$AI$7:$AJ$161,2)</f>
        <v>1.5499999523162842</v>
      </c>
      <c r="DW14" s="46">
        <f>VLOOKUP(DW$7,'[2]Curve Summary'!$AI$7:$AJ$161,2)</f>
        <v>1.5499999523162842</v>
      </c>
      <c r="DX14" s="46">
        <f>VLOOKUP(DX$7,'[2]Curve Summary'!$AI$7:$AJ$161,2)</f>
        <v>1.5499999523162842</v>
      </c>
      <c r="DY14" s="46">
        <f>VLOOKUP(DY$7,'[2]Curve Summary'!$AI$7:$AJ$161,2)</f>
        <v>1.0499999523162842</v>
      </c>
    </row>
    <row r="15" spans="1:129" s="4" customFormat="1" ht="13.65" customHeight="1" x14ac:dyDescent="0.2">
      <c r="A15" s="47" t="s">
        <v>24</v>
      </c>
      <c r="B15" s="2" t="s">
        <v>24</v>
      </c>
      <c r="C15" s="31">
        <f>'E. Power Desk Daily Price'!$AC15</f>
        <v>49.375</v>
      </c>
      <c r="D15" s="31">
        <f ca="1">IF(ISERROR((AVERAGE(OFFSET('[2]Curve Summary'!$F$6,13,0,9,1))*9+ 12* '[2]Curve Summary Backup'!$F$38)/21), '[2]Curve Summary Backup'!$F$38,(AVERAGE(OFFSET('[2]Curve Summary'!$F$6,13,0,9,1))*9+ 12* '[2]Curve Summary Backup'!$F$38)/21)</f>
        <v>65.142857142857139</v>
      </c>
      <c r="E15" s="31">
        <f>VLOOKUP(E$7,'[2]Curve Summary'!$A$7:$AG$58,6)</f>
        <v>60</v>
      </c>
      <c r="F15" s="31">
        <f>VLOOKUP(F$7,'[2]Curve Summary'!$A$7:$AG$58,6)</f>
        <v>47.25</v>
      </c>
      <c r="G15" s="31">
        <f t="shared" si="0"/>
        <v>47.5</v>
      </c>
      <c r="H15" s="31">
        <f>VLOOKUP(H$7,'[2]Curve Summary'!$A$7:$AG$58,6)</f>
        <v>47.5</v>
      </c>
      <c r="I15" s="31">
        <f>VLOOKUP(I$7,'[2]Curve Summary'!$A$7:$AG$58,6)</f>
        <v>47.5</v>
      </c>
      <c r="J15" s="31">
        <f>VLOOKUP(J$7,'[2]Curve Summary'!$A$7:$AG$58,6)</f>
        <v>47.5</v>
      </c>
      <c r="K15" s="34">
        <v>52.361510791366904</v>
      </c>
      <c r="L15" s="34">
        <v>49.176470588235297</v>
      </c>
      <c r="M15" s="34">
        <v>45.77058823529412</v>
      </c>
      <c r="N15" s="34">
        <v>44.071595330739299</v>
      </c>
      <c r="O15" s="34">
        <v>43.618431372549026</v>
      </c>
      <c r="P15" s="34">
        <v>43.730250783699049</v>
      </c>
      <c r="Q15" s="35">
        <v>43.763366890380311</v>
      </c>
      <c r="R15" s="39">
        <v>45.030221583914631</v>
      </c>
      <c r="S15" s="40"/>
      <c r="T15" s="40"/>
      <c r="U15" s="30"/>
      <c r="V15" s="31">
        <f>VLOOKUP(V$7,'[2]Curve Summary'!$A$9:$AG$161,6)</f>
        <v>57.25</v>
      </c>
      <c r="W15" s="31">
        <f>VLOOKUP(W$7,'[2]Curve Summary'!$A$9:$AG$161,6)</f>
        <v>57.375</v>
      </c>
      <c r="X15" s="31">
        <f>VLOOKUP(X$7,'[2]Curve Summary'!$A$9:$AG$161,6)</f>
        <v>44</v>
      </c>
      <c r="Y15" s="31">
        <f>VLOOKUP(Y$7,'[2]Curve Summary'!$A$9:$AG$161,6)</f>
        <v>44</v>
      </c>
      <c r="Z15" s="31">
        <f>VLOOKUP(Z$7,'[2]Curve Summary'!$A$9:$AG$161,6)</f>
        <v>44</v>
      </c>
      <c r="AA15" s="31">
        <f>VLOOKUP(AA$7,'[2]Curve Summary'!$A$9:$AG$161,6)</f>
        <v>51</v>
      </c>
      <c r="AB15" s="31">
        <f>VLOOKUP(AB$7,'[2]Curve Summary'!$A$9:$AG$161,6)</f>
        <v>61</v>
      </c>
      <c r="AC15" s="31">
        <f>VLOOKUP(AC$7,'[2]Curve Summary'!$A$9:$AG$161,6)</f>
        <v>61</v>
      </c>
      <c r="AD15" s="31">
        <f>VLOOKUP(AD$7,'[2]Curve Summary'!$A$9:$AG$161,6)</f>
        <v>43.25</v>
      </c>
      <c r="AE15" s="31">
        <f>VLOOKUP(AE$7,'[2]Curve Summary'!$A$9:$AG$161,6)</f>
        <v>42.25</v>
      </c>
      <c r="AF15" s="31">
        <f>VLOOKUP(AF$7,'[2]Curve Summary'!$A$9:$AG$161,6)</f>
        <v>42.25</v>
      </c>
      <c r="AG15" s="31">
        <f>VLOOKUP(AG$7,'[2]Curve Summary'!$A$9:$AG$161,6)</f>
        <v>42.25</v>
      </c>
      <c r="AH15" s="31">
        <f>VLOOKUP(AH$7,'[2]Curve Summary'!$A$9:$AG$161,6)</f>
        <v>53</v>
      </c>
      <c r="AI15" s="31">
        <f>VLOOKUP(AI$7,'[2]Curve Summary'!$A$9:$AG$161,6)</f>
        <v>53</v>
      </c>
      <c r="AJ15" s="31">
        <f>VLOOKUP(AJ$7,'[2]Curve Summary'!$A$9:$AG$161,6)</f>
        <v>41.5</v>
      </c>
      <c r="AK15" s="31">
        <f>VLOOKUP(AK$7,'[2]Curve Summary'!$A$9:$AG$161,6)</f>
        <v>41.5</v>
      </c>
      <c r="AL15" s="31">
        <f>VLOOKUP(AL$7,'[2]Curve Summary'!$A$9:$AG$161,6)</f>
        <v>41.5</v>
      </c>
      <c r="AM15" s="31">
        <f>VLOOKUP(AM$7,'[2]Curve Summary'!$A$9:$AG$161,6)</f>
        <v>48</v>
      </c>
      <c r="AN15" s="31">
        <f>VLOOKUP(AN$7,'[2]Curve Summary'!$A$9:$AG$161,6)</f>
        <v>56.25</v>
      </c>
      <c r="AO15" s="31">
        <f>VLOOKUP(AO$7,'[2]Curve Summary'!$A$9:$AG$161,6)</f>
        <v>56.25</v>
      </c>
      <c r="AP15" s="31">
        <f>VLOOKUP(AP$7,'[2]Curve Summary'!$A$9:$AG$161,6)</f>
        <v>39.75</v>
      </c>
      <c r="AQ15" s="31">
        <f>VLOOKUP(AQ$7,'[2]Curve Summary'!$A$9:$AG$161,6)</f>
        <v>39.5</v>
      </c>
      <c r="AR15" s="31">
        <f>VLOOKUP(AR$7,'[2]Curve Summary'!$A$9:$AG$161,6)</f>
        <v>39.5</v>
      </c>
      <c r="AS15" s="31">
        <f>VLOOKUP(AS$7,'[2]Curve Summary'!$A$9:$AG$161,6)</f>
        <v>39.5</v>
      </c>
      <c r="AT15" s="31">
        <f>VLOOKUP(AT$7,'[2]Curve Summary'!$A$9:$AG$161,6)</f>
        <v>51.1</v>
      </c>
      <c r="AU15" s="31">
        <f>VLOOKUP(AU$7,'[2]Curve Summary'!$A$9:$AG$161,6)</f>
        <v>51.1</v>
      </c>
      <c r="AV15" s="31">
        <f>VLOOKUP(AV$7,'[2]Curve Summary'!$A$9:$AG$161,6)</f>
        <v>40.200000000000003</v>
      </c>
      <c r="AW15" s="31">
        <f>VLOOKUP(AW$7,'[2]Curve Summary'!$A$9:$AG$161,6)</f>
        <v>40.200000000000003</v>
      </c>
      <c r="AX15" s="31">
        <f>VLOOKUP(AX$7,'[2]Curve Summary'!$A$9:$AG$161,6)</f>
        <v>40.200000000000003</v>
      </c>
      <c r="AY15" s="31">
        <f>VLOOKUP(AY$7,'[2]Curve Summary'!$A$9:$AG$161,6)</f>
        <v>46.6</v>
      </c>
      <c r="AZ15" s="31">
        <f>VLOOKUP(AZ$7,'[2]Curve Summary'!$A$9:$AG$161,6)</f>
        <v>53.75</v>
      </c>
      <c r="BA15" s="31">
        <f>VLOOKUP(BA$7,'[2]Curve Summary'!$A$9:$AG$161,6)</f>
        <v>53.75</v>
      </c>
      <c r="BB15" s="31">
        <f>VLOOKUP(BB$7,'[2]Curve Summary'!$A$9:$AG$161,6)</f>
        <v>38.35</v>
      </c>
      <c r="BC15" s="31">
        <f>VLOOKUP(BC$7,'[2]Curve Summary'!$A$9:$AG$161,6)</f>
        <v>38.1</v>
      </c>
      <c r="BD15" s="31">
        <f>VLOOKUP(BD$7,'[2]Curve Summary'!$A$9:$AG$161,6)</f>
        <v>38.1</v>
      </c>
      <c r="BE15" s="31">
        <f>VLOOKUP(BE$7,'[2]Curve Summary'!$A$9:$AG$161,6)</f>
        <v>38.1</v>
      </c>
      <c r="BF15" s="31">
        <f>VLOOKUP(BF$7,'[2]Curve Summary'!$A$9:$AG$161,6)</f>
        <v>50.6</v>
      </c>
      <c r="BG15" s="31">
        <f>VLOOKUP(BG$7,'[2]Curve Summary'!$A$9:$AG$161,6)</f>
        <v>50.6</v>
      </c>
      <c r="BH15" s="31">
        <f>VLOOKUP(BH$7,'[2]Curve Summary'!$A$9:$AG$161,6)</f>
        <v>39.700000000000003</v>
      </c>
      <c r="BI15" s="31">
        <f>VLOOKUP(BI$7,'[2]Curve Summary'!$A$9:$AG$161,6)</f>
        <v>39.700000000000003</v>
      </c>
      <c r="BJ15" s="31">
        <f>VLOOKUP(BJ$7,'[2]Curve Summary'!$A$9:$AG$161,6)</f>
        <v>39.700000000000003</v>
      </c>
      <c r="BK15" s="31">
        <f>VLOOKUP(BK$7,'[2]Curve Summary'!$A$9:$AG$161,6)</f>
        <v>46.1</v>
      </c>
      <c r="BL15" s="31">
        <f>VLOOKUP(BL$7,'[2]Curve Summary'!$A$9:$AG$161,6)</f>
        <v>53.25</v>
      </c>
      <c r="BM15" s="31">
        <f>VLOOKUP(BM$7,'[2]Curve Summary'!$A$9:$AG$161,6)</f>
        <v>53.25</v>
      </c>
      <c r="BN15" s="31">
        <f>VLOOKUP(BN$7,'[2]Curve Summary'!$A$9:$AG$161,6)</f>
        <v>37.85</v>
      </c>
      <c r="BO15" s="31">
        <f>VLOOKUP(BO$7,'[2]Curve Summary'!$A$9:$AG$161,6)</f>
        <v>37.6</v>
      </c>
      <c r="BP15" s="31">
        <f>VLOOKUP(BP$7,'[2]Curve Summary'!$A$9:$AG$161,6)</f>
        <v>37.6</v>
      </c>
      <c r="BQ15" s="31">
        <f>VLOOKUP(BQ$7,'[2]Curve Summary'!$A$9:$AG$161,6)</f>
        <v>37.6</v>
      </c>
      <c r="BR15" s="31">
        <f>VLOOKUP(BR$7,'[2]Curve Summary'!$A$9:$AG$161,6)</f>
        <v>50.1</v>
      </c>
      <c r="BS15" s="31">
        <f>VLOOKUP(BS$7,'[2]Curve Summary'!$A$9:$AG$161,6)</f>
        <v>50.1</v>
      </c>
      <c r="BT15" s="31">
        <f>VLOOKUP(BT$7,'[2]Curve Summary'!$A$9:$AG$161,6)</f>
        <v>39.200000000000003</v>
      </c>
      <c r="BU15" s="31">
        <f>VLOOKUP(BU$7,'[2]Curve Summary'!$A$9:$AG$161,6)</f>
        <v>39.200000000000003</v>
      </c>
      <c r="BV15" s="31">
        <f>VLOOKUP(BV$7,'[2]Curve Summary'!$A$9:$AG$161,6)</f>
        <v>39.200000000000003</v>
      </c>
      <c r="BW15" s="31">
        <f>VLOOKUP(BW$7,'[2]Curve Summary'!$A$9:$AG$161,6)</f>
        <v>45.6</v>
      </c>
      <c r="BX15" s="31">
        <f>VLOOKUP(BX$7,'[2]Curve Summary'!$A$9:$AG$161,6)</f>
        <v>52.75</v>
      </c>
      <c r="BY15" s="31">
        <f>VLOOKUP(BY$7,'[2]Curve Summary'!$A$9:$AG$161,6)</f>
        <v>52.75</v>
      </c>
      <c r="BZ15" s="31">
        <f>VLOOKUP(BZ$7,'[2]Curve Summary'!$A$9:$AG$161,6)</f>
        <v>37.35</v>
      </c>
      <c r="CA15" s="31">
        <f>VLOOKUP(CA$7,'[2]Curve Summary'!$A$9:$AG$161,6)</f>
        <v>37.1</v>
      </c>
      <c r="CB15" s="31">
        <f>VLOOKUP(CB$7,'[2]Curve Summary'!$A$9:$AG$161,6)</f>
        <v>37.1</v>
      </c>
      <c r="CC15" s="31">
        <f>VLOOKUP(CC$7,'[2]Curve Summary'!$A$9:$AG$161,6)</f>
        <v>37.1</v>
      </c>
      <c r="CD15" s="31">
        <f>VLOOKUP(CD$7,'[2]Curve Summary'!$A$9:$AG$161,6)</f>
        <v>50.1</v>
      </c>
      <c r="CE15" s="31">
        <f>VLOOKUP(CE$7,'[2]Curve Summary'!$A$9:$AG$161,6)</f>
        <v>50.1</v>
      </c>
      <c r="CF15" s="31">
        <f>VLOOKUP(CF$7,'[2]Curve Summary'!$A$9:$AG$161,6)</f>
        <v>39.200000000000003</v>
      </c>
      <c r="CG15" s="31">
        <f>VLOOKUP(CG$7,'[2]Curve Summary'!$A$9:$AG$161,6)</f>
        <v>39.200000000000003</v>
      </c>
      <c r="CH15" s="31">
        <f>VLOOKUP(CH$7,'[2]Curve Summary'!$A$9:$AG$161,6)</f>
        <v>39.200000000000003</v>
      </c>
      <c r="CI15" s="31">
        <f>VLOOKUP(CI$7,'[2]Curve Summary'!$A$9:$AG$161,6)</f>
        <v>45.6</v>
      </c>
      <c r="CJ15" s="31">
        <f>VLOOKUP(CJ$7,'[2]Curve Summary'!$A$9:$AG$161,6)</f>
        <v>52.75</v>
      </c>
      <c r="CK15" s="31">
        <f>VLOOKUP(CK$7,'[2]Curve Summary'!$A$9:$AG$161,6)</f>
        <v>52.75</v>
      </c>
      <c r="CL15" s="31">
        <f>VLOOKUP(CL$7,'[2]Curve Summary'!$A$9:$AG$161,6)</f>
        <v>37.35</v>
      </c>
      <c r="CM15" s="31">
        <f>VLOOKUP(CM$7,'[2]Curve Summary'!$A$9:$AG$161,6)</f>
        <v>37.1</v>
      </c>
      <c r="CN15" s="31">
        <f>VLOOKUP(CN$7,'[2]Curve Summary'!$A$9:$AG$161,6)</f>
        <v>37.1</v>
      </c>
      <c r="CO15" s="31">
        <f>VLOOKUP(CO$7,'[2]Curve Summary'!$A$9:$AG$161,6)</f>
        <v>37.1</v>
      </c>
      <c r="CP15" s="31">
        <f>VLOOKUP(CP$7,'[2]Curve Summary'!$A$9:$AG$161,6)</f>
        <v>50.6</v>
      </c>
      <c r="CQ15" s="31">
        <f>VLOOKUP(CQ$7,'[2]Curve Summary'!$A$9:$AG$161,6)</f>
        <v>50.6</v>
      </c>
      <c r="CR15" s="31">
        <f>VLOOKUP(CR$7,'[2]Curve Summary'!$A$9:$AG$161,6)</f>
        <v>39.700000000000003</v>
      </c>
      <c r="CS15" s="31">
        <f>VLOOKUP(CS$7,'[2]Curve Summary'!$A$9:$AG$161,6)</f>
        <v>39.700000000000003</v>
      </c>
      <c r="CT15" s="31">
        <f>VLOOKUP(CT$7,'[2]Curve Summary'!$A$9:$AG$161,6)</f>
        <v>39.700000000000003</v>
      </c>
      <c r="CU15" s="31">
        <f>VLOOKUP(CU$7,'[2]Curve Summary'!$A$9:$AG$161,6)</f>
        <v>46.1</v>
      </c>
      <c r="CV15" s="31">
        <f>VLOOKUP(CV$7,'[2]Curve Summary'!$A$9:$AG$161,6)</f>
        <v>53.25</v>
      </c>
      <c r="CW15" s="31">
        <f>VLOOKUP(CW$7,'[2]Curve Summary'!$A$9:$AG$161,6)</f>
        <v>53.25</v>
      </c>
      <c r="CX15" s="31">
        <f>VLOOKUP(CX$7,'[2]Curve Summary'!$A$9:$AG$161,6)</f>
        <v>37.85</v>
      </c>
      <c r="CY15" s="31">
        <f>VLOOKUP(CY$7,'[2]Curve Summary'!$A$9:$AG$161,6)</f>
        <v>37.6</v>
      </c>
      <c r="CZ15" s="31">
        <f>VLOOKUP(CZ$7,'[2]Curve Summary'!$A$9:$AG$161,6)</f>
        <v>37.6</v>
      </c>
      <c r="DA15" s="31">
        <f>VLOOKUP(DA$7,'[2]Curve Summary'!$A$9:$AG$161,6)</f>
        <v>37.6</v>
      </c>
      <c r="DB15" s="31">
        <f>VLOOKUP(DB$7,'[2]Curve Summary'!$A$9:$AG$161,6)</f>
        <v>51.1</v>
      </c>
      <c r="DC15" s="31">
        <f>VLOOKUP(DC$7,'[2]Curve Summary'!$A$9:$AG$161,6)</f>
        <v>51.1</v>
      </c>
      <c r="DD15" s="31">
        <f>VLOOKUP(DD$7,'[2]Curve Summary'!$A$9:$AG$161,6)</f>
        <v>40.200000000000003</v>
      </c>
      <c r="DE15" s="31">
        <f>VLOOKUP(DE$7,'[2]Curve Summary'!$A$9:$AG$161,6)</f>
        <v>40.200000000000003</v>
      </c>
      <c r="DF15" s="31">
        <f>VLOOKUP(DF$7,'[2]Curve Summary'!$A$9:$AG$161,6)</f>
        <v>40.200000000000003</v>
      </c>
      <c r="DG15" s="31">
        <f>VLOOKUP(DG$7,'[2]Curve Summary'!$A$9:$AG$161,6)</f>
        <v>46.6</v>
      </c>
      <c r="DH15" s="31">
        <f>VLOOKUP(DH$7,'[2]Curve Summary'!$A$9:$AG$161,6)</f>
        <v>53.75</v>
      </c>
      <c r="DI15" s="31">
        <f>VLOOKUP(DI$7,'[2]Curve Summary'!$A$9:$AG$161,6)</f>
        <v>53.75</v>
      </c>
      <c r="DJ15" s="31">
        <f>VLOOKUP(DJ$7,'[2]Curve Summary'!$A$9:$AG$161,6)</f>
        <v>38.35</v>
      </c>
      <c r="DK15" s="31">
        <f>VLOOKUP(DK$7,'[2]Curve Summary'!$A$9:$AG$161,6)</f>
        <v>38.1</v>
      </c>
      <c r="DL15" s="31">
        <f>VLOOKUP(DL$7,'[2]Curve Summary'!$A$9:$AG$161,6)</f>
        <v>38.1</v>
      </c>
      <c r="DM15" s="31">
        <f>VLOOKUP(DM$7,'[2]Curve Summary'!$A$9:$AG$161,6)</f>
        <v>38.1</v>
      </c>
      <c r="DN15" s="31">
        <f>VLOOKUP(DN$7,'[2]Curve Summary'!$A$9:$AG$161,6)</f>
        <v>51.6</v>
      </c>
      <c r="DO15" s="31">
        <f>VLOOKUP(DO$7,'[2]Curve Summary'!$A$9:$AG$161,6)</f>
        <v>51.6</v>
      </c>
      <c r="DP15" s="31">
        <f>VLOOKUP(DP$7,'[2]Curve Summary'!$A$9:$AG$161,6)</f>
        <v>40.700000000000003</v>
      </c>
      <c r="DQ15" s="31">
        <f>VLOOKUP(DQ$7,'[2]Curve Summary'!$A$9:$AG$161,6)</f>
        <v>40.700000000000003</v>
      </c>
      <c r="DR15" s="31">
        <f>VLOOKUP(DR$7,'[2]Curve Summary'!$A$9:$AG$161,6)</f>
        <v>40.700000000000003</v>
      </c>
      <c r="DS15" s="31">
        <f>VLOOKUP(DS$7,'[2]Curve Summary'!$A$9:$AG$161,6)</f>
        <v>47.1</v>
      </c>
      <c r="DT15" s="31">
        <f>VLOOKUP(DT$7,'[2]Curve Summary'!$A$9:$AG$161,6)</f>
        <v>54.25</v>
      </c>
      <c r="DU15" s="31">
        <f>VLOOKUP(DU$7,'[2]Curve Summary'!$A$9:$AG$161,6)</f>
        <v>54.25</v>
      </c>
      <c r="DV15" s="31">
        <f>VLOOKUP(DV$7,'[2]Curve Summary'!$A$9:$AG$161,6)</f>
        <v>38.85</v>
      </c>
      <c r="DW15" s="31">
        <f>VLOOKUP(DW$7,'[2]Curve Summary'!$A$9:$AG$161,6)</f>
        <v>38.6</v>
      </c>
      <c r="DX15" s="31">
        <f>VLOOKUP(DX$7,'[2]Curve Summary'!$A$9:$AG$161,6)</f>
        <v>38.6</v>
      </c>
      <c r="DY15" s="31">
        <f>VLOOKUP(DY$7,'[2]Curve Summary'!$A$9:$AG$161,6)</f>
        <v>38.6</v>
      </c>
    </row>
    <row r="16" spans="1:129" s="4" customFormat="1" ht="13.65" customHeight="1" x14ac:dyDescent="0.2">
      <c r="A16" s="47" t="s">
        <v>25</v>
      </c>
      <c r="B16" s="2" t="s">
        <v>25</v>
      </c>
      <c r="C16" s="31">
        <f>'E. Power Desk Daily Price'!$AC16</f>
        <v>50.942499999999995</v>
      </c>
      <c r="D16" s="31">
        <f ca="1">IF(ISERROR((AVERAGE(OFFSET('[2]Curve Summary'!$N$6,13,0,9,1))*9+ 12* '[2]Curve Summary Backup'!$N$38)/21), '[2]Curve Summary Backup'!$N$38,(AVERAGE(OFFSET('[2]Curve Summary'!$N$6,13,0,9,1))*9+ 12* '[2]Curve Summary Backup'!$N$38)/21)</f>
        <v>75.833333333333329</v>
      </c>
      <c r="E16" s="31">
        <f>VLOOKUP(E$7,'[2]Curve Summary'!$A$7:$AG$62,14)</f>
        <v>68</v>
      </c>
      <c r="F16" s="31">
        <f>VLOOKUP(F$7,'[2]Curve Summary'!$A$7:$AG$62,14)</f>
        <v>39.5</v>
      </c>
      <c r="G16" s="31">
        <f t="shared" si="0"/>
        <v>36.5</v>
      </c>
      <c r="H16" s="31">
        <f>VLOOKUP(H$7,'[2]Curve Summary'!$A$7:$AG$62,14)</f>
        <v>36.5</v>
      </c>
      <c r="I16" s="31">
        <f>VLOOKUP(I$7,'[2]Curve Summary'!$A$7:$AG$62,14)</f>
        <v>36.5</v>
      </c>
      <c r="J16" s="31">
        <f>VLOOKUP(J$7,'[2]Curve Summary'!$A$7:$AG$62,14)</f>
        <v>36.5</v>
      </c>
      <c r="K16" s="34">
        <v>49.311582733812948</v>
      </c>
      <c r="L16" s="34">
        <v>43.560784313725492</v>
      </c>
      <c r="M16" s="34">
        <v>40.21078431372549</v>
      </c>
      <c r="N16" s="34">
        <v>39.658560311284049</v>
      </c>
      <c r="O16" s="34">
        <v>39.494117647058822</v>
      </c>
      <c r="P16" s="34">
        <v>39.822884012539184</v>
      </c>
      <c r="Q16" s="35">
        <v>39.752376957494405</v>
      </c>
      <c r="R16" s="39">
        <v>40.744074681986049</v>
      </c>
      <c r="S16" s="40"/>
      <c r="T16" s="40"/>
      <c r="U16" s="30"/>
      <c r="V16" s="31">
        <f>VLOOKUP(V$7,'[2]Curve Summary'!$A$12:$AG$161,14)</f>
        <v>42</v>
      </c>
      <c r="W16" s="31">
        <f>VLOOKUP(W$7,'[2]Curve Summary'!$A$12:$AG$161,14)</f>
        <v>42</v>
      </c>
      <c r="X16" s="31">
        <f>VLOOKUP(X$7,'[2]Curve Summary'!$A$12:$AG$161,14)</f>
        <v>38</v>
      </c>
      <c r="Y16" s="31">
        <f>VLOOKUP(Y$7,'[2]Curve Summary'!$A$12:$AG$161,14)</f>
        <v>37</v>
      </c>
      <c r="Z16" s="31">
        <f>VLOOKUP(Z$7,'[2]Curve Summary'!$A$12:$AG$161,14)</f>
        <v>40</v>
      </c>
      <c r="AA16" s="31">
        <f>VLOOKUP(AA$7,'[2]Curve Summary'!$A$12:$AG$161,14)</f>
        <v>50</v>
      </c>
      <c r="AB16" s="31">
        <f>VLOOKUP(AB$7,'[2]Curve Summary'!$A$12:$AG$161,14)</f>
        <v>68</v>
      </c>
      <c r="AC16" s="31">
        <f>VLOOKUP(AC$7,'[2]Curve Summary'!$A$12:$AG$161,14)</f>
        <v>68</v>
      </c>
      <c r="AD16" s="31">
        <f>VLOOKUP(AD$7,'[2]Curve Summary'!$A$12:$AG$161,14)</f>
        <v>35</v>
      </c>
      <c r="AE16" s="31">
        <f>VLOOKUP(AE$7,'[2]Curve Summary'!$A$12:$AG$161,14)</f>
        <v>33.75</v>
      </c>
      <c r="AF16" s="31">
        <f>VLOOKUP(AF$7,'[2]Curve Summary'!$A$12:$AG$161,14)</f>
        <v>33.75</v>
      </c>
      <c r="AG16" s="31">
        <f>VLOOKUP(AG$7,'[2]Curve Summary'!$A$12:$AG$161,14)</f>
        <v>33.75</v>
      </c>
      <c r="AH16" s="31">
        <f>VLOOKUP(AH$7,'[2]Curve Summary'!$A$12:$AG$161,14)</f>
        <v>38</v>
      </c>
      <c r="AI16" s="31">
        <f>VLOOKUP(AI$7,'[2]Curve Summary'!$A$12:$AG$161,14)</f>
        <v>38</v>
      </c>
      <c r="AJ16" s="31">
        <f>VLOOKUP(AJ$7,'[2]Curve Summary'!$A$12:$AG$161,14)</f>
        <v>34.5</v>
      </c>
      <c r="AK16" s="31">
        <f>VLOOKUP(AK$7,'[2]Curve Summary'!$A$12:$AG$161,14)</f>
        <v>34</v>
      </c>
      <c r="AL16" s="31">
        <f>VLOOKUP(AL$7,'[2]Curve Summary'!$A$12:$AG$161,14)</f>
        <v>38.5</v>
      </c>
      <c r="AM16" s="31">
        <f>VLOOKUP(AM$7,'[2]Curve Summary'!$A$12:$AG$161,14)</f>
        <v>47.5</v>
      </c>
      <c r="AN16" s="31">
        <f>VLOOKUP(AN$7,'[2]Curve Summary'!$A$12:$AG$161,14)</f>
        <v>60</v>
      </c>
      <c r="AO16" s="31">
        <f>VLOOKUP(AO$7,'[2]Curve Summary'!$A$12:$AG$161,14)</f>
        <v>60</v>
      </c>
      <c r="AP16" s="31">
        <f>VLOOKUP(AP$7,'[2]Curve Summary'!$A$12:$AG$161,14)</f>
        <v>34.25</v>
      </c>
      <c r="AQ16" s="31">
        <f>VLOOKUP(AQ$7,'[2]Curve Summary'!$A$12:$AG$161,14)</f>
        <v>32.5</v>
      </c>
      <c r="AR16" s="31">
        <f>VLOOKUP(AR$7,'[2]Curve Summary'!$A$12:$AG$161,14)</f>
        <v>32.5</v>
      </c>
      <c r="AS16" s="31">
        <f>VLOOKUP(AS$7,'[2]Curve Summary'!$A$12:$AG$161,14)</f>
        <v>32.5</v>
      </c>
      <c r="AT16" s="31">
        <f>VLOOKUP(AT$7,'[2]Curve Summary'!$A$12:$AG$161,14)</f>
        <v>37.75</v>
      </c>
      <c r="AU16" s="31">
        <f>VLOOKUP(AU$7,'[2]Curve Summary'!$A$12:$AG$161,14)</f>
        <v>37.75</v>
      </c>
      <c r="AV16" s="31">
        <f>VLOOKUP(AV$7,'[2]Curve Summary'!$A$12:$AG$161,14)</f>
        <v>34.25</v>
      </c>
      <c r="AW16" s="31">
        <f>VLOOKUP(AW$7,'[2]Curve Summary'!$A$12:$AG$161,14)</f>
        <v>33.5</v>
      </c>
      <c r="AX16" s="31">
        <f>VLOOKUP(AX$7,'[2]Curve Summary'!$A$12:$AG$161,14)</f>
        <v>38.25</v>
      </c>
      <c r="AY16" s="31">
        <f>VLOOKUP(AY$7,'[2]Curve Summary'!$A$12:$AG$161,14)</f>
        <v>47.25</v>
      </c>
      <c r="AZ16" s="31">
        <f>VLOOKUP(AZ$7,'[2]Curve Summary'!$A$12:$AG$161,14)</f>
        <v>57</v>
      </c>
      <c r="BA16" s="31">
        <f>VLOOKUP(BA$7,'[2]Curve Summary'!$A$12:$AG$161,14)</f>
        <v>57</v>
      </c>
      <c r="BB16" s="31">
        <f>VLOOKUP(BB$7,'[2]Curve Summary'!$A$12:$AG$161,14)</f>
        <v>34.25</v>
      </c>
      <c r="BC16" s="31">
        <f>VLOOKUP(BC$7,'[2]Curve Summary'!$A$12:$AG$161,14)</f>
        <v>33</v>
      </c>
      <c r="BD16" s="31">
        <f>VLOOKUP(BD$7,'[2]Curve Summary'!$A$12:$AG$161,14)</f>
        <v>33</v>
      </c>
      <c r="BE16" s="31">
        <f>VLOOKUP(BE$7,'[2]Curve Summary'!$A$12:$AG$161,14)</f>
        <v>33</v>
      </c>
      <c r="BF16" s="31">
        <f>VLOOKUP(BF$7,'[2]Curve Summary'!$A$12:$AG$161,14)</f>
        <v>38</v>
      </c>
      <c r="BG16" s="31">
        <f>VLOOKUP(BG$7,'[2]Curve Summary'!$A$12:$AG$161,14)</f>
        <v>38</v>
      </c>
      <c r="BH16" s="31">
        <f>VLOOKUP(BH$7,'[2]Curve Summary'!$A$12:$AG$161,14)</f>
        <v>34</v>
      </c>
      <c r="BI16" s="31">
        <f>VLOOKUP(BI$7,'[2]Curve Summary'!$A$12:$AG$161,14)</f>
        <v>33.5</v>
      </c>
      <c r="BJ16" s="31">
        <f>VLOOKUP(BJ$7,'[2]Curve Summary'!$A$12:$AG$161,14)</f>
        <v>38</v>
      </c>
      <c r="BK16" s="31">
        <f>VLOOKUP(BK$7,'[2]Curve Summary'!$A$12:$AG$161,14)</f>
        <v>46.75</v>
      </c>
      <c r="BL16" s="31">
        <f>VLOOKUP(BL$7,'[2]Curve Summary'!$A$12:$AG$161,14)</f>
        <v>56</v>
      </c>
      <c r="BM16" s="31">
        <f>VLOOKUP(BM$7,'[2]Curve Summary'!$A$12:$AG$161,14)</f>
        <v>56</v>
      </c>
      <c r="BN16" s="31">
        <f>VLOOKUP(BN$7,'[2]Curve Summary'!$A$12:$AG$161,14)</f>
        <v>34</v>
      </c>
      <c r="BO16" s="31">
        <f>VLOOKUP(BO$7,'[2]Curve Summary'!$A$12:$AG$161,14)</f>
        <v>33</v>
      </c>
      <c r="BP16" s="31">
        <f>VLOOKUP(BP$7,'[2]Curve Summary'!$A$12:$AG$161,14)</f>
        <v>33</v>
      </c>
      <c r="BQ16" s="31">
        <f>VLOOKUP(BQ$7,'[2]Curve Summary'!$A$12:$AG$161,14)</f>
        <v>33</v>
      </c>
      <c r="BR16" s="31">
        <f>VLOOKUP(BR$7,'[2]Curve Summary'!$A$12:$AG$161,14)</f>
        <v>37.75</v>
      </c>
      <c r="BS16" s="31">
        <f>VLOOKUP(BS$7,'[2]Curve Summary'!$A$12:$AG$161,14)</f>
        <v>37.75</v>
      </c>
      <c r="BT16" s="31">
        <f>VLOOKUP(BT$7,'[2]Curve Summary'!$A$12:$AG$161,14)</f>
        <v>33.25</v>
      </c>
      <c r="BU16" s="31">
        <f>VLOOKUP(BU$7,'[2]Curve Summary'!$A$12:$AG$161,14)</f>
        <v>32.75</v>
      </c>
      <c r="BV16" s="31">
        <f>VLOOKUP(BV$7,'[2]Curve Summary'!$A$12:$AG$161,14)</f>
        <v>37</v>
      </c>
      <c r="BW16" s="31">
        <f>VLOOKUP(BW$7,'[2]Curve Summary'!$A$12:$AG$161,14)</f>
        <v>46.75</v>
      </c>
      <c r="BX16" s="31">
        <f>VLOOKUP(BX$7,'[2]Curve Summary'!$A$12:$AG$161,14)</f>
        <v>56.5</v>
      </c>
      <c r="BY16" s="31">
        <f>VLOOKUP(BY$7,'[2]Curve Summary'!$A$12:$AG$161,14)</f>
        <v>56.5</v>
      </c>
      <c r="BZ16" s="31">
        <f>VLOOKUP(BZ$7,'[2]Curve Summary'!$A$12:$AG$161,14)</f>
        <v>33.5</v>
      </c>
      <c r="CA16" s="31">
        <f>VLOOKUP(CA$7,'[2]Curve Summary'!$A$12:$AG$161,14)</f>
        <v>32.75</v>
      </c>
      <c r="CB16" s="31">
        <f>VLOOKUP(CB$7,'[2]Curve Summary'!$A$12:$AG$161,14)</f>
        <v>32.75</v>
      </c>
      <c r="CC16" s="31">
        <f>VLOOKUP(CC$7,'[2]Curve Summary'!$A$12:$AG$161,14)</f>
        <v>32.75</v>
      </c>
      <c r="CD16" s="31">
        <f>VLOOKUP(CD$7,'[2]Curve Summary'!$A$12:$AG$161,14)</f>
        <v>37.75</v>
      </c>
      <c r="CE16" s="31">
        <f>VLOOKUP(CE$7,'[2]Curve Summary'!$A$12:$AG$161,14)</f>
        <v>37.75</v>
      </c>
      <c r="CF16" s="31">
        <f>VLOOKUP(CF$7,'[2]Curve Summary'!$A$12:$AG$161,14)</f>
        <v>33.5</v>
      </c>
      <c r="CG16" s="31">
        <f>VLOOKUP(CG$7,'[2]Curve Summary'!$A$12:$AG$161,14)</f>
        <v>33.5</v>
      </c>
      <c r="CH16" s="31">
        <f>VLOOKUP(CH$7,'[2]Curve Summary'!$A$12:$AG$161,14)</f>
        <v>37</v>
      </c>
      <c r="CI16" s="31">
        <f>VLOOKUP(CI$7,'[2]Curve Summary'!$A$12:$AG$161,14)</f>
        <v>46.75</v>
      </c>
      <c r="CJ16" s="31">
        <f>VLOOKUP(CJ$7,'[2]Curve Summary'!$A$12:$AG$161,14)</f>
        <v>56.5</v>
      </c>
      <c r="CK16" s="31">
        <f>VLOOKUP(CK$7,'[2]Curve Summary'!$A$12:$AG$161,14)</f>
        <v>56.5</v>
      </c>
      <c r="CL16" s="31">
        <f>VLOOKUP(CL$7,'[2]Curve Summary'!$A$12:$AG$161,14)</f>
        <v>33.5</v>
      </c>
      <c r="CM16" s="31">
        <f>VLOOKUP(CM$7,'[2]Curve Summary'!$A$12:$AG$161,14)</f>
        <v>32.75</v>
      </c>
      <c r="CN16" s="31">
        <f>VLOOKUP(CN$7,'[2]Curve Summary'!$A$12:$AG$161,14)</f>
        <v>32.75</v>
      </c>
      <c r="CO16" s="31">
        <f>VLOOKUP(CO$7,'[2]Curve Summary'!$A$12:$AG$161,14)</f>
        <v>32.75</v>
      </c>
      <c r="CP16" s="31">
        <f>VLOOKUP(CP$7,'[2]Curve Summary'!$A$12:$AG$161,14)</f>
        <v>37.75</v>
      </c>
      <c r="CQ16" s="31">
        <f>VLOOKUP(CQ$7,'[2]Curve Summary'!$A$12:$AG$161,14)</f>
        <v>37.75</v>
      </c>
      <c r="CR16" s="31">
        <f>VLOOKUP(CR$7,'[2]Curve Summary'!$A$12:$AG$161,14)</f>
        <v>34.75</v>
      </c>
      <c r="CS16" s="31">
        <f>VLOOKUP(CS$7,'[2]Curve Summary'!$A$12:$AG$161,14)</f>
        <v>34.25</v>
      </c>
      <c r="CT16" s="31">
        <f>VLOOKUP(CT$7,'[2]Curve Summary'!$A$12:$AG$161,14)</f>
        <v>37.25</v>
      </c>
      <c r="CU16" s="31">
        <f>VLOOKUP(CU$7,'[2]Curve Summary'!$A$12:$AG$161,14)</f>
        <v>47.25</v>
      </c>
      <c r="CV16" s="31">
        <f>VLOOKUP(CV$7,'[2]Curve Summary'!$A$12:$AG$161,14)</f>
        <v>57.5</v>
      </c>
      <c r="CW16" s="31">
        <f>VLOOKUP(CW$7,'[2]Curve Summary'!$A$12:$AG$161,14)</f>
        <v>57.5</v>
      </c>
      <c r="CX16" s="31">
        <f>VLOOKUP(CX$7,'[2]Curve Summary'!$A$12:$AG$161,14)</f>
        <v>33.5</v>
      </c>
      <c r="CY16" s="31">
        <f>VLOOKUP(CY$7,'[2]Curve Summary'!$A$12:$AG$161,14)</f>
        <v>32.75</v>
      </c>
      <c r="CZ16" s="31">
        <f>VLOOKUP(CZ$7,'[2]Curve Summary'!$A$12:$AG$161,14)</f>
        <v>32.75</v>
      </c>
      <c r="DA16" s="31">
        <f>VLOOKUP(DA$7,'[2]Curve Summary'!$A$12:$AG$161,14)</f>
        <v>32.75</v>
      </c>
      <c r="DB16" s="31">
        <f>VLOOKUP(DB$7,'[2]Curve Summary'!$A$12:$AG$161,14)</f>
        <v>38</v>
      </c>
      <c r="DC16" s="31">
        <f>VLOOKUP(DC$7,'[2]Curve Summary'!$A$12:$AG$161,14)</f>
        <v>38</v>
      </c>
      <c r="DD16" s="31">
        <f>VLOOKUP(DD$7,'[2]Curve Summary'!$A$12:$AG$161,14)</f>
        <v>33.5</v>
      </c>
      <c r="DE16" s="31">
        <f>VLOOKUP(DE$7,'[2]Curve Summary'!$A$12:$AG$161,14)</f>
        <v>33</v>
      </c>
      <c r="DF16" s="31">
        <f>VLOOKUP(DF$7,'[2]Curve Summary'!$A$12:$AG$161,14)</f>
        <v>37</v>
      </c>
      <c r="DG16" s="31">
        <f>VLOOKUP(DG$7,'[2]Curve Summary'!$A$12:$AG$161,14)</f>
        <v>49</v>
      </c>
      <c r="DH16" s="31">
        <f>VLOOKUP(DH$7,'[2]Curve Summary'!$A$12:$AG$161,14)</f>
        <v>63</v>
      </c>
      <c r="DI16" s="31">
        <f>VLOOKUP(DI$7,'[2]Curve Summary'!$A$12:$AG$161,14)</f>
        <v>63</v>
      </c>
      <c r="DJ16" s="31">
        <f>VLOOKUP(DJ$7,'[2]Curve Summary'!$A$12:$AG$161,14)</f>
        <v>33.5</v>
      </c>
      <c r="DK16" s="31">
        <f>VLOOKUP(DK$7,'[2]Curve Summary'!$A$12:$AG$161,14)</f>
        <v>32</v>
      </c>
      <c r="DL16" s="31">
        <f>VLOOKUP(DL$7,'[2]Curve Summary'!$A$12:$AG$161,14)</f>
        <v>32</v>
      </c>
      <c r="DM16" s="31">
        <f>VLOOKUP(DM$7,'[2]Curve Summary'!$A$12:$AG$161,14)</f>
        <v>32</v>
      </c>
      <c r="DN16" s="31">
        <f>VLOOKUP(DN$7,'[2]Curve Summary'!$A$12:$AG$161,14)</f>
        <v>38.25</v>
      </c>
      <c r="DO16" s="31">
        <f>VLOOKUP(DO$7,'[2]Curve Summary'!$A$12:$AG$161,14)</f>
        <v>38.25</v>
      </c>
      <c r="DP16" s="31">
        <f>VLOOKUP(DP$7,'[2]Curve Summary'!$A$12:$AG$161,14)</f>
        <v>34</v>
      </c>
      <c r="DQ16" s="31">
        <f>VLOOKUP(DQ$7,'[2]Curve Summary'!$A$12:$AG$161,14)</f>
        <v>33</v>
      </c>
      <c r="DR16" s="31">
        <f>VLOOKUP(DR$7,'[2]Curve Summary'!$A$12:$AG$161,14)</f>
        <v>37</v>
      </c>
      <c r="DS16" s="31">
        <f>VLOOKUP(DS$7,'[2]Curve Summary'!$A$12:$AG$161,14)</f>
        <v>49</v>
      </c>
      <c r="DT16" s="31">
        <f>VLOOKUP(DT$7,'[2]Curve Summary'!$A$12:$AG$161,14)</f>
        <v>63</v>
      </c>
      <c r="DU16" s="31">
        <f>VLOOKUP(DU$7,'[2]Curve Summary'!$A$12:$AG$161,14)</f>
        <v>63</v>
      </c>
      <c r="DV16" s="31">
        <f>VLOOKUP(DV$7,'[2]Curve Summary'!$A$12:$AG$161,14)</f>
        <v>33.5</v>
      </c>
      <c r="DW16" s="31">
        <f>VLOOKUP(DW$7,'[2]Curve Summary'!$A$12:$AG$161,14)</f>
        <v>32</v>
      </c>
      <c r="DX16" s="31">
        <f>VLOOKUP(DX$7,'[2]Curve Summary'!$A$12:$AG$161,14)</f>
        <v>32</v>
      </c>
      <c r="DY16" s="31">
        <f>VLOOKUP(DY$7,'[2]Curve Summary'!$A$12:$AG$161,14)</f>
        <v>32</v>
      </c>
    </row>
    <row r="17" spans="1:129" s="4" customFormat="1" ht="13.65" customHeight="1" x14ac:dyDescent="0.2">
      <c r="A17" s="47" t="s">
        <v>26</v>
      </c>
      <c r="B17" s="2" t="s">
        <v>27</v>
      </c>
      <c r="C17" s="31">
        <f>'E. Power Desk Daily Price'!$AC17</f>
        <v>63.535833333333336</v>
      </c>
      <c r="D17" s="31">
        <f ca="1">IF(ISERROR((AVERAGE(OFFSET('[2]Curve Summary'!$B$6,13,0,9,1))*9+ 12* '[2]Curve Summary Backup'!$B$38)/21), '[2]Curve Summary Backup'!$B$38,(AVERAGE(OFFSET('[2]Curve Summary'!$B$6,13,0,9,1))*9+ 12* '[2]Curve Summary Backup'!$B$38)/21)</f>
        <v>83</v>
      </c>
      <c r="E17" s="31">
        <f>VLOOKUP(E$7,'[2]Curve Summary'!$A$7:$AG$63,2)</f>
        <v>83</v>
      </c>
      <c r="F17" s="31">
        <f>VLOOKUP(F$7,'[2]Curve Summary'!$A$7:$AG$63,2)</f>
        <v>53.25</v>
      </c>
      <c r="G17" s="31">
        <f t="shared" si="0"/>
        <v>52.291666666666664</v>
      </c>
      <c r="H17" s="31">
        <f>VLOOKUP(H$7,'[2]Curve Summary'!$A$7:$AG$63,2)</f>
        <v>52.25</v>
      </c>
      <c r="I17" s="31">
        <f>VLOOKUP(I$7,'[2]Curve Summary'!$A$7:$AG$63,2)</f>
        <v>52.25</v>
      </c>
      <c r="J17" s="31">
        <f>VLOOKUP(J$7,'[2]Curve Summary'!$A$7:$AG$63,2)</f>
        <v>52.375</v>
      </c>
      <c r="K17" s="34">
        <v>63.112805755395684</v>
      </c>
      <c r="L17" s="34">
        <v>54.250980392156862</v>
      </c>
      <c r="M17" s="34">
        <v>51.878627450980389</v>
      </c>
      <c r="N17" s="34">
        <v>49.820622568093377</v>
      </c>
      <c r="O17" s="34">
        <v>49.407254901960769</v>
      </c>
      <c r="P17" s="34">
        <v>50.409561128526661</v>
      </c>
      <c r="Q17" s="35">
        <v>50.181963087248342</v>
      </c>
      <c r="R17" s="39">
        <v>51.522806729585568</v>
      </c>
      <c r="S17" s="40"/>
      <c r="T17" s="40"/>
      <c r="U17" s="30"/>
      <c r="V17" s="31">
        <f>VLOOKUP(V$7,'[2]Curve Summary'!$A$13:$AG$161,2)</f>
        <v>57</v>
      </c>
      <c r="W17" s="31">
        <f>VLOOKUP(W$7,'[2]Curve Summary'!$A$13:$AG$161,2)</f>
        <v>57</v>
      </c>
      <c r="X17" s="31">
        <f>VLOOKUP(X$7,'[2]Curve Summary'!$A$13:$AG$161,2)</f>
        <v>46</v>
      </c>
      <c r="Y17" s="31">
        <f>VLOOKUP(Y$7,'[2]Curve Summary'!$A$13:$AG$161,2)</f>
        <v>46</v>
      </c>
      <c r="Z17" s="31">
        <f>VLOOKUP(Z$7,'[2]Curve Summary'!$A$13:$AG$161,2)</f>
        <v>48</v>
      </c>
      <c r="AA17" s="31">
        <f>VLOOKUP(AA$7,'[2]Curve Summary'!$A$13:$AG$161,2)</f>
        <v>57.5</v>
      </c>
      <c r="AB17" s="31">
        <f>VLOOKUP(AB$7,'[2]Curve Summary'!$A$13:$AG$161,2)</f>
        <v>80</v>
      </c>
      <c r="AC17" s="31">
        <f>VLOOKUP(AC$7,'[2]Curve Summary'!$A$13:$AG$161,2)</f>
        <v>80</v>
      </c>
      <c r="AD17" s="31">
        <f>VLOOKUP(AD$7,'[2]Curve Summary'!$A$13:$AG$161,2)</f>
        <v>46</v>
      </c>
      <c r="AE17" s="31">
        <f>VLOOKUP(AE$7,'[2]Curve Summary'!$A$13:$AG$161,2)</f>
        <v>44</v>
      </c>
      <c r="AF17" s="31">
        <f>VLOOKUP(AF$7,'[2]Curve Summary'!$A$13:$AG$161,2)</f>
        <v>44</v>
      </c>
      <c r="AG17" s="31">
        <f>VLOOKUP(AG$7,'[2]Curve Summary'!$A$13:$AG$161,2)</f>
        <v>44</v>
      </c>
      <c r="AH17" s="31">
        <f>VLOOKUP(AH$7,'[2]Curve Summary'!$A$13:$AG$161,2)</f>
        <v>55</v>
      </c>
      <c r="AI17" s="31">
        <f>VLOOKUP(AI$7,'[2]Curve Summary'!$A$13:$AG$161,2)</f>
        <v>55</v>
      </c>
      <c r="AJ17" s="31">
        <f>VLOOKUP(AJ$7,'[2]Curve Summary'!$A$13:$AG$161,2)</f>
        <v>44</v>
      </c>
      <c r="AK17" s="31">
        <f>VLOOKUP(AK$7,'[2]Curve Summary'!$A$13:$AG$161,2)</f>
        <v>43.5</v>
      </c>
      <c r="AL17" s="31">
        <f>VLOOKUP(AL$7,'[2]Curve Summary'!$A$13:$AG$161,2)</f>
        <v>44</v>
      </c>
      <c r="AM17" s="31">
        <f>VLOOKUP(AM$7,'[2]Curve Summary'!$A$13:$AG$161,2)</f>
        <v>55</v>
      </c>
      <c r="AN17" s="31">
        <f>VLOOKUP(AN$7,'[2]Curve Summary'!$A$13:$AG$161,2)</f>
        <v>76</v>
      </c>
      <c r="AO17" s="31">
        <f>VLOOKUP(AO$7,'[2]Curve Summary'!$A$13:$AG$161,2)</f>
        <v>78.55</v>
      </c>
      <c r="AP17" s="31">
        <f>VLOOKUP(AP$7,'[2]Curve Summary'!$A$13:$AG$161,2)</f>
        <v>44.3</v>
      </c>
      <c r="AQ17" s="31">
        <f>VLOOKUP(AQ$7,'[2]Curve Summary'!$A$13:$AG$161,2)</f>
        <v>42.3</v>
      </c>
      <c r="AR17" s="31">
        <f>VLOOKUP(AR$7,'[2]Curve Summary'!$A$13:$AG$161,2)</f>
        <v>42.3</v>
      </c>
      <c r="AS17" s="31">
        <f>VLOOKUP(AS$7,'[2]Curve Summary'!$A$13:$AG$161,2)</f>
        <v>42.3</v>
      </c>
      <c r="AT17" s="31">
        <f>VLOOKUP(AT$7,'[2]Curve Summary'!$A$13:$AG$161,2)</f>
        <v>53</v>
      </c>
      <c r="AU17" s="31">
        <f>VLOOKUP(AU$7,'[2]Curve Summary'!$A$13:$AG$161,2)</f>
        <v>53</v>
      </c>
      <c r="AV17" s="31">
        <f>VLOOKUP(AV$7,'[2]Curve Summary'!$A$13:$AG$161,2)</f>
        <v>42</v>
      </c>
      <c r="AW17" s="31">
        <f>VLOOKUP(AW$7,'[2]Curve Summary'!$A$13:$AG$161,2)</f>
        <v>41.5</v>
      </c>
      <c r="AX17" s="31">
        <f>VLOOKUP(AX$7,'[2]Curve Summary'!$A$13:$AG$161,2)</f>
        <v>42</v>
      </c>
      <c r="AY17" s="31">
        <f>VLOOKUP(AY$7,'[2]Curve Summary'!$A$13:$AG$161,2)</f>
        <v>53</v>
      </c>
      <c r="AZ17" s="31">
        <f>VLOOKUP(AZ$7,'[2]Curve Summary'!$A$13:$AG$161,2)</f>
        <v>74</v>
      </c>
      <c r="BA17" s="31">
        <f>VLOOKUP(BA$7,'[2]Curve Summary'!$A$13:$AG$161,2)</f>
        <v>76.55</v>
      </c>
      <c r="BB17" s="31">
        <f>VLOOKUP(BB$7,'[2]Curve Summary'!$A$13:$AG$161,2)</f>
        <v>42.3</v>
      </c>
      <c r="BC17" s="31">
        <f>VLOOKUP(BC$7,'[2]Curve Summary'!$A$13:$AG$161,2)</f>
        <v>40.299999999999997</v>
      </c>
      <c r="BD17" s="31">
        <f>VLOOKUP(BD$7,'[2]Curve Summary'!$A$13:$AG$161,2)</f>
        <v>40.299999999999997</v>
      </c>
      <c r="BE17" s="31">
        <f>VLOOKUP(BE$7,'[2]Curve Summary'!$A$13:$AG$161,2)</f>
        <v>40.299999999999997</v>
      </c>
      <c r="BF17" s="31">
        <f>VLOOKUP(BF$7,'[2]Curve Summary'!$A$13:$AG$161,2)</f>
        <v>52.5</v>
      </c>
      <c r="BG17" s="31">
        <f>VLOOKUP(BG$7,'[2]Curve Summary'!$A$13:$AG$161,2)</f>
        <v>52.5</v>
      </c>
      <c r="BH17" s="31">
        <f>VLOOKUP(BH$7,'[2]Curve Summary'!$A$13:$AG$161,2)</f>
        <v>41.5</v>
      </c>
      <c r="BI17" s="31">
        <f>VLOOKUP(BI$7,'[2]Curve Summary'!$A$13:$AG$161,2)</f>
        <v>41</v>
      </c>
      <c r="BJ17" s="31">
        <f>VLOOKUP(BJ$7,'[2]Curve Summary'!$A$13:$AG$161,2)</f>
        <v>41.5</v>
      </c>
      <c r="BK17" s="31">
        <f>VLOOKUP(BK$7,'[2]Curve Summary'!$A$13:$AG$161,2)</f>
        <v>52.5</v>
      </c>
      <c r="BL17" s="31">
        <f>VLOOKUP(BL$7,'[2]Curve Summary'!$A$13:$AG$161,2)</f>
        <v>73.5</v>
      </c>
      <c r="BM17" s="31">
        <f>VLOOKUP(BM$7,'[2]Curve Summary'!$A$13:$AG$161,2)</f>
        <v>76.05</v>
      </c>
      <c r="BN17" s="31">
        <f>VLOOKUP(BN$7,'[2]Curve Summary'!$A$13:$AG$161,2)</f>
        <v>41.8</v>
      </c>
      <c r="BO17" s="31">
        <f>VLOOKUP(BO$7,'[2]Curve Summary'!$A$13:$AG$161,2)</f>
        <v>39.799999999999997</v>
      </c>
      <c r="BP17" s="31">
        <f>VLOOKUP(BP$7,'[2]Curve Summary'!$A$13:$AG$161,2)</f>
        <v>39.799999999999997</v>
      </c>
      <c r="BQ17" s="31">
        <f>VLOOKUP(BQ$7,'[2]Curve Summary'!$A$13:$AG$161,2)</f>
        <v>39.799999999999997</v>
      </c>
      <c r="BR17" s="31">
        <f>VLOOKUP(BR$7,'[2]Curve Summary'!$A$13:$AG$161,2)</f>
        <v>52.5</v>
      </c>
      <c r="BS17" s="31">
        <f>VLOOKUP(BS$7,'[2]Curve Summary'!$A$13:$AG$161,2)</f>
        <v>52.5</v>
      </c>
      <c r="BT17" s="31">
        <f>VLOOKUP(BT$7,'[2]Curve Summary'!$A$13:$AG$161,2)</f>
        <v>41.5</v>
      </c>
      <c r="BU17" s="31">
        <f>VLOOKUP(BU$7,'[2]Curve Summary'!$A$13:$AG$161,2)</f>
        <v>41</v>
      </c>
      <c r="BV17" s="31">
        <f>VLOOKUP(BV$7,'[2]Curve Summary'!$A$13:$AG$161,2)</f>
        <v>41.5</v>
      </c>
      <c r="BW17" s="31">
        <f>VLOOKUP(BW$7,'[2]Curve Summary'!$A$13:$AG$161,2)</f>
        <v>52.5</v>
      </c>
      <c r="BX17" s="31">
        <f>VLOOKUP(BX$7,'[2]Curve Summary'!$A$13:$AG$161,2)</f>
        <v>73.5</v>
      </c>
      <c r="BY17" s="31">
        <f>VLOOKUP(BY$7,'[2]Curve Summary'!$A$13:$AG$161,2)</f>
        <v>76.05</v>
      </c>
      <c r="BZ17" s="31">
        <f>VLOOKUP(BZ$7,'[2]Curve Summary'!$A$13:$AG$161,2)</f>
        <v>41.8</v>
      </c>
      <c r="CA17" s="31">
        <f>VLOOKUP(CA$7,'[2]Curve Summary'!$A$13:$AG$161,2)</f>
        <v>39.799999999999997</v>
      </c>
      <c r="CB17" s="31">
        <f>VLOOKUP(CB$7,'[2]Curve Summary'!$A$13:$AG$161,2)</f>
        <v>39.799999999999997</v>
      </c>
      <c r="CC17" s="31">
        <f>VLOOKUP(CC$7,'[2]Curve Summary'!$A$13:$AG$161,2)</f>
        <v>39.799999999999997</v>
      </c>
      <c r="CD17" s="31">
        <f>VLOOKUP(CD$7,'[2]Curve Summary'!$A$13:$AG$161,2)</f>
        <v>53</v>
      </c>
      <c r="CE17" s="31">
        <f>VLOOKUP(CE$7,'[2]Curve Summary'!$A$13:$AG$161,2)</f>
        <v>53</v>
      </c>
      <c r="CF17" s="31">
        <f>VLOOKUP(CF$7,'[2]Curve Summary'!$A$13:$AG$161,2)</f>
        <v>42</v>
      </c>
      <c r="CG17" s="31">
        <f>VLOOKUP(CG$7,'[2]Curve Summary'!$A$13:$AG$161,2)</f>
        <v>41.5</v>
      </c>
      <c r="CH17" s="31">
        <f>VLOOKUP(CH$7,'[2]Curve Summary'!$A$13:$AG$161,2)</f>
        <v>42</v>
      </c>
      <c r="CI17" s="31">
        <f>VLOOKUP(CI$7,'[2]Curve Summary'!$A$13:$AG$161,2)</f>
        <v>53</v>
      </c>
      <c r="CJ17" s="31">
        <f>VLOOKUP(CJ$7,'[2]Curve Summary'!$A$13:$AG$161,2)</f>
        <v>74</v>
      </c>
      <c r="CK17" s="31">
        <f>VLOOKUP(CK$7,'[2]Curve Summary'!$A$13:$AG$161,2)</f>
        <v>76.55</v>
      </c>
      <c r="CL17" s="31">
        <f>VLOOKUP(CL$7,'[2]Curve Summary'!$A$13:$AG$161,2)</f>
        <v>42.3</v>
      </c>
      <c r="CM17" s="31">
        <f>VLOOKUP(CM$7,'[2]Curve Summary'!$A$13:$AG$161,2)</f>
        <v>40.299999999999997</v>
      </c>
      <c r="CN17" s="31">
        <f>VLOOKUP(CN$7,'[2]Curve Summary'!$A$13:$AG$161,2)</f>
        <v>40.299999999999997</v>
      </c>
      <c r="CO17" s="31">
        <f>VLOOKUP(CO$7,'[2]Curve Summary'!$A$13:$AG$161,2)</f>
        <v>40.299999999999997</v>
      </c>
      <c r="CP17" s="31">
        <f>VLOOKUP(CP$7,'[2]Curve Summary'!$A$13:$AG$161,2)</f>
        <v>53.5</v>
      </c>
      <c r="CQ17" s="31">
        <f>VLOOKUP(CQ$7,'[2]Curve Summary'!$A$13:$AG$161,2)</f>
        <v>53.5</v>
      </c>
      <c r="CR17" s="31">
        <f>VLOOKUP(CR$7,'[2]Curve Summary'!$A$13:$AG$161,2)</f>
        <v>42.5</v>
      </c>
      <c r="CS17" s="31">
        <f>VLOOKUP(CS$7,'[2]Curve Summary'!$A$13:$AG$161,2)</f>
        <v>42</v>
      </c>
      <c r="CT17" s="31">
        <f>VLOOKUP(CT$7,'[2]Curve Summary'!$A$13:$AG$161,2)</f>
        <v>42.5</v>
      </c>
      <c r="CU17" s="31">
        <f>VLOOKUP(CU$7,'[2]Curve Summary'!$A$13:$AG$161,2)</f>
        <v>53.5</v>
      </c>
      <c r="CV17" s="31">
        <f>VLOOKUP(CV$7,'[2]Curve Summary'!$A$13:$AG$161,2)</f>
        <v>74.5</v>
      </c>
      <c r="CW17" s="31">
        <f>VLOOKUP(CW$7,'[2]Curve Summary'!$A$13:$AG$161,2)</f>
        <v>77.05</v>
      </c>
      <c r="CX17" s="31">
        <f>VLOOKUP(CX$7,'[2]Curve Summary'!$A$13:$AG$161,2)</f>
        <v>42.8</v>
      </c>
      <c r="CY17" s="31">
        <f>VLOOKUP(CY$7,'[2]Curve Summary'!$A$13:$AG$161,2)</f>
        <v>40.799999999999997</v>
      </c>
      <c r="CZ17" s="31">
        <f>VLOOKUP(CZ$7,'[2]Curve Summary'!$A$13:$AG$161,2)</f>
        <v>40.799999999999997</v>
      </c>
      <c r="DA17" s="31">
        <f>VLOOKUP(DA$7,'[2]Curve Summary'!$A$13:$AG$161,2)</f>
        <v>40.799999999999997</v>
      </c>
      <c r="DB17" s="31">
        <f>VLOOKUP(DB$7,'[2]Curve Summary'!$A$13:$AG$161,2)</f>
        <v>54</v>
      </c>
      <c r="DC17" s="31">
        <f>VLOOKUP(DC$7,'[2]Curve Summary'!$A$13:$AG$161,2)</f>
        <v>54</v>
      </c>
      <c r="DD17" s="31">
        <f>VLOOKUP(DD$7,'[2]Curve Summary'!$A$13:$AG$161,2)</f>
        <v>43</v>
      </c>
      <c r="DE17" s="31">
        <f>VLOOKUP(DE$7,'[2]Curve Summary'!$A$13:$AG$161,2)</f>
        <v>42.5</v>
      </c>
      <c r="DF17" s="31">
        <f>VLOOKUP(DF$7,'[2]Curve Summary'!$A$13:$AG$161,2)</f>
        <v>43</v>
      </c>
      <c r="DG17" s="31">
        <f>VLOOKUP(DG$7,'[2]Curve Summary'!$A$13:$AG$161,2)</f>
        <v>54</v>
      </c>
      <c r="DH17" s="31">
        <f>VLOOKUP(DH$7,'[2]Curve Summary'!$A$13:$AG$161,2)</f>
        <v>75</v>
      </c>
      <c r="DI17" s="31">
        <f>VLOOKUP(DI$7,'[2]Curve Summary'!$A$13:$AG$161,2)</f>
        <v>77.55</v>
      </c>
      <c r="DJ17" s="31">
        <f>VLOOKUP(DJ$7,'[2]Curve Summary'!$A$13:$AG$161,2)</f>
        <v>43.3</v>
      </c>
      <c r="DK17" s="31">
        <f>VLOOKUP(DK$7,'[2]Curve Summary'!$A$13:$AG$161,2)</f>
        <v>41.3</v>
      </c>
      <c r="DL17" s="31">
        <f>VLOOKUP(DL$7,'[2]Curve Summary'!$A$13:$AG$161,2)</f>
        <v>41.3</v>
      </c>
      <c r="DM17" s="31">
        <f>VLOOKUP(DM$7,'[2]Curve Summary'!$A$13:$AG$161,2)</f>
        <v>41.3</v>
      </c>
      <c r="DN17" s="31">
        <f>VLOOKUP(DN$7,'[2]Curve Summary'!$A$13:$AG$161,2)</f>
        <v>54.5</v>
      </c>
      <c r="DO17" s="31">
        <f>VLOOKUP(DO$7,'[2]Curve Summary'!$A$13:$AG$161,2)</f>
        <v>54.5</v>
      </c>
      <c r="DP17" s="31">
        <f>VLOOKUP(DP$7,'[2]Curve Summary'!$A$13:$AG$161,2)</f>
        <v>43.5</v>
      </c>
      <c r="DQ17" s="31">
        <f>VLOOKUP(DQ$7,'[2]Curve Summary'!$A$13:$AG$161,2)</f>
        <v>43</v>
      </c>
      <c r="DR17" s="31">
        <f>VLOOKUP(DR$7,'[2]Curve Summary'!$A$13:$AG$161,2)</f>
        <v>43.5</v>
      </c>
      <c r="DS17" s="31">
        <f>VLOOKUP(DS$7,'[2]Curve Summary'!$A$13:$AG$161,2)</f>
        <v>54.5</v>
      </c>
      <c r="DT17" s="31">
        <f>VLOOKUP(DT$7,'[2]Curve Summary'!$A$13:$AG$161,2)</f>
        <v>75.5</v>
      </c>
      <c r="DU17" s="31">
        <f>VLOOKUP(DU$7,'[2]Curve Summary'!$A$13:$AG$161,2)</f>
        <v>78.05</v>
      </c>
      <c r="DV17" s="31">
        <f>VLOOKUP(DV$7,'[2]Curve Summary'!$A$13:$AG$161,2)</f>
        <v>43.8</v>
      </c>
      <c r="DW17" s="31">
        <f>VLOOKUP(DW$7,'[2]Curve Summary'!$A$13:$AG$161,2)</f>
        <v>41.8</v>
      </c>
      <c r="DX17" s="31">
        <f>VLOOKUP(DX$7,'[2]Curve Summary'!$A$13:$AG$161,2)</f>
        <v>41.8</v>
      </c>
      <c r="DY17" s="31">
        <f>VLOOKUP(DY$7,'[2]Curve Summary'!$A$13:$AG$161,2)</f>
        <v>41.8</v>
      </c>
    </row>
    <row r="18" spans="1:129" s="4" customFormat="1" ht="13.65" customHeight="1" x14ac:dyDescent="0.2">
      <c r="A18" s="48" t="s">
        <v>28</v>
      </c>
      <c r="B18" s="4" t="s">
        <v>27</v>
      </c>
      <c r="C18" s="31">
        <f>'E. Power Desk Daily Price'!$AC18</f>
        <v>44.860833333333325</v>
      </c>
      <c r="D18" s="31">
        <f ca="1">IF(ISERROR((AVERAGE(OFFSET('[2]Curve Summary'!$C$6,13,0,9,1))*9+ 12* '[2]Curve Summary Backup'!$C$38)/21), '[2]Curve Summary Backup'!$C$38,(AVERAGE(OFFSET('[2]Curve Summary'!$C$6,13,0,9,1))*9+ 12* '[2]Curve Summary Backup'!$C$38)/21)</f>
        <v>55.75</v>
      </c>
      <c r="E18" s="31">
        <f>VLOOKUP(E$7,'[2]Curve Summary'!$A$7:$AG$63,3)</f>
        <v>55.75</v>
      </c>
      <c r="F18" s="31">
        <f>VLOOKUP(F$7,'[2]Curve Summary'!$A$7:$AG$63,3)</f>
        <v>40.75</v>
      </c>
      <c r="G18" s="31">
        <f t="shared" si="0"/>
        <v>41</v>
      </c>
      <c r="H18" s="31">
        <f>VLOOKUP(H$7,'[2]Curve Summary'!$A$7:$AG$63,3)</f>
        <v>41</v>
      </c>
      <c r="I18" s="31">
        <f>VLOOKUP(I$7,'[2]Curve Summary'!$A$7:$AG$63,3)</f>
        <v>41</v>
      </c>
      <c r="J18" s="31">
        <f>VLOOKUP(J$7,'[2]Curve Summary'!$A$7:$AG$63,3)</f>
        <v>41</v>
      </c>
      <c r="K18" s="34">
        <v>45.968201438848922</v>
      </c>
      <c r="L18" s="34">
        <v>42.368627450980391</v>
      </c>
      <c r="M18" s="34">
        <v>38.962745098039214</v>
      </c>
      <c r="N18" s="34">
        <v>39.401167315175094</v>
      </c>
      <c r="O18" s="34">
        <v>39.200000000000003</v>
      </c>
      <c r="P18" s="34">
        <v>40.184796238244516</v>
      </c>
      <c r="Q18" s="35">
        <v>39.931711409395987</v>
      </c>
      <c r="R18" s="36">
        <v>40.429618383258159</v>
      </c>
      <c r="S18" s="29"/>
      <c r="T18" s="29"/>
      <c r="U18" s="30"/>
      <c r="V18" s="31">
        <f>VLOOKUP(V$7,'[2]Curve Summary'!$A$13:$AG$161,3)</f>
        <v>44</v>
      </c>
      <c r="W18" s="31">
        <f>VLOOKUP(W$7,'[2]Curve Summary'!$A$13:$AG$161,3)</f>
        <v>44</v>
      </c>
      <c r="X18" s="31">
        <f>VLOOKUP(X$7,'[2]Curve Summary'!$A$13:$AG$161,3)</f>
        <v>40</v>
      </c>
      <c r="Y18" s="31">
        <f>VLOOKUP(Y$7,'[2]Curve Summary'!$A$13:$AG$161,3)</f>
        <v>40</v>
      </c>
      <c r="Z18" s="31">
        <f>VLOOKUP(Z$7,'[2]Curve Summary'!$A$13:$AG$161,3)</f>
        <v>40</v>
      </c>
      <c r="AA18" s="31">
        <f>VLOOKUP(AA$7,'[2]Curve Summary'!$A$13:$AG$161,3)</f>
        <v>50</v>
      </c>
      <c r="AB18" s="31">
        <f>VLOOKUP(AB$7,'[2]Curve Summary'!$A$13:$AG$161,3)</f>
        <v>54</v>
      </c>
      <c r="AC18" s="31">
        <f>VLOOKUP(AC$7,'[2]Curve Summary'!$A$13:$AG$161,3)</f>
        <v>54</v>
      </c>
      <c r="AD18" s="31">
        <f>VLOOKUP(AD$7,'[2]Curve Summary'!$A$13:$AG$161,3)</f>
        <v>37</v>
      </c>
      <c r="AE18" s="31">
        <f>VLOOKUP(AE$7,'[2]Curve Summary'!$A$13:$AG$161,3)</f>
        <v>35</v>
      </c>
      <c r="AF18" s="31">
        <f>VLOOKUP(AF$7,'[2]Curve Summary'!$A$13:$AG$161,3)</f>
        <v>35</v>
      </c>
      <c r="AG18" s="31">
        <f>VLOOKUP(AG$7,'[2]Curve Summary'!$A$13:$AG$161,3)</f>
        <v>35</v>
      </c>
      <c r="AH18" s="31">
        <f>VLOOKUP(AH$7,'[2]Curve Summary'!$A$13:$AG$161,3)</f>
        <v>40</v>
      </c>
      <c r="AI18" s="31">
        <f>VLOOKUP(AI$7,'[2]Curve Summary'!$A$13:$AG$161,3)</f>
        <v>40</v>
      </c>
      <c r="AJ18" s="31">
        <f>VLOOKUP(AJ$7,'[2]Curve Summary'!$A$13:$AG$161,3)</f>
        <v>36</v>
      </c>
      <c r="AK18" s="31">
        <f>VLOOKUP(AK$7,'[2]Curve Summary'!$A$13:$AG$161,3)</f>
        <v>36</v>
      </c>
      <c r="AL18" s="31">
        <f>VLOOKUP(AL$7,'[2]Curve Summary'!$A$13:$AG$161,3)</f>
        <v>36</v>
      </c>
      <c r="AM18" s="31">
        <f>VLOOKUP(AM$7,'[2]Curve Summary'!$A$13:$AG$161,3)</f>
        <v>46</v>
      </c>
      <c r="AN18" s="31">
        <f>VLOOKUP(AN$7,'[2]Curve Summary'!$A$13:$AG$161,3)</f>
        <v>49</v>
      </c>
      <c r="AO18" s="31">
        <f>VLOOKUP(AO$7,'[2]Curve Summary'!$A$13:$AG$161,3)</f>
        <v>50.5</v>
      </c>
      <c r="AP18" s="31">
        <f>VLOOKUP(AP$7,'[2]Curve Summary'!$A$13:$AG$161,3)</f>
        <v>35</v>
      </c>
      <c r="AQ18" s="31">
        <f>VLOOKUP(AQ$7,'[2]Curve Summary'!$A$13:$AG$161,3)</f>
        <v>33</v>
      </c>
      <c r="AR18" s="31">
        <f>VLOOKUP(AR$7,'[2]Curve Summary'!$A$13:$AG$161,3)</f>
        <v>33</v>
      </c>
      <c r="AS18" s="31">
        <f>VLOOKUP(AS$7,'[2]Curve Summary'!$A$13:$AG$161,3)</f>
        <v>33</v>
      </c>
      <c r="AT18" s="31">
        <f>VLOOKUP(AT$7,'[2]Curve Summary'!$A$13:$AG$161,3)</f>
        <v>40.799999999999997</v>
      </c>
      <c r="AU18" s="31">
        <f>VLOOKUP(AU$7,'[2]Curve Summary'!$A$13:$AG$161,3)</f>
        <v>40.799999999999997</v>
      </c>
      <c r="AV18" s="31">
        <f>VLOOKUP(AV$7,'[2]Curve Summary'!$A$13:$AG$161,3)</f>
        <v>36.799999999999997</v>
      </c>
      <c r="AW18" s="31">
        <f>VLOOKUP(AW$7,'[2]Curve Summary'!$A$13:$AG$161,3)</f>
        <v>36.799999999999997</v>
      </c>
      <c r="AX18" s="31">
        <f>VLOOKUP(AX$7,'[2]Curve Summary'!$A$13:$AG$161,3)</f>
        <v>36.799999999999997</v>
      </c>
      <c r="AY18" s="31">
        <f>VLOOKUP(AY$7,'[2]Curve Summary'!$A$13:$AG$161,3)</f>
        <v>46.55</v>
      </c>
      <c r="AZ18" s="31">
        <f>VLOOKUP(AZ$7,'[2]Curve Summary'!$A$13:$AG$161,3)</f>
        <v>47.8</v>
      </c>
      <c r="BA18" s="31">
        <f>VLOOKUP(BA$7,'[2]Curve Summary'!$A$13:$AG$161,3)</f>
        <v>49.3</v>
      </c>
      <c r="BB18" s="31">
        <f>VLOOKUP(BB$7,'[2]Curve Summary'!$A$13:$AG$161,3)</f>
        <v>35.799999999999997</v>
      </c>
      <c r="BC18" s="31">
        <f>VLOOKUP(BC$7,'[2]Curve Summary'!$A$13:$AG$161,3)</f>
        <v>33.799999999999997</v>
      </c>
      <c r="BD18" s="31">
        <f>VLOOKUP(BD$7,'[2]Curve Summary'!$A$13:$AG$161,3)</f>
        <v>33.799999999999997</v>
      </c>
      <c r="BE18" s="31">
        <f>VLOOKUP(BE$7,'[2]Curve Summary'!$A$13:$AG$161,3)</f>
        <v>33.799999999999997</v>
      </c>
      <c r="BF18" s="31">
        <f>VLOOKUP(BF$7,'[2]Curve Summary'!$A$13:$AG$161,3)</f>
        <v>40.299999999999997</v>
      </c>
      <c r="BG18" s="31">
        <f>VLOOKUP(BG$7,'[2]Curve Summary'!$A$13:$AG$161,3)</f>
        <v>40.299999999999997</v>
      </c>
      <c r="BH18" s="31">
        <f>VLOOKUP(BH$7,'[2]Curve Summary'!$A$13:$AG$161,3)</f>
        <v>36.299999999999997</v>
      </c>
      <c r="BI18" s="31">
        <f>VLOOKUP(BI$7,'[2]Curve Summary'!$A$13:$AG$161,3)</f>
        <v>36.299999999999997</v>
      </c>
      <c r="BJ18" s="31">
        <f>VLOOKUP(BJ$7,'[2]Curve Summary'!$A$13:$AG$161,3)</f>
        <v>36.299999999999997</v>
      </c>
      <c r="BK18" s="31">
        <f>VLOOKUP(BK$7,'[2]Curve Summary'!$A$13:$AG$161,3)</f>
        <v>46.05</v>
      </c>
      <c r="BL18" s="31">
        <f>VLOOKUP(BL$7,'[2]Curve Summary'!$A$13:$AG$161,3)</f>
        <v>47.8</v>
      </c>
      <c r="BM18" s="31">
        <f>VLOOKUP(BM$7,'[2]Curve Summary'!$A$13:$AG$161,3)</f>
        <v>49.3</v>
      </c>
      <c r="BN18" s="31">
        <f>VLOOKUP(BN$7,'[2]Curve Summary'!$A$13:$AG$161,3)</f>
        <v>35.799999999999997</v>
      </c>
      <c r="BO18" s="31">
        <f>VLOOKUP(BO$7,'[2]Curve Summary'!$A$13:$AG$161,3)</f>
        <v>33.799999999999997</v>
      </c>
      <c r="BP18" s="31">
        <f>VLOOKUP(BP$7,'[2]Curve Summary'!$A$13:$AG$161,3)</f>
        <v>33.799999999999997</v>
      </c>
      <c r="BQ18" s="31">
        <f>VLOOKUP(BQ$7,'[2]Curve Summary'!$A$13:$AG$161,3)</f>
        <v>33.799999999999997</v>
      </c>
      <c r="BR18" s="31">
        <f>VLOOKUP(BR$7,'[2]Curve Summary'!$A$13:$AG$161,3)</f>
        <v>40.299999999999997</v>
      </c>
      <c r="BS18" s="31">
        <f>VLOOKUP(BS$7,'[2]Curve Summary'!$A$13:$AG$161,3)</f>
        <v>40.299999999999997</v>
      </c>
      <c r="BT18" s="31">
        <f>VLOOKUP(BT$7,'[2]Curve Summary'!$A$13:$AG$161,3)</f>
        <v>36.299999999999997</v>
      </c>
      <c r="BU18" s="31">
        <f>VLOOKUP(BU$7,'[2]Curve Summary'!$A$13:$AG$161,3)</f>
        <v>36.299999999999997</v>
      </c>
      <c r="BV18" s="31">
        <f>VLOOKUP(BV$7,'[2]Curve Summary'!$A$13:$AG$161,3)</f>
        <v>36.299999999999997</v>
      </c>
      <c r="BW18" s="31">
        <f>VLOOKUP(BW$7,'[2]Curve Summary'!$A$13:$AG$161,3)</f>
        <v>46.05</v>
      </c>
      <c r="BX18" s="31">
        <f>VLOOKUP(BX$7,'[2]Curve Summary'!$A$13:$AG$161,3)</f>
        <v>47.8</v>
      </c>
      <c r="BY18" s="31">
        <f>VLOOKUP(BY$7,'[2]Curve Summary'!$A$13:$AG$161,3)</f>
        <v>49.3</v>
      </c>
      <c r="BZ18" s="31">
        <f>VLOOKUP(BZ$7,'[2]Curve Summary'!$A$13:$AG$161,3)</f>
        <v>35.799999999999997</v>
      </c>
      <c r="CA18" s="31">
        <f>VLOOKUP(CA$7,'[2]Curve Summary'!$A$13:$AG$161,3)</f>
        <v>33.799999999999997</v>
      </c>
      <c r="CB18" s="31">
        <f>VLOOKUP(CB$7,'[2]Curve Summary'!$A$13:$AG$161,3)</f>
        <v>33.799999999999997</v>
      </c>
      <c r="CC18" s="31">
        <f>VLOOKUP(CC$7,'[2]Curve Summary'!$A$13:$AG$161,3)</f>
        <v>33.799999999999997</v>
      </c>
      <c r="CD18" s="31">
        <f>VLOOKUP(CD$7,'[2]Curve Summary'!$A$13:$AG$161,3)</f>
        <v>40.799999999999997</v>
      </c>
      <c r="CE18" s="31">
        <f>VLOOKUP(CE$7,'[2]Curve Summary'!$A$13:$AG$161,3)</f>
        <v>40.799999999999997</v>
      </c>
      <c r="CF18" s="31">
        <f>VLOOKUP(CF$7,'[2]Curve Summary'!$A$13:$AG$161,3)</f>
        <v>36.799999999999997</v>
      </c>
      <c r="CG18" s="31">
        <f>VLOOKUP(CG$7,'[2]Curve Summary'!$A$13:$AG$161,3)</f>
        <v>36.799999999999997</v>
      </c>
      <c r="CH18" s="31">
        <f>VLOOKUP(CH$7,'[2]Curve Summary'!$A$13:$AG$161,3)</f>
        <v>36.799999999999997</v>
      </c>
      <c r="CI18" s="31">
        <f>VLOOKUP(CI$7,'[2]Curve Summary'!$A$13:$AG$161,3)</f>
        <v>46.55</v>
      </c>
      <c r="CJ18" s="31">
        <f>VLOOKUP(CJ$7,'[2]Curve Summary'!$A$13:$AG$161,3)</f>
        <v>48.3</v>
      </c>
      <c r="CK18" s="31">
        <f>VLOOKUP(CK$7,'[2]Curve Summary'!$A$13:$AG$161,3)</f>
        <v>49.8</v>
      </c>
      <c r="CL18" s="31">
        <f>VLOOKUP(CL$7,'[2]Curve Summary'!$A$13:$AG$161,3)</f>
        <v>36.299999999999997</v>
      </c>
      <c r="CM18" s="31">
        <f>VLOOKUP(CM$7,'[2]Curve Summary'!$A$13:$AG$161,3)</f>
        <v>34.299999999999997</v>
      </c>
      <c r="CN18" s="31">
        <f>VLOOKUP(CN$7,'[2]Curve Summary'!$A$13:$AG$161,3)</f>
        <v>34.299999999999997</v>
      </c>
      <c r="CO18" s="31">
        <f>VLOOKUP(CO$7,'[2]Curve Summary'!$A$13:$AG$161,3)</f>
        <v>34.299999999999997</v>
      </c>
      <c r="CP18" s="31">
        <f>VLOOKUP(CP$7,'[2]Curve Summary'!$A$13:$AG$161,3)</f>
        <v>41.3</v>
      </c>
      <c r="CQ18" s="31">
        <f>VLOOKUP(CQ$7,'[2]Curve Summary'!$A$13:$AG$161,3)</f>
        <v>41.3</v>
      </c>
      <c r="CR18" s="31">
        <f>VLOOKUP(CR$7,'[2]Curve Summary'!$A$13:$AG$161,3)</f>
        <v>37.299999999999997</v>
      </c>
      <c r="CS18" s="31">
        <f>VLOOKUP(CS$7,'[2]Curve Summary'!$A$13:$AG$161,3)</f>
        <v>37.299999999999997</v>
      </c>
      <c r="CT18" s="31">
        <f>VLOOKUP(CT$7,'[2]Curve Summary'!$A$13:$AG$161,3)</f>
        <v>37.299999999999997</v>
      </c>
      <c r="CU18" s="31">
        <f>VLOOKUP(CU$7,'[2]Curve Summary'!$A$13:$AG$161,3)</f>
        <v>47.05</v>
      </c>
      <c r="CV18" s="31">
        <f>VLOOKUP(CV$7,'[2]Curve Summary'!$A$13:$AG$161,3)</f>
        <v>48.8</v>
      </c>
      <c r="CW18" s="31">
        <f>VLOOKUP(CW$7,'[2]Curve Summary'!$A$13:$AG$161,3)</f>
        <v>50.3</v>
      </c>
      <c r="CX18" s="31">
        <f>VLOOKUP(CX$7,'[2]Curve Summary'!$A$13:$AG$161,3)</f>
        <v>36.799999999999997</v>
      </c>
      <c r="CY18" s="31">
        <f>VLOOKUP(CY$7,'[2]Curve Summary'!$A$13:$AG$161,3)</f>
        <v>34.799999999999997</v>
      </c>
      <c r="CZ18" s="31">
        <f>VLOOKUP(CZ$7,'[2]Curve Summary'!$A$13:$AG$161,3)</f>
        <v>34.799999999999997</v>
      </c>
      <c r="DA18" s="31">
        <f>VLOOKUP(DA$7,'[2]Curve Summary'!$A$13:$AG$161,3)</f>
        <v>34.799999999999997</v>
      </c>
      <c r="DB18" s="31">
        <f>VLOOKUP(DB$7,'[2]Curve Summary'!$A$13:$AG$161,3)</f>
        <v>41.8</v>
      </c>
      <c r="DC18" s="31">
        <f>VLOOKUP(DC$7,'[2]Curve Summary'!$A$13:$AG$161,3)</f>
        <v>41.8</v>
      </c>
      <c r="DD18" s="31">
        <f>VLOOKUP(DD$7,'[2]Curve Summary'!$A$13:$AG$161,3)</f>
        <v>37.799999999999997</v>
      </c>
      <c r="DE18" s="31">
        <f>VLOOKUP(DE$7,'[2]Curve Summary'!$A$13:$AG$161,3)</f>
        <v>37.799999999999997</v>
      </c>
      <c r="DF18" s="31">
        <f>VLOOKUP(DF$7,'[2]Curve Summary'!$A$13:$AG$161,3)</f>
        <v>37.799999999999997</v>
      </c>
      <c r="DG18" s="31">
        <f>VLOOKUP(DG$7,'[2]Curve Summary'!$A$13:$AG$161,3)</f>
        <v>47.55</v>
      </c>
      <c r="DH18" s="31">
        <f>VLOOKUP(DH$7,'[2]Curve Summary'!$A$13:$AG$161,3)</f>
        <v>49.3</v>
      </c>
      <c r="DI18" s="31">
        <f>VLOOKUP(DI$7,'[2]Curve Summary'!$A$13:$AG$161,3)</f>
        <v>50.8</v>
      </c>
      <c r="DJ18" s="31">
        <f>VLOOKUP(DJ$7,'[2]Curve Summary'!$A$13:$AG$161,3)</f>
        <v>37.299999999999997</v>
      </c>
      <c r="DK18" s="31">
        <f>VLOOKUP(DK$7,'[2]Curve Summary'!$A$13:$AG$161,3)</f>
        <v>35.299999999999997</v>
      </c>
      <c r="DL18" s="31">
        <f>VLOOKUP(DL$7,'[2]Curve Summary'!$A$13:$AG$161,3)</f>
        <v>35.299999999999997</v>
      </c>
      <c r="DM18" s="31">
        <f>VLOOKUP(DM$7,'[2]Curve Summary'!$A$13:$AG$161,3)</f>
        <v>35.299999999999997</v>
      </c>
      <c r="DN18" s="31">
        <f>VLOOKUP(DN$7,'[2]Curve Summary'!$A$13:$AG$161,3)</f>
        <v>42.3</v>
      </c>
      <c r="DO18" s="31">
        <f>VLOOKUP(DO$7,'[2]Curve Summary'!$A$13:$AG$161,3)</f>
        <v>42.3</v>
      </c>
      <c r="DP18" s="31">
        <f>VLOOKUP(DP$7,'[2]Curve Summary'!$A$13:$AG$161,3)</f>
        <v>38.299999999999997</v>
      </c>
      <c r="DQ18" s="31">
        <f>VLOOKUP(DQ$7,'[2]Curve Summary'!$A$13:$AG$161,3)</f>
        <v>38.299999999999997</v>
      </c>
      <c r="DR18" s="31">
        <f>VLOOKUP(DR$7,'[2]Curve Summary'!$A$13:$AG$161,3)</f>
        <v>38.299999999999997</v>
      </c>
      <c r="DS18" s="31">
        <f>VLOOKUP(DS$7,'[2]Curve Summary'!$A$13:$AG$161,3)</f>
        <v>48.05</v>
      </c>
      <c r="DT18" s="31">
        <f>VLOOKUP(DT$7,'[2]Curve Summary'!$A$13:$AG$161,3)</f>
        <v>49.8</v>
      </c>
      <c r="DU18" s="31">
        <f>VLOOKUP(DU$7,'[2]Curve Summary'!$A$13:$AG$161,3)</f>
        <v>51.3</v>
      </c>
      <c r="DV18" s="31">
        <f>VLOOKUP(DV$7,'[2]Curve Summary'!$A$13:$AG$161,3)</f>
        <v>37.799999999999997</v>
      </c>
      <c r="DW18" s="31">
        <f>VLOOKUP(DW$7,'[2]Curve Summary'!$A$13:$AG$161,3)</f>
        <v>35.799999999999997</v>
      </c>
      <c r="DX18" s="31">
        <f>VLOOKUP(DX$7,'[2]Curve Summary'!$A$13:$AG$161,3)</f>
        <v>35.799999999999997</v>
      </c>
      <c r="DY18" s="31">
        <f>VLOOKUP(DY$7,'[2]Curve Summary'!$A$13:$AG$161,3)</f>
        <v>35.799999999999997</v>
      </c>
    </row>
    <row r="19" spans="1:129" s="4" customFormat="1" ht="13.65" customHeight="1" x14ac:dyDescent="0.2">
      <c r="A19" s="48" t="s">
        <v>29</v>
      </c>
      <c r="B19" s="4" t="s">
        <v>27</v>
      </c>
      <c r="C19" s="31">
        <f>'E. Power Desk Daily Price'!$AC19</f>
        <v>70</v>
      </c>
      <c r="D19" s="31">
        <f ca="1">IF(ISERROR((AVERAGE(OFFSET('[2]Curve Summary'!$D$6,13,0,9,1))*9+ 12* '[2]Curve Summary Backup'!$D$38)/21), '[2]Curve Summary Backup'!$D$38,(AVERAGE(OFFSET('[2]Curve Summary'!$D$6,13,0,9,1))*9+ 12* '[2]Curve Summary Backup'!$D$38)/21)</f>
        <v>95.071428571428569</v>
      </c>
      <c r="E19" s="31">
        <f>VLOOKUP(E$7,'[2]Curve Summary'!$A$7:$AG$63,4)</f>
        <v>95.5</v>
      </c>
      <c r="F19" s="31">
        <f>VLOOKUP(F$7,'[2]Curve Summary'!$A$7:$AG$63,4)</f>
        <v>60.75</v>
      </c>
      <c r="G19" s="31">
        <f t="shared" si="0"/>
        <v>58.75</v>
      </c>
      <c r="H19" s="31">
        <f>VLOOKUP(H$7,'[2]Curve Summary'!$A$7:$AG$63,4)</f>
        <v>58.75</v>
      </c>
      <c r="I19" s="31">
        <f>VLOOKUP(I$7,'[2]Curve Summary'!$A$7:$AG$63,4)</f>
        <v>58.75</v>
      </c>
      <c r="J19" s="31">
        <f>VLOOKUP(J$7,'[2]Curve Summary'!$A$7:$AG$63,4)</f>
        <v>58.75</v>
      </c>
      <c r="K19" s="34">
        <v>71.562949640287769</v>
      </c>
      <c r="L19" s="34">
        <v>65.147058823529406</v>
      </c>
      <c r="M19" s="34">
        <v>61.823294117647066</v>
      </c>
      <c r="N19" s="34">
        <v>61.810389105058363</v>
      </c>
      <c r="O19" s="34">
        <v>61.888941176470588</v>
      </c>
      <c r="P19" s="34">
        <v>64.187131661442024</v>
      </c>
      <c r="Q19" s="35">
        <v>63.517746085011197</v>
      </c>
      <c r="R19" s="36">
        <v>63.969807139926168</v>
      </c>
      <c r="S19" s="29"/>
      <c r="T19" s="29"/>
      <c r="U19" s="30"/>
      <c r="V19" s="31">
        <f>VLOOKUP(V$7,'[2]Curve Summary'!$A$13:$AG$161,4)</f>
        <v>67</v>
      </c>
      <c r="W19" s="31">
        <f>VLOOKUP(W$7,'[2]Curve Summary'!$A$13:$AG$161,4)</f>
        <v>67</v>
      </c>
      <c r="X19" s="31">
        <f>VLOOKUP(X$7,'[2]Curve Summary'!$A$13:$AG$161,4)</f>
        <v>53.5</v>
      </c>
      <c r="Y19" s="31">
        <f>VLOOKUP(Y$7,'[2]Curve Summary'!$A$13:$AG$161,4)</f>
        <v>52</v>
      </c>
      <c r="Z19" s="31">
        <f>VLOOKUP(Z$7,'[2]Curve Summary'!$A$13:$AG$161,4)</f>
        <v>53.5</v>
      </c>
      <c r="AA19" s="31">
        <f>VLOOKUP(AA$7,'[2]Curve Summary'!$A$13:$AG$161,4)</f>
        <v>74.5</v>
      </c>
      <c r="AB19" s="31">
        <f>VLOOKUP(AB$7,'[2]Curve Summary'!$A$13:$AG$161,4)</f>
        <v>96</v>
      </c>
      <c r="AC19" s="31">
        <f>VLOOKUP(AC$7,'[2]Curve Summary'!$A$13:$AG$161,4)</f>
        <v>96</v>
      </c>
      <c r="AD19" s="31">
        <f>VLOOKUP(AD$7,'[2]Curve Summary'!$A$13:$AG$161,4)</f>
        <v>56</v>
      </c>
      <c r="AE19" s="31">
        <f>VLOOKUP(AE$7,'[2]Curve Summary'!$A$13:$AG$161,4)</f>
        <v>55</v>
      </c>
      <c r="AF19" s="31">
        <f>VLOOKUP(AF$7,'[2]Curve Summary'!$A$13:$AG$161,4)</f>
        <v>55</v>
      </c>
      <c r="AG19" s="31">
        <f>VLOOKUP(AG$7,'[2]Curve Summary'!$A$13:$AG$161,4)</f>
        <v>55</v>
      </c>
      <c r="AH19" s="31">
        <f>VLOOKUP(AH$7,'[2]Curve Summary'!$A$13:$AG$161,4)</f>
        <v>63.5</v>
      </c>
      <c r="AI19" s="31">
        <f>VLOOKUP(AI$7,'[2]Curve Summary'!$A$13:$AG$161,4)</f>
        <v>63.5</v>
      </c>
      <c r="AJ19" s="31">
        <f>VLOOKUP(AJ$7,'[2]Curve Summary'!$A$13:$AG$161,4)</f>
        <v>50</v>
      </c>
      <c r="AK19" s="31">
        <f>VLOOKUP(AK$7,'[2]Curve Summary'!$A$13:$AG$161,4)</f>
        <v>49</v>
      </c>
      <c r="AL19" s="31">
        <f>VLOOKUP(AL$7,'[2]Curve Summary'!$A$13:$AG$161,4)</f>
        <v>50</v>
      </c>
      <c r="AM19" s="31">
        <f>VLOOKUP(AM$7,'[2]Curve Summary'!$A$13:$AG$161,4)</f>
        <v>68</v>
      </c>
      <c r="AN19" s="31">
        <f>VLOOKUP(AN$7,'[2]Curve Summary'!$A$13:$AG$161,4)</f>
        <v>93</v>
      </c>
      <c r="AO19" s="31">
        <f>VLOOKUP(AO$7,'[2]Curve Summary'!$A$13:$AG$161,4)</f>
        <v>93.49</v>
      </c>
      <c r="AP19" s="31">
        <f>VLOOKUP(AP$7,'[2]Curve Summary'!$A$13:$AG$161,4)</f>
        <v>53.49</v>
      </c>
      <c r="AQ19" s="31">
        <f>VLOOKUP(AQ$7,'[2]Curve Summary'!$A$13:$AG$161,4)</f>
        <v>52.49</v>
      </c>
      <c r="AR19" s="31">
        <f>VLOOKUP(AR$7,'[2]Curve Summary'!$A$13:$AG$161,4)</f>
        <v>52.49</v>
      </c>
      <c r="AS19" s="31">
        <f>VLOOKUP(AS$7,'[2]Curve Summary'!$A$13:$AG$161,4)</f>
        <v>52.49</v>
      </c>
      <c r="AT19" s="31">
        <f>VLOOKUP(AT$7,'[2]Curve Summary'!$A$13:$AG$161,4)</f>
        <v>63.55</v>
      </c>
      <c r="AU19" s="31">
        <f>VLOOKUP(AU$7,'[2]Curve Summary'!$A$13:$AG$161,4)</f>
        <v>63.55</v>
      </c>
      <c r="AV19" s="31">
        <f>VLOOKUP(AV$7,'[2]Curve Summary'!$A$13:$AG$161,4)</f>
        <v>50.05</v>
      </c>
      <c r="AW19" s="31">
        <f>VLOOKUP(AW$7,'[2]Curve Summary'!$A$13:$AG$161,4)</f>
        <v>49.05</v>
      </c>
      <c r="AX19" s="31">
        <f>VLOOKUP(AX$7,'[2]Curve Summary'!$A$13:$AG$161,4)</f>
        <v>50.05</v>
      </c>
      <c r="AY19" s="31">
        <f>VLOOKUP(AY$7,'[2]Curve Summary'!$A$13:$AG$161,4)</f>
        <v>68.05</v>
      </c>
      <c r="AZ19" s="31">
        <f>VLOOKUP(AZ$7,'[2]Curve Summary'!$A$13:$AG$161,4)</f>
        <v>93.05</v>
      </c>
      <c r="BA19" s="31">
        <f>VLOOKUP(BA$7,'[2]Curve Summary'!$A$13:$AG$161,4)</f>
        <v>93.54</v>
      </c>
      <c r="BB19" s="31">
        <f>VLOOKUP(BB$7,'[2]Curve Summary'!$A$13:$AG$161,4)</f>
        <v>53.54</v>
      </c>
      <c r="BC19" s="31">
        <f>VLOOKUP(BC$7,'[2]Curve Summary'!$A$13:$AG$161,4)</f>
        <v>52.54</v>
      </c>
      <c r="BD19" s="31">
        <f>VLOOKUP(BD$7,'[2]Curve Summary'!$A$13:$AG$161,4)</f>
        <v>52.54</v>
      </c>
      <c r="BE19" s="31">
        <f>VLOOKUP(BE$7,'[2]Curve Summary'!$A$13:$AG$161,4)</f>
        <v>52.54</v>
      </c>
      <c r="BF19" s="31">
        <f>VLOOKUP(BF$7,'[2]Curve Summary'!$A$13:$AG$161,4)</f>
        <v>63.55</v>
      </c>
      <c r="BG19" s="31">
        <f>VLOOKUP(BG$7,'[2]Curve Summary'!$A$13:$AG$161,4)</f>
        <v>63.55</v>
      </c>
      <c r="BH19" s="31">
        <f>VLOOKUP(BH$7,'[2]Curve Summary'!$A$13:$AG$161,4)</f>
        <v>50.05</v>
      </c>
      <c r="BI19" s="31">
        <f>VLOOKUP(BI$7,'[2]Curve Summary'!$A$13:$AG$161,4)</f>
        <v>49.05</v>
      </c>
      <c r="BJ19" s="31">
        <f>VLOOKUP(BJ$7,'[2]Curve Summary'!$A$13:$AG$161,4)</f>
        <v>50.05</v>
      </c>
      <c r="BK19" s="31">
        <f>VLOOKUP(BK$7,'[2]Curve Summary'!$A$13:$AG$161,4)</f>
        <v>68.05</v>
      </c>
      <c r="BL19" s="31">
        <f>VLOOKUP(BL$7,'[2]Curve Summary'!$A$13:$AG$161,4)</f>
        <v>93.05</v>
      </c>
      <c r="BM19" s="31">
        <f>VLOOKUP(BM$7,'[2]Curve Summary'!$A$13:$AG$161,4)</f>
        <v>93.54</v>
      </c>
      <c r="BN19" s="31">
        <f>VLOOKUP(BN$7,'[2]Curve Summary'!$A$13:$AG$161,4)</f>
        <v>53.54</v>
      </c>
      <c r="BO19" s="31">
        <f>VLOOKUP(BO$7,'[2]Curve Summary'!$A$13:$AG$161,4)</f>
        <v>52.54</v>
      </c>
      <c r="BP19" s="31">
        <f>VLOOKUP(BP$7,'[2]Curve Summary'!$A$13:$AG$161,4)</f>
        <v>52.54</v>
      </c>
      <c r="BQ19" s="31">
        <f>VLOOKUP(BQ$7,'[2]Curve Summary'!$A$13:$AG$161,4)</f>
        <v>52.54</v>
      </c>
      <c r="BR19" s="31">
        <f>VLOOKUP(BR$7,'[2]Curve Summary'!$A$13:$AG$161,4)</f>
        <v>64.05</v>
      </c>
      <c r="BS19" s="31">
        <f>VLOOKUP(BS$7,'[2]Curve Summary'!$A$13:$AG$161,4)</f>
        <v>64.05</v>
      </c>
      <c r="BT19" s="31">
        <f>VLOOKUP(BT$7,'[2]Curve Summary'!$A$13:$AG$161,4)</f>
        <v>50.55</v>
      </c>
      <c r="BU19" s="31">
        <f>VLOOKUP(BU$7,'[2]Curve Summary'!$A$13:$AG$161,4)</f>
        <v>49.55</v>
      </c>
      <c r="BV19" s="31">
        <f>VLOOKUP(BV$7,'[2]Curve Summary'!$A$13:$AG$161,4)</f>
        <v>50.55</v>
      </c>
      <c r="BW19" s="31">
        <f>VLOOKUP(BW$7,'[2]Curve Summary'!$A$13:$AG$161,4)</f>
        <v>68.55</v>
      </c>
      <c r="BX19" s="31">
        <f>VLOOKUP(BX$7,'[2]Curve Summary'!$A$13:$AG$161,4)</f>
        <v>93.55</v>
      </c>
      <c r="BY19" s="31">
        <f>VLOOKUP(BY$7,'[2]Curve Summary'!$A$13:$AG$161,4)</f>
        <v>94.04</v>
      </c>
      <c r="BZ19" s="31">
        <f>VLOOKUP(BZ$7,'[2]Curve Summary'!$A$13:$AG$161,4)</f>
        <v>54.04</v>
      </c>
      <c r="CA19" s="31">
        <f>VLOOKUP(CA$7,'[2]Curve Summary'!$A$13:$AG$161,4)</f>
        <v>53.04</v>
      </c>
      <c r="CB19" s="31">
        <f>VLOOKUP(CB$7,'[2]Curve Summary'!$A$13:$AG$161,4)</f>
        <v>53.04</v>
      </c>
      <c r="CC19" s="31">
        <f>VLOOKUP(CC$7,'[2]Curve Summary'!$A$13:$AG$161,4)</f>
        <v>53.04</v>
      </c>
      <c r="CD19" s="31">
        <f>VLOOKUP(CD$7,'[2]Curve Summary'!$A$13:$AG$161,4)</f>
        <v>65.05</v>
      </c>
      <c r="CE19" s="31">
        <f>VLOOKUP(CE$7,'[2]Curve Summary'!$A$13:$AG$161,4)</f>
        <v>65.05</v>
      </c>
      <c r="CF19" s="31">
        <f>VLOOKUP(CF$7,'[2]Curve Summary'!$A$13:$AG$161,4)</f>
        <v>51.55</v>
      </c>
      <c r="CG19" s="31">
        <f>VLOOKUP(CG$7,'[2]Curve Summary'!$A$13:$AG$161,4)</f>
        <v>50.55</v>
      </c>
      <c r="CH19" s="31">
        <f>VLOOKUP(CH$7,'[2]Curve Summary'!$A$13:$AG$161,4)</f>
        <v>51.55</v>
      </c>
      <c r="CI19" s="31">
        <f>VLOOKUP(CI$7,'[2]Curve Summary'!$A$13:$AG$161,4)</f>
        <v>69.55</v>
      </c>
      <c r="CJ19" s="31">
        <f>VLOOKUP(CJ$7,'[2]Curve Summary'!$A$13:$AG$161,4)</f>
        <v>94.55</v>
      </c>
      <c r="CK19" s="31">
        <f>VLOOKUP(CK$7,'[2]Curve Summary'!$A$13:$AG$161,4)</f>
        <v>95.04</v>
      </c>
      <c r="CL19" s="31">
        <f>VLOOKUP(CL$7,'[2]Curve Summary'!$A$13:$AG$161,4)</f>
        <v>55.04</v>
      </c>
      <c r="CM19" s="31">
        <f>VLOOKUP(CM$7,'[2]Curve Summary'!$A$13:$AG$161,4)</f>
        <v>54.04</v>
      </c>
      <c r="CN19" s="31">
        <f>VLOOKUP(CN$7,'[2]Curve Summary'!$A$13:$AG$161,4)</f>
        <v>54.04</v>
      </c>
      <c r="CO19" s="31">
        <f>VLOOKUP(CO$7,'[2]Curve Summary'!$A$13:$AG$161,4)</f>
        <v>54.04</v>
      </c>
      <c r="CP19" s="31">
        <f>VLOOKUP(CP$7,'[2]Curve Summary'!$A$13:$AG$161,4)</f>
        <v>66.05</v>
      </c>
      <c r="CQ19" s="31">
        <f>VLOOKUP(CQ$7,'[2]Curve Summary'!$A$13:$AG$161,4)</f>
        <v>66.05</v>
      </c>
      <c r="CR19" s="31">
        <f>VLOOKUP(CR$7,'[2]Curve Summary'!$A$13:$AG$161,4)</f>
        <v>52.55</v>
      </c>
      <c r="CS19" s="31">
        <f>VLOOKUP(CS$7,'[2]Curve Summary'!$A$13:$AG$161,4)</f>
        <v>51.55</v>
      </c>
      <c r="CT19" s="31">
        <f>VLOOKUP(CT$7,'[2]Curve Summary'!$A$13:$AG$161,4)</f>
        <v>52.55</v>
      </c>
      <c r="CU19" s="31">
        <f>VLOOKUP(CU$7,'[2]Curve Summary'!$A$13:$AG$161,4)</f>
        <v>70.55</v>
      </c>
      <c r="CV19" s="31">
        <f>VLOOKUP(CV$7,'[2]Curve Summary'!$A$13:$AG$161,4)</f>
        <v>95.55</v>
      </c>
      <c r="CW19" s="31">
        <f>VLOOKUP(CW$7,'[2]Curve Summary'!$A$13:$AG$161,4)</f>
        <v>96.04</v>
      </c>
      <c r="CX19" s="31">
        <f>VLOOKUP(CX$7,'[2]Curve Summary'!$A$13:$AG$161,4)</f>
        <v>56.04</v>
      </c>
      <c r="CY19" s="31">
        <f>VLOOKUP(CY$7,'[2]Curve Summary'!$A$13:$AG$161,4)</f>
        <v>55.04</v>
      </c>
      <c r="CZ19" s="31">
        <f>VLOOKUP(CZ$7,'[2]Curve Summary'!$A$13:$AG$161,4)</f>
        <v>55.04</v>
      </c>
      <c r="DA19" s="31">
        <f>VLOOKUP(DA$7,'[2]Curve Summary'!$A$13:$AG$161,4)</f>
        <v>55.04</v>
      </c>
      <c r="DB19" s="31">
        <f>VLOOKUP(DB$7,'[2]Curve Summary'!$A$13:$AG$161,4)</f>
        <v>66.650000000000006</v>
      </c>
      <c r="DC19" s="31">
        <f>VLOOKUP(DC$7,'[2]Curve Summary'!$A$13:$AG$161,4)</f>
        <v>66.650000000000006</v>
      </c>
      <c r="DD19" s="31">
        <f>VLOOKUP(DD$7,'[2]Curve Summary'!$A$13:$AG$161,4)</f>
        <v>53.15</v>
      </c>
      <c r="DE19" s="31">
        <f>VLOOKUP(DE$7,'[2]Curve Summary'!$A$13:$AG$161,4)</f>
        <v>52.15</v>
      </c>
      <c r="DF19" s="31">
        <f>VLOOKUP(DF$7,'[2]Curve Summary'!$A$13:$AG$161,4)</f>
        <v>53.15</v>
      </c>
      <c r="DG19" s="31">
        <f>VLOOKUP(DG$7,'[2]Curve Summary'!$A$13:$AG$161,4)</f>
        <v>71.150000000000006</v>
      </c>
      <c r="DH19" s="31">
        <f>VLOOKUP(DH$7,'[2]Curve Summary'!$A$13:$AG$161,4)</f>
        <v>96.15</v>
      </c>
      <c r="DI19" s="31">
        <f>VLOOKUP(DI$7,'[2]Curve Summary'!$A$13:$AG$161,4)</f>
        <v>96.64</v>
      </c>
      <c r="DJ19" s="31">
        <f>VLOOKUP(DJ$7,'[2]Curve Summary'!$A$13:$AG$161,4)</f>
        <v>56.64</v>
      </c>
      <c r="DK19" s="31">
        <f>VLOOKUP(DK$7,'[2]Curve Summary'!$A$13:$AG$161,4)</f>
        <v>55.64</v>
      </c>
      <c r="DL19" s="31">
        <f>VLOOKUP(DL$7,'[2]Curve Summary'!$A$13:$AG$161,4)</f>
        <v>55.64</v>
      </c>
      <c r="DM19" s="31">
        <f>VLOOKUP(DM$7,'[2]Curve Summary'!$A$13:$AG$161,4)</f>
        <v>55.64</v>
      </c>
      <c r="DN19" s="31">
        <f>VLOOKUP(DN$7,'[2]Curve Summary'!$A$13:$AG$161,4)</f>
        <v>67.349999999999994</v>
      </c>
      <c r="DO19" s="31">
        <f>VLOOKUP(DO$7,'[2]Curve Summary'!$A$13:$AG$161,4)</f>
        <v>67.349999999999994</v>
      </c>
      <c r="DP19" s="31">
        <f>VLOOKUP(DP$7,'[2]Curve Summary'!$A$13:$AG$161,4)</f>
        <v>53.85</v>
      </c>
      <c r="DQ19" s="31">
        <f>VLOOKUP(DQ$7,'[2]Curve Summary'!$A$13:$AG$161,4)</f>
        <v>52.85</v>
      </c>
      <c r="DR19" s="31">
        <f>VLOOKUP(DR$7,'[2]Curve Summary'!$A$13:$AG$161,4)</f>
        <v>53.85</v>
      </c>
      <c r="DS19" s="31">
        <f>VLOOKUP(DS$7,'[2]Curve Summary'!$A$13:$AG$161,4)</f>
        <v>71.849999999999994</v>
      </c>
      <c r="DT19" s="31">
        <f>VLOOKUP(DT$7,'[2]Curve Summary'!$A$13:$AG$161,4)</f>
        <v>96.85</v>
      </c>
      <c r="DU19" s="31">
        <f>VLOOKUP(DU$7,'[2]Curve Summary'!$A$13:$AG$161,4)</f>
        <v>97.34</v>
      </c>
      <c r="DV19" s="31">
        <f>VLOOKUP(DV$7,'[2]Curve Summary'!$A$13:$AG$161,4)</f>
        <v>57.34</v>
      </c>
      <c r="DW19" s="31">
        <f>VLOOKUP(DW$7,'[2]Curve Summary'!$A$13:$AG$161,4)</f>
        <v>56.34</v>
      </c>
      <c r="DX19" s="31">
        <f>VLOOKUP(DX$7,'[2]Curve Summary'!$A$13:$AG$161,4)</f>
        <v>56.34</v>
      </c>
      <c r="DY19" s="31">
        <f>VLOOKUP(DY$7,'[2]Curve Summary'!$A$13:$AG$161,4)</f>
        <v>56.34</v>
      </c>
    </row>
    <row r="20" spans="1:129" s="4" customFormat="1" ht="13.65" customHeight="1" x14ac:dyDescent="0.2">
      <c r="A20" s="47" t="s">
        <v>30</v>
      </c>
      <c r="B20" s="2" t="s">
        <v>30</v>
      </c>
      <c r="C20" s="31">
        <f>'E. Power Desk Daily Price'!$AC20</f>
        <v>53.104162851969399</v>
      </c>
      <c r="D20" s="31">
        <f ca="1">IF(ISERROR((AVERAGE(OFFSET('[2]Curve Summary'!$T$6,13,0,9,1))*9+ 12*'[2]Curve Summary Backup'!$T$38)/21),'[2]Curve Summary Backup'!$T$38,(AVERAGE(OFFSET('[2]Curve Summary'!$T$6,13,0,9,1))*9+ 12*'[2]Curve Summary Backup'!$T$38)/21)</f>
        <v>78.255949634370353</v>
      </c>
      <c r="E20" s="31">
        <f>VLOOKUP(E$7,'[2]Curve Summary'!$A$7:$AG$67,20)</f>
        <v>70.25</v>
      </c>
      <c r="F20" s="31">
        <f>VLOOKUP(F$7,'[2]Curve Summary'!$A$7:$AG$67,20)</f>
        <v>36.849998474121094</v>
      </c>
      <c r="G20" s="31">
        <f t="shared" si="0"/>
        <v>34.925104125340773</v>
      </c>
      <c r="H20" s="31">
        <f>VLOOKUP(H$7,'[2]Curve Summary'!$A$7:$AG$67,20)</f>
        <v>34.898438119888304</v>
      </c>
      <c r="I20" s="31">
        <f>VLOOKUP(I$7,'[2]Curve Summary'!$A$7:$AG$67,20)</f>
        <v>33.398438119888304</v>
      </c>
      <c r="J20" s="31">
        <f>VLOOKUP(J$7,'[2]Curve Summary'!$A$7:$AG$67,20)</f>
        <v>36.478436136245726</v>
      </c>
      <c r="K20" s="34">
        <v>49.137588975206555</v>
      </c>
      <c r="L20" s="34">
        <v>42.007765511905447</v>
      </c>
      <c r="M20" s="34">
        <v>38.87424403171913</v>
      </c>
      <c r="N20" s="34">
        <v>38.4916690247532</v>
      </c>
      <c r="O20" s="34">
        <v>38.305242991727944</v>
      </c>
      <c r="P20" s="34">
        <v>39.592501280375032</v>
      </c>
      <c r="Q20" s="35">
        <v>39.250686541393023</v>
      </c>
      <c r="R20" s="39">
        <v>40.063711463762289</v>
      </c>
      <c r="S20" s="40"/>
      <c r="T20" s="40"/>
      <c r="U20" s="30"/>
      <c r="V20" s="31">
        <f>VLOOKUP(V$7,'[2]Curve Summary'!$A$15:$AG$165,20)</f>
        <v>37.912387847900391</v>
      </c>
      <c r="W20" s="31">
        <f>VLOOKUP(W$7,'[2]Curve Summary'!$A$15:$AG$165,20)</f>
        <v>37.562385559082031</v>
      </c>
      <c r="X20" s="31">
        <f>VLOOKUP(X$7,'[2]Curve Summary'!$A$15:$AG$165,20)</f>
        <v>35.017669677734375</v>
      </c>
      <c r="Y20" s="31">
        <f>VLOOKUP(Y$7,'[2]Curve Summary'!$A$15:$AG$165,20)</f>
        <v>35.467674255371094</v>
      </c>
      <c r="Z20" s="31">
        <f>VLOOKUP(Z$7,'[2]Curve Summary'!$A$15:$AG$165,20)</f>
        <v>39.5</v>
      </c>
      <c r="AA20" s="31">
        <f>VLOOKUP(AA$7,'[2]Curve Summary'!$A$15:$AG$165,20)</f>
        <v>49.5</v>
      </c>
      <c r="AB20" s="31">
        <f>VLOOKUP(AB$7,'[2]Curve Summary'!$A$15:$AG$165,20)</f>
        <v>67.5</v>
      </c>
      <c r="AC20" s="31">
        <f>VLOOKUP(AC$7,'[2]Curve Summary'!$A$15:$AG$165,20)</f>
        <v>67.5</v>
      </c>
      <c r="AD20" s="31">
        <f>VLOOKUP(AD$7,'[2]Curve Summary'!$A$15:$AG$165,20)</f>
        <v>33.5</v>
      </c>
      <c r="AE20" s="31">
        <f>VLOOKUP(AE$7,'[2]Curve Summary'!$A$15:$AG$165,20)</f>
        <v>32.806251525878906</v>
      </c>
      <c r="AF20" s="31">
        <f>VLOOKUP(AF$7,'[2]Curve Summary'!$A$15:$AG$165,20)</f>
        <v>33.006252288818359</v>
      </c>
      <c r="AG20" s="31">
        <f>VLOOKUP(AG$7,'[2]Curve Summary'!$A$15:$AG$165,20)</f>
        <v>33.206249237060547</v>
      </c>
      <c r="AH20" s="31">
        <f>VLOOKUP(AH$7,'[2]Curve Summary'!$A$15:$AG$165,20)</f>
        <v>35.658107757568359</v>
      </c>
      <c r="AI20" s="31">
        <f>VLOOKUP(AI$7,'[2]Curve Summary'!$A$15:$AG$165,20)</f>
        <v>35.05810546875</v>
      </c>
      <c r="AJ20" s="31">
        <f>VLOOKUP(AJ$7,'[2]Curve Summary'!$A$15:$AG$165,20)</f>
        <v>33.265174865722656</v>
      </c>
      <c r="AK20" s="31">
        <f>VLOOKUP(AK$7,'[2]Curve Summary'!$A$15:$AG$165,20)</f>
        <v>33.465175628662109</v>
      </c>
      <c r="AL20" s="31">
        <f>VLOOKUP(AL$7,'[2]Curve Summary'!$A$15:$AG$165,20)</f>
        <v>37.753570556640625</v>
      </c>
      <c r="AM20" s="31">
        <f>VLOOKUP(AM$7,'[2]Curve Summary'!$A$15:$AG$165,20)</f>
        <v>45.002857208251953</v>
      </c>
      <c r="AN20" s="31">
        <f>VLOOKUP(AN$7,'[2]Curve Summary'!$A$15:$AG$165,20)</f>
        <v>58.497146606445313</v>
      </c>
      <c r="AO20" s="31">
        <f>VLOOKUP(AO$7,'[2]Curve Summary'!$A$15:$AG$165,20)</f>
        <v>58.497146606445313</v>
      </c>
      <c r="AP20" s="31">
        <f>VLOOKUP(AP$7,'[2]Curve Summary'!$A$15:$AG$165,20)</f>
        <v>32.752140045166016</v>
      </c>
      <c r="AQ20" s="31">
        <f>VLOOKUP(AQ$7,'[2]Curve Summary'!$A$15:$AG$165,20)</f>
        <v>31.955188751220703</v>
      </c>
      <c r="AR20" s="31">
        <f>VLOOKUP(AR$7,'[2]Curve Summary'!$A$15:$AG$165,20)</f>
        <v>32.055187225341797</v>
      </c>
      <c r="AS20" s="31">
        <f>VLOOKUP(AS$7,'[2]Curve Summary'!$A$15:$AG$165,20)</f>
        <v>32.155185699462891</v>
      </c>
      <c r="AT20" s="31">
        <f>VLOOKUP(AT$7,'[2]Curve Summary'!$A$15:$AG$165,20)</f>
        <v>38.158107757568359</v>
      </c>
      <c r="AU20" s="31">
        <f>VLOOKUP(AU$7,'[2]Curve Summary'!$A$15:$AG$165,20)</f>
        <v>37.30810546875</v>
      </c>
      <c r="AV20" s="31">
        <f>VLOOKUP(AV$7,'[2]Curve Summary'!$A$15:$AG$165,20)</f>
        <v>32.765174865722656</v>
      </c>
      <c r="AW20" s="31">
        <f>VLOOKUP(AW$7,'[2]Curve Summary'!$A$15:$AG$165,20)</f>
        <v>33.215175628662109</v>
      </c>
      <c r="AX20" s="31">
        <f>VLOOKUP(AX$7,'[2]Curve Summary'!$A$15:$AG$165,20)</f>
        <v>38.003570556640625</v>
      </c>
      <c r="AY20" s="31">
        <f>VLOOKUP(AY$7,'[2]Curve Summary'!$A$15:$AG$165,20)</f>
        <v>42.252857208251953</v>
      </c>
      <c r="AZ20" s="31">
        <f>VLOOKUP(AZ$7,'[2]Curve Summary'!$A$15:$AG$165,20)</f>
        <v>54.347146606445314</v>
      </c>
      <c r="BA20" s="31">
        <f>VLOOKUP(BA$7,'[2]Curve Summary'!$A$15:$AG$165,20)</f>
        <v>54.347146606445314</v>
      </c>
      <c r="BB20" s="31">
        <f>VLOOKUP(BB$7,'[2]Curve Summary'!$A$15:$AG$165,20)</f>
        <v>33.402140045166014</v>
      </c>
      <c r="BC20" s="31">
        <f>VLOOKUP(BC$7,'[2]Curve Summary'!$A$15:$AG$165,20)</f>
        <v>32.705188751220703</v>
      </c>
      <c r="BD20" s="31">
        <f>VLOOKUP(BD$7,'[2]Curve Summary'!$A$15:$AG$165,20)</f>
        <v>32.805187225341797</v>
      </c>
      <c r="BE20" s="31">
        <f>VLOOKUP(BE$7,'[2]Curve Summary'!$A$15:$AG$165,20)</f>
        <v>32.905185699462891</v>
      </c>
      <c r="BF20" s="31">
        <f>VLOOKUP(BF$7,'[2]Curve Summary'!$A$15:$AG$165,20)</f>
        <v>38.258107757568361</v>
      </c>
      <c r="BG20" s="31">
        <f>VLOOKUP(BG$7,'[2]Curve Summary'!$A$15:$AG$165,20)</f>
        <v>37.908105468750001</v>
      </c>
      <c r="BH20" s="31">
        <f>VLOOKUP(BH$7,'[2]Curve Summary'!$A$15:$AG$165,20)</f>
        <v>33.365174865722658</v>
      </c>
      <c r="BI20" s="31">
        <f>VLOOKUP(BI$7,'[2]Curve Summary'!$A$15:$AG$165,20)</f>
        <v>33.815175628662111</v>
      </c>
      <c r="BJ20" s="31">
        <f>VLOOKUP(BJ$7,'[2]Curve Summary'!$A$15:$AG$165,20)</f>
        <v>38.603570556640626</v>
      </c>
      <c r="BK20" s="31">
        <f>VLOOKUP(BK$7,'[2]Curve Summary'!$A$15:$AG$165,20)</f>
        <v>39.352857208251955</v>
      </c>
      <c r="BL20" s="31">
        <f>VLOOKUP(BL$7,'[2]Curve Summary'!$A$15:$AG$165,20)</f>
        <v>51.947146606445315</v>
      </c>
      <c r="BM20" s="31">
        <f>VLOOKUP(BM$7,'[2]Curve Summary'!$A$15:$AG$165,20)</f>
        <v>51.947146606445315</v>
      </c>
      <c r="BN20" s="31">
        <f>VLOOKUP(BN$7,'[2]Curve Summary'!$A$15:$AG$165,20)</f>
        <v>34.002140045166016</v>
      </c>
      <c r="BO20" s="31">
        <f>VLOOKUP(BO$7,'[2]Curve Summary'!$A$15:$AG$165,20)</f>
        <v>33.305188751220705</v>
      </c>
      <c r="BP20" s="31">
        <f>VLOOKUP(BP$7,'[2]Curve Summary'!$A$15:$AG$165,20)</f>
        <v>33.405187225341798</v>
      </c>
      <c r="BQ20" s="31">
        <f>VLOOKUP(BQ$7,'[2]Curve Summary'!$A$15:$AG$165,20)</f>
        <v>33.505185699462892</v>
      </c>
      <c r="BR20" s="31">
        <f>VLOOKUP(BR$7,'[2]Curve Summary'!$A$15:$AG$165,20)</f>
        <v>39.408107757568359</v>
      </c>
      <c r="BS20" s="31">
        <f>VLOOKUP(BS$7,'[2]Curve Summary'!$A$15:$AG$165,20)</f>
        <v>39.05810546875</v>
      </c>
      <c r="BT20" s="31">
        <f>VLOOKUP(BT$7,'[2]Curve Summary'!$A$15:$AG$165,20)</f>
        <v>34.515174865722656</v>
      </c>
      <c r="BU20" s="31">
        <f>VLOOKUP(BU$7,'[2]Curve Summary'!$A$15:$AG$165,20)</f>
        <v>34.965175628662109</v>
      </c>
      <c r="BV20" s="31">
        <f>VLOOKUP(BV$7,'[2]Curve Summary'!$A$15:$AG$165,20)</f>
        <v>39.753570556640625</v>
      </c>
      <c r="BW20" s="31">
        <f>VLOOKUP(BW$7,'[2]Curve Summary'!$A$15:$AG$165,20)</f>
        <v>38.252857208251953</v>
      </c>
      <c r="BX20" s="31">
        <f>VLOOKUP(BX$7,'[2]Curve Summary'!$A$15:$AG$165,20)</f>
        <v>51.347146606445314</v>
      </c>
      <c r="BY20" s="31">
        <f>VLOOKUP(BY$7,'[2]Curve Summary'!$A$15:$AG$165,20)</f>
        <v>51.347146606445314</v>
      </c>
      <c r="BZ20" s="31">
        <f>VLOOKUP(BZ$7,'[2]Curve Summary'!$A$15:$AG$165,20)</f>
        <v>35.152140045166014</v>
      </c>
      <c r="CA20" s="31">
        <f>VLOOKUP(CA$7,'[2]Curve Summary'!$A$15:$AG$165,20)</f>
        <v>34.455188751220703</v>
      </c>
      <c r="CB20" s="31">
        <f>VLOOKUP(CB$7,'[2]Curve Summary'!$A$15:$AG$165,20)</f>
        <v>34.555187225341797</v>
      </c>
      <c r="CC20" s="31">
        <f>VLOOKUP(CC$7,'[2]Curve Summary'!$A$15:$AG$165,20)</f>
        <v>34.655185699462891</v>
      </c>
      <c r="CD20" s="31">
        <f>VLOOKUP(CD$7,'[2]Curve Summary'!$A$15:$AG$165,20)</f>
        <v>39.658107757568359</v>
      </c>
      <c r="CE20" s="31">
        <f>VLOOKUP(CE$7,'[2]Curve Summary'!$A$15:$AG$165,20)</f>
        <v>39.30810546875</v>
      </c>
      <c r="CF20" s="31">
        <f>VLOOKUP(CF$7,'[2]Curve Summary'!$A$15:$AG$165,20)</f>
        <v>34.765174865722656</v>
      </c>
      <c r="CG20" s="31">
        <f>VLOOKUP(CG$7,'[2]Curve Summary'!$A$15:$AG$165,20)</f>
        <v>35.215175628662109</v>
      </c>
      <c r="CH20" s="31">
        <f>VLOOKUP(CH$7,'[2]Curve Summary'!$A$15:$AG$165,20)</f>
        <v>40.003570556640625</v>
      </c>
      <c r="CI20" s="31">
        <f>VLOOKUP(CI$7,'[2]Curve Summary'!$A$15:$AG$165,20)</f>
        <v>38.502857208251953</v>
      </c>
      <c r="CJ20" s="31">
        <f>VLOOKUP(CJ$7,'[2]Curve Summary'!$A$15:$AG$165,20)</f>
        <v>51.597146606445314</v>
      </c>
      <c r="CK20" s="31">
        <f>VLOOKUP(CK$7,'[2]Curve Summary'!$A$15:$AG$165,20)</f>
        <v>51.597146606445314</v>
      </c>
      <c r="CL20" s="31">
        <f>VLOOKUP(CL$7,'[2]Curve Summary'!$A$15:$AG$165,20)</f>
        <v>35.402140045166014</v>
      </c>
      <c r="CM20" s="31">
        <f>VLOOKUP(CM$7,'[2]Curve Summary'!$A$15:$AG$165,20)</f>
        <v>34.705188751220703</v>
      </c>
      <c r="CN20" s="31">
        <f>VLOOKUP(CN$7,'[2]Curve Summary'!$A$15:$AG$165,20)</f>
        <v>34.805187225341797</v>
      </c>
      <c r="CO20" s="31">
        <f>VLOOKUP(CO$7,'[2]Curve Summary'!$A$15:$AG$165,20)</f>
        <v>34.905185699462891</v>
      </c>
      <c r="CP20" s="31">
        <f>VLOOKUP(CP$7,'[2]Curve Summary'!$A$15:$AG$165,20)</f>
        <v>39.908107757568359</v>
      </c>
      <c r="CQ20" s="31">
        <f>VLOOKUP(CQ$7,'[2]Curve Summary'!$A$15:$AG$165,20)</f>
        <v>39.55810546875</v>
      </c>
      <c r="CR20" s="31">
        <f>VLOOKUP(CR$7,'[2]Curve Summary'!$A$15:$AG$165,20)</f>
        <v>35.015174865722656</v>
      </c>
      <c r="CS20" s="31">
        <f>VLOOKUP(CS$7,'[2]Curve Summary'!$A$15:$AG$165,20)</f>
        <v>35.465175628662109</v>
      </c>
      <c r="CT20" s="31">
        <f>VLOOKUP(CT$7,'[2]Curve Summary'!$A$15:$AG$165,20)</f>
        <v>40.253570556640625</v>
      </c>
      <c r="CU20" s="31">
        <f>VLOOKUP(CU$7,'[2]Curve Summary'!$A$15:$AG$165,20)</f>
        <v>39.002857208251953</v>
      </c>
      <c r="CV20" s="31">
        <f>VLOOKUP(CV$7,'[2]Curve Summary'!$A$15:$AG$165,20)</f>
        <v>52.097146606445314</v>
      </c>
      <c r="CW20" s="31">
        <f>VLOOKUP(CW$7,'[2]Curve Summary'!$A$15:$AG$165,20)</f>
        <v>52.097146606445314</v>
      </c>
      <c r="CX20" s="31">
        <f>VLOOKUP(CX$7,'[2]Curve Summary'!$A$15:$AG$165,20)</f>
        <v>35.652140045166014</v>
      </c>
      <c r="CY20" s="31">
        <f>VLOOKUP(CY$7,'[2]Curve Summary'!$A$15:$AG$165,20)</f>
        <v>34.955188751220703</v>
      </c>
      <c r="CZ20" s="31">
        <f>VLOOKUP(CZ$7,'[2]Curve Summary'!$A$15:$AG$165,20)</f>
        <v>35.055187225341797</v>
      </c>
      <c r="DA20" s="31">
        <f>VLOOKUP(DA$7,'[2]Curve Summary'!$A$15:$AG$165,20)</f>
        <v>35.155185699462891</v>
      </c>
      <c r="DB20" s="31">
        <f>VLOOKUP(DB$7,'[2]Curve Summary'!$A$15:$AG$165,20)</f>
        <v>39.908107757568359</v>
      </c>
      <c r="DC20" s="31">
        <f>VLOOKUP(DC$7,'[2]Curve Summary'!$A$15:$AG$165,20)</f>
        <v>39.55810546875</v>
      </c>
      <c r="DD20" s="31">
        <f>VLOOKUP(DD$7,'[2]Curve Summary'!$A$15:$AG$165,20)</f>
        <v>35.015174865722656</v>
      </c>
      <c r="DE20" s="31">
        <f>VLOOKUP(DE$7,'[2]Curve Summary'!$A$15:$AG$165,20)</f>
        <v>35.465175628662109</v>
      </c>
      <c r="DF20" s="31">
        <f>VLOOKUP(DF$7,'[2]Curve Summary'!$A$15:$AG$165,20)</f>
        <v>40.253570556640625</v>
      </c>
      <c r="DG20" s="31">
        <f>VLOOKUP(DG$7,'[2]Curve Summary'!$A$15:$AG$165,20)</f>
        <v>39.502857208251953</v>
      </c>
      <c r="DH20" s="31">
        <f>VLOOKUP(DH$7,'[2]Curve Summary'!$A$15:$AG$165,20)</f>
        <v>53.597146606445314</v>
      </c>
      <c r="DI20" s="31">
        <f>VLOOKUP(DI$7,'[2]Curve Summary'!$A$15:$AG$165,20)</f>
        <v>53.597146606445314</v>
      </c>
      <c r="DJ20" s="31">
        <f>VLOOKUP(DJ$7,'[2]Curve Summary'!$A$15:$AG$165,20)</f>
        <v>35.652140045166014</v>
      </c>
      <c r="DK20" s="31">
        <f>VLOOKUP(DK$7,'[2]Curve Summary'!$A$15:$AG$165,20)</f>
        <v>34.955188751220703</v>
      </c>
      <c r="DL20" s="31">
        <f>VLOOKUP(DL$7,'[2]Curve Summary'!$A$15:$AG$165,20)</f>
        <v>35.055187225341797</v>
      </c>
      <c r="DM20" s="31">
        <f>VLOOKUP(DM$7,'[2]Curve Summary'!$A$15:$AG$165,20)</f>
        <v>35.155185699462891</v>
      </c>
      <c r="DN20" s="31">
        <f>VLOOKUP(DN$7,'[2]Curve Summary'!$A$15:$AG$165,20)</f>
        <v>40.158107757568359</v>
      </c>
      <c r="DO20" s="31">
        <f>VLOOKUP(DO$7,'[2]Curve Summary'!$A$15:$AG$165,20)</f>
        <v>39.80810546875</v>
      </c>
      <c r="DP20" s="31">
        <f>VLOOKUP(DP$7,'[2]Curve Summary'!$A$15:$AG$165,20)</f>
        <v>35.265174865722656</v>
      </c>
      <c r="DQ20" s="31">
        <f>VLOOKUP(DQ$7,'[2]Curve Summary'!$A$15:$AG$165,20)</f>
        <v>35.715175628662109</v>
      </c>
      <c r="DR20" s="31">
        <f>VLOOKUP(DR$7,'[2]Curve Summary'!$A$15:$AG$165,20)</f>
        <v>40.503570556640625</v>
      </c>
      <c r="DS20" s="31">
        <f>VLOOKUP(DS$7,'[2]Curve Summary'!$A$15:$AG$165,20)</f>
        <v>40.252857208251953</v>
      </c>
      <c r="DT20" s="31">
        <f>VLOOKUP(DT$7,'[2]Curve Summary'!$A$15:$AG$165,20)</f>
        <v>55.347146606445314</v>
      </c>
      <c r="DU20" s="31">
        <f>VLOOKUP(DU$7,'[2]Curve Summary'!$A$15:$AG$165,20)</f>
        <v>55.347146606445314</v>
      </c>
      <c r="DV20" s="31">
        <f>VLOOKUP(DV$7,'[2]Curve Summary'!$A$15:$AG$165,20)</f>
        <v>35.902140045166014</v>
      </c>
      <c r="DW20" s="31">
        <f>VLOOKUP(DW$7,'[2]Curve Summary'!$A$15:$AG$165,20)</f>
        <v>35.205188751220703</v>
      </c>
      <c r="DX20" s="31">
        <f>VLOOKUP(DX$7,'[2]Curve Summary'!$A$15:$AG$165,20)</f>
        <v>35.305187225341797</v>
      </c>
      <c r="DY20" s="31">
        <f>VLOOKUP(DY$7,'[2]Curve Summary'!$A$15:$AG$165,20)</f>
        <v>35.405185699462891</v>
      </c>
    </row>
    <row r="21" spans="1:129" s="4" customFormat="1" ht="13.65" customHeight="1" x14ac:dyDescent="0.2">
      <c r="A21" s="47" t="s">
        <v>31</v>
      </c>
      <c r="B21" s="2" t="s">
        <v>32</v>
      </c>
      <c r="C21" s="31">
        <f>'E. Power Desk Daily Price'!$AC21</f>
        <v>48.784159037272133</v>
      </c>
      <c r="D21" s="31">
        <f ca="1">IF(ISERROR((AVERAGE(OFFSET('[2]Curve Summary'!$Z$6,13,0,9,1))*9+ 12* '[2]Curve Summary Backup'!$Z$38)/21), '[2]Curve Summary Backup'!$Z$38,(AVERAGE(OFFSET('[2]Curve Summary'!$Z$6,13,0,9,1))*9+ 12* '[2]Curve Summary Backup'!$Z$38)/21)</f>
        <v>75.176430271693633</v>
      </c>
      <c r="E21" s="31">
        <f>VLOOKUP(E$7,'[2]Curve Summary'!$A$7:$AG$75,26)</f>
        <v>65.75</v>
      </c>
      <c r="F21" s="31">
        <f>VLOOKUP(F$7,'[2]Curve Summary'!$A$7:$AG$75,26)</f>
        <v>35.699990844726564</v>
      </c>
      <c r="G21" s="31">
        <f t="shared" si="0"/>
        <v>34.045103311538696</v>
      </c>
      <c r="H21" s="31">
        <f>VLOOKUP(H$7,'[2]Curve Summary'!$A$7:$AG$75,26)</f>
        <v>33.708437204360962</v>
      </c>
      <c r="I21" s="31">
        <f>VLOOKUP(I$7,'[2]Curve Summary'!$A$7:$AG$75,26)</f>
        <v>32.298437356948853</v>
      </c>
      <c r="J21" s="31">
        <f>VLOOKUP(J$7,'[2]Curve Summary'!$A$7:$AG$75,26)</f>
        <v>36.128435373306274</v>
      </c>
      <c r="K21" s="34">
        <v>46.984134660899208</v>
      </c>
      <c r="L21" s="34">
        <v>40.874611723656749</v>
      </c>
      <c r="M21" s="34">
        <v>37.668423888262581</v>
      </c>
      <c r="N21" s="34">
        <v>36.435084517363912</v>
      </c>
      <c r="O21" s="34">
        <v>36.127900972553327</v>
      </c>
      <c r="P21" s="34">
        <v>37.710790378546641</v>
      </c>
      <c r="Q21" s="35">
        <v>37.301677847868646</v>
      </c>
      <c r="R21" s="39">
        <v>38.266175129623946</v>
      </c>
      <c r="S21" s="40"/>
      <c r="T21" s="40"/>
      <c r="U21" s="30"/>
      <c r="V21" s="31">
        <f>VLOOKUP(V$7,'[2]Curve Summary'!$A$21:$AG$173,26)</f>
        <v>36.910388946533203</v>
      </c>
      <c r="W21" s="31">
        <f>VLOOKUP(W$7,'[2]Curve Summary'!$A$21:$AG$173,26)</f>
        <v>36.562385559082031</v>
      </c>
      <c r="X21" s="31">
        <f>VLOOKUP(X$7,'[2]Curve Summary'!$A$21:$AG$173,26)</f>
        <v>34.517673492431641</v>
      </c>
      <c r="Y21" s="31">
        <f>VLOOKUP(Y$7,'[2]Curve Summary'!$A$21:$AG$173,26)</f>
        <v>34.967674255371094</v>
      </c>
      <c r="Z21" s="31">
        <f>VLOOKUP(Z$7,'[2]Curve Summary'!$A$21:$AG$173,26)</f>
        <v>37.749996185302734</v>
      </c>
      <c r="AA21" s="31">
        <f>VLOOKUP(AA$7,'[2]Curve Summary'!$A$21:$AG$173,26)</f>
        <v>47.25</v>
      </c>
      <c r="AB21" s="31">
        <f>VLOOKUP(AB$7,'[2]Curve Summary'!$A$21:$AG$173,26)</f>
        <v>65</v>
      </c>
      <c r="AC21" s="31">
        <f>VLOOKUP(AC$7,'[2]Curve Summary'!$A$21:$AG$173,26)</f>
        <v>65</v>
      </c>
      <c r="AD21" s="31">
        <f>VLOOKUP(AD$7,'[2]Curve Summary'!$A$21:$AG$173,26)</f>
        <v>33.499996185302734</v>
      </c>
      <c r="AE21" s="31">
        <f>VLOOKUP(AE$7,'[2]Curve Summary'!$A$21:$AG$173,26)</f>
        <v>30.786247253417969</v>
      </c>
      <c r="AF21" s="31">
        <f>VLOOKUP(AF$7,'[2]Curve Summary'!$A$21:$AG$173,26)</f>
        <v>33.15625</v>
      </c>
      <c r="AG21" s="31">
        <f>VLOOKUP(AG$7,'[2]Curve Summary'!$A$21:$AG$173,26)</f>
        <v>33.756248474121094</v>
      </c>
      <c r="AH21" s="31">
        <f>VLOOKUP(AH$7,'[2]Curve Summary'!$A$21:$AG$173,26)</f>
        <v>34.32611083984375</v>
      </c>
      <c r="AI21" s="31">
        <f>VLOOKUP(AI$7,'[2]Curve Summary'!$A$21:$AG$173,26)</f>
        <v>35.478107452392578</v>
      </c>
      <c r="AJ21" s="31">
        <f>VLOOKUP(AJ$7,'[2]Curve Summary'!$A$21:$AG$173,26)</f>
        <v>33.235176086425781</v>
      </c>
      <c r="AK21" s="31">
        <f>VLOOKUP(AK$7,'[2]Curve Summary'!$A$21:$AG$173,26)</f>
        <v>33.485176086425781</v>
      </c>
      <c r="AL21" s="31">
        <f>VLOOKUP(AL$7,'[2]Curve Summary'!$A$21:$AG$173,26)</f>
        <v>36.253570556640625</v>
      </c>
      <c r="AM21" s="31">
        <f>VLOOKUP(AM$7,'[2]Curve Summary'!$A$21:$AG$173,26)</f>
        <v>42.002857208251953</v>
      </c>
      <c r="AN21" s="31">
        <f>VLOOKUP(AN$7,'[2]Curve Summary'!$A$21:$AG$173,26)</f>
        <v>55.747146606445313</v>
      </c>
      <c r="AO21" s="31">
        <f>VLOOKUP(AO$7,'[2]Curve Summary'!$A$21:$AG$173,26)</f>
        <v>55.747146606445313</v>
      </c>
      <c r="AP21" s="31">
        <f>VLOOKUP(AP$7,'[2]Curve Summary'!$A$21:$AG$173,26)</f>
        <v>30.752140045166016</v>
      </c>
      <c r="AQ21" s="31">
        <f>VLOOKUP(AQ$7,'[2]Curve Summary'!$A$21:$AG$173,26)</f>
        <v>29.145181655883789</v>
      </c>
      <c r="AR21" s="31">
        <f>VLOOKUP(AR$7,'[2]Curve Summary'!$A$21:$AG$173,26)</f>
        <v>32.645183563232422</v>
      </c>
      <c r="AS21" s="31">
        <f>VLOOKUP(AS$7,'[2]Curve Summary'!$A$21:$AG$173,26)</f>
        <v>33.145183563232422</v>
      </c>
      <c r="AT21" s="31">
        <f>VLOOKUP(AT$7,'[2]Curve Summary'!$A$21:$AG$173,26)</f>
        <v>39.106109619140625</v>
      </c>
      <c r="AU21" s="31">
        <f>VLOOKUP(AU$7,'[2]Curve Summary'!$A$21:$AG$173,26)</f>
        <v>39.758106231689453</v>
      </c>
      <c r="AV21" s="31">
        <f>VLOOKUP(AV$7,'[2]Curve Summary'!$A$21:$AG$173,26)</f>
        <v>33.465175628662109</v>
      </c>
      <c r="AW21" s="31">
        <f>VLOOKUP(AW$7,'[2]Curve Summary'!$A$21:$AG$173,26)</f>
        <v>33.465175628662109</v>
      </c>
      <c r="AX21" s="31">
        <f>VLOOKUP(AX$7,'[2]Curve Summary'!$A$21:$AG$173,26)</f>
        <v>33.053569793701172</v>
      </c>
      <c r="AY21" s="31">
        <f>VLOOKUP(AY$7,'[2]Curve Summary'!$A$21:$AG$173,26)</f>
        <v>35.002857208251953</v>
      </c>
      <c r="AZ21" s="31">
        <f>VLOOKUP(AZ$7,'[2]Curve Summary'!$A$21:$AG$173,26)</f>
        <v>45.497146606445313</v>
      </c>
      <c r="BA21" s="31">
        <f>VLOOKUP(BA$7,'[2]Curve Summary'!$A$21:$AG$173,26)</f>
        <v>45.497146606445313</v>
      </c>
      <c r="BB21" s="31">
        <f>VLOOKUP(BB$7,'[2]Curve Summary'!$A$21:$AG$173,26)</f>
        <v>27.752140045166016</v>
      </c>
      <c r="BC21" s="31">
        <f>VLOOKUP(BC$7,'[2]Curve Summary'!$A$21:$AG$173,26)</f>
        <v>32.395181655883789</v>
      </c>
      <c r="BD21" s="31">
        <f>VLOOKUP(BD$7,'[2]Curve Summary'!$A$21:$AG$173,26)</f>
        <v>35.895183563232422</v>
      </c>
      <c r="BE21" s="31">
        <f>VLOOKUP(BE$7,'[2]Curve Summary'!$A$21:$AG$173,26)</f>
        <v>36.395183563232422</v>
      </c>
      <c r="BF21" s="31">
        <f>VLOOKUP(BF$7,'[2]Curve Summary'!$A$21:$AG$173,26)</f>
        <v>39.606109619140625</v>
      </c>
      <c r="BG21" s="31">
        <f>VLOOKUP(BG$7,'[2]Curve Summary'!$A$21:$AG$173,26)</f>
        <v>40.258106231689453</v>
      </c>
      <c r="BH21" s="31">
        <f>VLOOKUP(BH$7,'[2]Curve Summary'!$A$21:$AG$173,26)</f>
        <v>33.965175628662109</v>
      </c>
      <c r="BI21" s="31">
        <f>VLOOKUP(BI$7,'[2]Curve Summary'!$A$21:$AG$173,26)</f>
        <v>33.965175628662109</v>
      </c>
      <c r="BJ21" s="31">
        <f>VLOOKUP(BJ$7,'[2]Curve Summary'!$A$21:$AG$173,26)</f>
        <v>33.553569793701172</v>
      </c>
      <c r="BK21" s="31">
        <f>VLOOKUP(BK$7,'[2]Curve Summary'!$A$21:$AG$173,26)</f>
        <v>33.002857208251953</v>
      </c>
      <c r="BL21" s="31">
        <f>VLOOKUP(BL$7,'[2]Curve Summary'!$A$21:$AG$173,26)</f>
        <v>42.497146606445313</v>
      </c>
      <c r="BM21" s="31">
        <f>VLOOKUP(BM$7,'[2]Curve Summary'!$A$21:$AG$173,26)</f>
        <v>42.497146606445313</v>
      </c>
      <c r="BN21" s="31">
        <f>VLOOKUP(BN$7,'[2]Curve Summary'!$A$21:$AG$173,26)</f>
        <v>28.252140045166016</v>
      </c>
      <c r="BO21" s="31">
        <f>VLOOKUP(BO$7,'[2]Curve Summary'!$A$21:$AG$173,26)</f>
        <v>32.895181655883789</v>
      </c>
      <c r="BP21" s="31">
        <f>VLOOKUP(BP$7,'[2]Curve Summary'!$A$21:$AG$173,26)</f>
        <v>36.395183563232422</v>
      </c>
      <c r="BQ21" s="31">
        <f>VLOOKUP(BQ$7,'[2]Curve Summary'!$A$21:$AG$173,26)</f>
        <v>36.895183563232422</v>
      </c>
      <c r="BR21" s="31">
        <f>VLOOKUP(BR$7,'[2]Curve Summary'!$A$21:$AG$173,26)</f>
        <v>40.606109619140625</v>
      </c>
      <c r="BS21" s="31">
        <f>VLOOKUP(BS$7,'[2]Curve Summary'!$A$21:$AG$173,26)</f>
        <v>41.258106231689453</v>
      </c>
      <c r="BT21" s="31">
        <f>VLOOKUP(BT$7,'[2]Curve Summary'!$A$21:$AG$173,26)</f>
        <v>34.965175628662109</v>
      </c>
      <c r="BU21" s="31">
        <f>VLOOKUP(BU$7,'[2]Curve Summary'!$A$21:$AG$173,26)</f>
        <v>34.965175628662109</v>
      </c>
      <c r="BV21" s="31">
        <f>VLOOKUP(BV$7,'[2]Curve Summary'!$A$21:$AG$173,26)</f>
        <v>34.553569793701172</v>
      </c>
      <c r="BW21" s="31">
        <f>VLOOKUP(BW$7,'[2]Curve Summary'!$A$21:$AG$173,26)</f>
        <v>32.502857208251953</v>
      </c>
      <c r="BX21" s="31">
        <f>VLOOKUP(BX$7,'[2]Curve Summary'!$A$21:$AG$173,26)</f>
        <v>39.997146606445313</v>
      </c>
      <c r="BY21" s="31">
        <f>VLOOKUP(BY$7,'[2]Curve Summary'!$A$21:$AG$173,26)</f>
        <v>39.997146606445313</v>
      </c>
      <c r="BZ21" s="31">
        <f>VLOOKUP(BZ$7,'[2]Curve Summary'!$A$21:$AG$173,26)</f>
        <v>29.252140045166016</v>
      </c>
      <c r="CA21" s="31">
        <f>VLOOKUP(CA$7,'[2]Curve Summary'!$A$21:$AG$173,26)</f>
        <v>33.895181655883789</v>
      </c>
      <c r="CB21" s="31">
        <f>VLOOKUP(CB$7,'[2]Curve Summary'!$A$21:$AG$173,26)</f>
        <v>37.395183563232422</v>
      </c>
      <c r="CC21" s="31">
        <f>VLOOKUP(CC$7,'[2]Curve Summary'!$A$21:$AG$173,26)</f>
        <v>37.895183563232422</v>
      </c>
      <c r="CD21" s="31">
        <f>VLOOKUP(CD$7,'[2]Curve Summary'!$A$21:$AG$173,26)</f>
        <v>41.856109619140625</v>
      </c>
      <c r="CE21" s="31">
        <f>VLOOKUP(CE$7,'[2]Curve Summary'!$A$21:$AG$173,26)</f>
        <v>42.508106231689453</v>
      </c>
      <c r="CF21" s="31">
        <f>VLOOKUP(CF$7,'[2]Curve Summary'!$A$21:$AG$173,26)</f>
        <v>36.215175628662109</v>
      </c>
      <c r="CG21" s="31">
        <f>VLOOKUP(CG$7,'[2]Curve Summary'!$A$21:$AG$173,26)</f>
        <v>36.215175628662109</v>
      </c>
      <c r="CH21" s="31">
        <f>VLOOKUP(CH$7,'[2]Curve Summary'!$A$21:$AG$173,26)</f>
        <v>35.803569793701172</v>
      </c>
      <c r="CI21" s="31">
        <f>VLOOKUP(CI$7,'[2]Curve Summary'!$A$21:$AG$173,26)</f>
        <v>33.252857208251953</v>
      </c>
      <c r="CJ21" s="31">
        <f>VLOOKUP(CJ$7,'[2]Curve Summary'!$A$21:$AG$173,26)</f>
        <v>38.747146606445313</v>
      </c>
      <c r="CK21" s="31">
        <f>VLOOKUP(CK$7,'[2]Curve Summary'!$A$21:$AG$173,26)</f>
        <v>38.747146606445313</v>
      </c>
      <c r="CL21" s="31">
        <f>VLOOKUP(CL$7,'[2]Curve Summary'!$A$21:$AG$173,26)</f>
        <v>30.502140045166016</v>
      </c>
      <c r="CM21" s="31">
        <f>VLOOKUP(CM$7,'[2]Curve Summary'!$A$21:$AG$173,26)</f>
        <v>35.145181655883789</v>
      </c>
      <c r="CN21" s="31">
        <f>VLOOKUP(CN$7,'[2]Curve Summary'!$A$21:$AG$173,26)</f>
        <v>38.645183563232422</v>
      </c>
      <c r="CO21" s="31">
        <f>VLOOKUP(CO$7,'[2]Curve Summary'!$A$21:$AG$173,26)</f>
        <v>39.145183563232422</v>
      </c>
      <c r="CP21" s="31">
        <f>VLOOKUP(CP$7,'[2]Curve Summary'!$A$21:$AG$173,26)</f>
        <v>42.606109619140625</v>
      </c>
      <c r="CQ21" s="31">
        <f>VLOOKUP(CQ$7,'[2]Curve Summary'!$A$21:$AG$173,26)</f>
        <v>43.258106231689453</v>
      </c>
      <c r="CR21" s="31">
        <f>VLOOKUP(CR$7,'[2]Curve Summary'!$A$21:$AG$173,26)</f>
        <v>36.965175628662109</v>
      </c>
      <c r="CS21" s="31">
        <f>VLOOKUP(CS$7,'[2]Curve Summary'!$A$21:$AG$173,26)</f>
        <v>36.965175628662109</v>
      </c>
      <c r="CT21" s="31">
        <f>VLOOKUP(CT$7,'[2]Curve Summary'!$A$21:$AG$173,26)</f>
        <v>36.553569793701172</v>
      </c>
      <c r="CU21" s="31">
        <f>VLOOKUP(CU$7,'[2]Curve Summary'!$A$21:$AG$173,26)</f>
        <v>33.502857208251953</v>
      </c>
      <c r="CV21" s="31">
        <f>VLOOKUP(CV$7,'[2]Curve Summary'!$A$21:$AG$173,26)</f>
        <v>36.997146606445313</v>
      </c>
      <c r="CW21" s="31">
        <f>VLOOKUP(CW$7,'[2]Curve Summary'!$A$21:$AG$173,26)</f>
        <v>36.997146606445313</v>
      </c>
      <c r="CX21" s="31">
        <f>VLOOKUP(CX$7,'[2]Curve Summary'!$A$21:$AG$173,26)</f>
        <v>31.252140045166016</v>
      </c>
      <c r="CY21" s="31">
        <f>VLOOKUP(CY$7,'[2]Curve Summary'!$A$21:$AG$173,26)</f>
        <v>35.895181655883789</v>
      </c>
      <c r="CZ21" s="31">
        <f>VLOOKUP(CZ$7,'[2]Curve Summary'!$A$21:$AG$173,26)</f>
        <v>39.395183563232422</v>
      </c>
      <c r="DA21" s="31">
        <f>VLOOKUP(DA$7,'[2]Curve Summary'!$A$21:$AG$173,26)</f>
        <v>39.895183563232422</v>
      </c>
      <c r="DB21" s="31">
        <f>VLOOKUP(DB$7,'[2]Curve Summary'!$A$21:$AG$173,26)</f>
        <v>43.106109619140625</v>
      </c>
      <c r="DC21" s="31">
        <f>VLOOKUP(DC$7,'[2]Curve Summary'!$A$21:$AG$173,26)</f>
        <v>43.758106231689453</v>
      </c>
      <c r="DD21" s="31">
        <f>VLOOKUP(DD$7,'[2]Curve Summary'!$A$21:$AG$173,26)</f>
        <v>37.465175628662109</v>
      </c>
      <c r="DE21" s="31">
        <f>VLOOKUP(DE$7,'[2]Curve Summary'!$A$21:$AG$173,26)</f>
        <v>37.465175628662109</v>
      </c>
      <c r="DF21" s="31">
        <f>VLOOKUP(DF$7,'[2]Curve Summary'!$A$21:$AG$173,26)</f>
        <v>37.053569793701172</v>
      </c>
      <c r="DG21" s="31">
        <f>VLOOKUP(DG$7,'[2]Curve Summary'!$A$21:$AG$173,26)</f>
        <v>34.502857208251953</v>
      </c>
      <c r="DH21" s="31">
        <f>VLOOKUP(DH$7,'[2]Curve Summary'!$A$21:$AG$173,26)</f>
        <v>38.997146606445313</v>
      </c>
      <c r="DI21" s="31">
        <f>VLOOKUP(DI$7,'[2]Curve Summary'!$A$21:$AG$173,26)</f>
        <v>38.997146606445313</v>
      </c>
      <c r="DJ21" s="31">
        <f>VLOOKUP(DJ$7,'[2]Curve Summary'!$A$21:$AG$173,26)</f>
        <v>31.752140045166016</v>
      </c>
      <c r="DK21" s="31">
        <f>VLOOKUP(DK$7,'[2]Curve Summary'!$A$21:$AG$173,26)</f>
        <v>36.395181655883789</v>
      </c>
      <c r="DL21" s="31">
        <f>VLOOKUP(DL$7,'[2]Curve Summary'!$A$21:$AG$173,26)</f>
        <v>39.895183563232422</v>
      </c>
      <c r="DM21" s="31">
        <f>VLOOKUP(DM$7,'[2]Curve Summary'!$A$21:$AG$173,26)</f>
        <v>40.395183563232422</v>
      </c>
      <c r="DN21" s="31">
        <f>VLOOKUP(DN$7,'[2]Curve Summary'!$A$21:$AG$173,26)</f>
        <v>43.606109619140625</v>
      </c>
      <c r="DO21" s="31">
        <f>VLOOKUP(DO$7,'[2]Curve Summary'!$A$21:$AG$173,26)</f>
        <v>44.258106231689453</v>
      </c>
      <c r="DP21" s="31">
        <f>VLOOKUP(DP$7,'[2]Curve Summary'!$A$21:$AG$173,26)</f>
        <v>37.965175628662109</v>
      </c>
      <c r="DQ21" s="31">
        <f>VLOOKUP(DQ$7,'[2]Curve Summary'!$A$21:$AG$173,26)</f>
        <v>37.965175628662109</v>
      </c>
      <c r="DR21" s="31">
        <f>VLOOKUP(DR$7,'[2]Curve Summary'!$A$21:$AG$173,26)</f>
        <v>37.553569793701172</v>
      </c>
      <c r="DS21" s="31">
        <f>VLOOKUP(DS$7,'[2]Curve Summary'!$A$21:$AG$173,26)</f>
        <v>35.502857208251953</v>
      </c>
      <c r="DT21" s="31">
        <f>VLOOKUP(DT$7,'[2]Curve Summary'!$A$21:$AG$173,26)</f>
        <v>40.997146606445313</v>
      </c>
      <c r="DU21" s="31">
        <f>VLOOKUP(DU$7,'[2]Curve Summary'!$A$21:$AG$173,26)</f>
        <v>40.997146606445313</v>
      </c>
      <c r="DV21" s="31">
        <f>VLOOKUP(DV$7,'[2]Curve Summary'!$A$21:$AG$173,26)</f>
        <v>32.252140045166016</v>
      </c>
      <c r="DW21" s="31">
        <f>VLOOKUP(DW$7,'[2]Curve Summary'!$A$21:$AG$173,26)</f>
        <v>36.895181655883789</v>
      </c>
      <c r="DX21" s="31">
        <f>VLOOKUP(DX$7,'[2]Curve Summary'!$A$21:$AG$173,26)</f>
        <v>40.395183563232422</v>
      </c>
      <c r="DY21" s="31">
        <f>VLOOKUP(DY$7,'[2]Curve Summary'!$A$21:$AG$173,26)</f>
        <v>40.895183563232422</v>
      </c>
    </row>
    <row r="22" spans="1:129" s="4" customFormat="1" ht="13.65" customHeight="1" x14ac:dyDescent="0.2">
      <c r="A22" s="47" t="s">
        <v>33</v>
      </c>
      <c r="B22" s="2" t="s">
        <v>33</v>
      </c>
      <c r="C22" s="31">
        <f>'E. Power Desk Daily Price'!$AC22</f>
        <v>53.895833333333336</v>
      </c>
      <c r="D22" s="31">
        <f ca="1">IF(ISERROR((AVERAGE(OFFSET('[2]Curve Summary'!$AD$6,13,0,9,1))*9+ 12* '[2]Curve Summary Backup'!$AD$38)/21), '[2]Curve Summary Backup'!$AD$38,(AVERAGE(OFFSET('[2]Curve Summary'!$AD$6,13,0,9,1))*9+ 12* '[2]Curve Summary Backup'!$AD$38)/21)</f>
        <v>81.757145327613472</v>
      </c>
      <c r="E22" s="31">
        <f>VLOOKUP(E$7,'[2]Curve Summary'!$A$7:$AG$71,30)</f>
        <v>72.25</v>
      </c>
      <c r="F22" s="31">
        <f>VLOOKUP(F$7,'[2]Curve Summary'!$A$7:$AG$71,30)</f>
        <v>39.099999237060544</v>
      </c>
      <c r="G22" s="31">
        <f t="shared" si="0"/>
        <v>35.399998474121091</v>
      </c>
      <c r="H22" s="31">
        <f>VLOOKUP(H$7,'[2]Curve Summary'!$A$7:$AG$71,30)</f>
        <v>35.399998474121091</v>
      </c>
      <c r="I22" s="31">
        <f>VLOOKUP(I$7,'[2]Curve Summary'!$A$7:$AG$71,30)</f>
        <v>35.399998474121091</v>
      </c>
      <c r="J22" s="31">
        <f>VLOOKUP(J$7,'[2]Curve Summary'!$A$7:$AG$71,30)</f>
        <v>35.399998474121091</v>
      </c>
      <c r="K22" s="34">
        <v>50.603596688689088</v>
      </c>
      <c r="L22" s="34">
        <v>42.809254964192711</v>
      </c>
      <c r="M22" s="34">
        <v>39.039842067045321</v>
      </c>
      <c r="N22" s="34">
        <v>38.611983228750269</v>
      </c>
      <c r="O22" s="34">
        <v>38.293939179065184</v>
      </c>
      <c r="P22" s="34">
        <v>39.791381752229412</v>
      </c>
      <c r="Q22" s="35">
        <v>39.408298264147184</v>
      </c>
      <c r="R22" s="39">
        <v>40.36415961386485</v>
      </c>
      <c r="S22" s="40"/>
      <c r="T22" s="40"/>
      <c r="U22" s="30"/>
      <c r="V22" s="31">
        <f>VLOOKUP(V$7,'[2]Curve Summary'!$A$19:$AG$169,30)</f>
        <v>38.004997253417969</v>
      </c>
      <c r="W22" s="31">
        <f>VLOOKUP(W$7,'[2]Curve Summary'!$A$19:$AG$169,30)</f>
        <v>38.000003814697266</v>
      </c>
      <c r="X22" s="31">
        <f>VLOOKUP(X$7,'[2]Curve Summary'!$A$19:$AG$169,30)</f>
        <v>35.75</v>
      </c>
      <c r="Y22" s="31">
        <f>VLOOKUP(Y$7,'[2]Curve Summary'!$A$19:$AG$169,30)</f>
        <v>35.75</v>
      </c>
      <c r="Z22" s="31">
        <f>VLOOKUP(Z$7,'[2]Curve Summary'!$A$19:$AG$169,30)</f>
        <v>40</v>
      </c>
      <c r="AA22" s="31">
        <f>VLOOKUP(AA$7,'[2]Curve Summary'!$A$19:$AG$169,30)</f>
        <v>50.75</v>
      </c>
      <c r="AB22" s="31">
        <f>VLOOKUP(AB$7,'[2]Curve Summary'!$A$19:$AG$169,30)</f>
        <v>70</v>
      </c>
      <c r="AC22" s="31">
        <f>VLOOKUP(AC$7,'[2]Curve Summary'!$A$19:$AG$169,30)</f>
        <v>70</v>
      </c>
      <c r="AD22" s="31">
        <f>VLOOKUP(AD$7,'[2]Curve Summary'!$A$19:$AG$169,30)</f>
        <v>34</v>
      </c>
      <c r="AE22" s="31">
        <f>VLOOKUP(AE$7,'[2]Curve Summary'!$A$19:$AG$169,30)</f>
        <v>33.25</v>
      </c>
      <c r="AF22" s="31">
        <f>VLOOKUP(AF$7,'[2]Curve Summary'!$A$19:$AG$169,30)</f>
        <v>33.25</v>
      </c>
      <c r="AG22" s="31">
        <f>VLOOKUP(AG$7,'[2]Curve Summary'!$A$19:$AG$169,30)</f>
        <v>33.25</v>
      </c>
      <c r="AH22" s="31">
        <f>VLOOKUP(AH$7,'[2]Curve Summary'!$A$19:$AG$169,30)</f>
        <v>35.054996490478516</v>
      </c>
      <c r="AI22" s="31">
        <f>VLOOKUP(AI$7,'[2]Curve Summary'!$A$19:$AG$169,30)</f>
        <v>35.050003051757813</v>
      </c>
      <c r="AJ22" s="31">
        <f>VLOOKUP(AJ$7,'[2]Curve Summary'!$A$19:$AG$169,30)</f>
        <v>34.099998474121094</v>
      </c>
      <c r="AK22" s="31">
        <f>VLOOKUP(AK$7,'[2]Curve Summary'!$A$19:$AG$169,30)</f>
        <v>34.099998474121094</v>
      </c>
      <c r="AL22" s="31">
        <f>VLOOKUP(AL$7,'[2]Curve Summary'!$A$19:$AG$169,30)</f>
        <v>35.799999237060547</v>
      </c>
      <c r="AM22" s="31">
        <f>VLOOKUP(AM$7,'[2]Curve Summary'!$A$19:$AG$169,30)</f>
        <v>46.299999237060547</v>
      </c>
      <c r="AN22" s="31">
        <f>VLOOKUP(AN$7,'[2]Curve Summary'!$A$19:$AG$169,30)</f>
        <v>60.349998474121094</v>
      </c>
      <c r="AO22" s="31">
        <f>VLOOKUP(AO$7,'[2]Curve Summary'!$A$19:$AG$169,30)</f>
        <v>60.349998474121094</v>
      </c>
      <c r="AP22" s="31">
        <f>VLOOKUP(AP$7,'[2]Curve Summary'!$A$19:$AG$169,30)</f>
        <v>32.099998474121094</v>
      </c>
      <c r="AQ22" s="31">
        <f>VLOOKUP(AQ$7,'[2]Curve Summary'!$A$19:$AG$169,30)</f>
        <v>31.849998474121094</v>
      </c>
      <c r="AR22" s="31">
        <f>VLOOKUP(AR$7,'[2]Curve Summary'!$A$19:$AG$169,30)</f>
        <v>31.350000381469727</v>
      </c>
      <c r="AS22" s="31">
        <f>VLOOKUP(AS$7,'[2]Curve Summary'!$A$19:$AG$169,30)</f>
        <v>31.599998474121094</v>
      </c>
      <c r="AT22" s="31">
        <f>VLOOKUP(AT$7,'[2]Curve Summary'!$A$19:$AG$169,30)</f>
        <v>35.054996490478516</v>
      </c>
      <c r="AU22" s="31">
        <f>VLOOKUP(AU$7,'[2]Curve Summary'!$A$19:$AG$169,30)</f>
        <v>35.050003051757813</v>
      </c>
      <c r="AV22" s="31">
        <f>VLOOKUP(AV$7,'[2]Curve Summary'!$A$19:$AG$169,30)</f>
        <v>32.849998474121094</v>
      </c>
      <c r="AW22" s="31">
        <f>VLOOKUP(AW$7,'[2]Curve Summary'!$A$19:$AG$169,30)</f>
        <v>32.849998474121094</v>
      </c>
      <c r="AX22" s="31">
        <f>VLOOKUP(AX$7,'[2]Curve Summary'!$A$19:$AG$169,30)</f>
        <v>34.549999237060547</v>
      </c>
      <c r="AY22" s="31">
        <f>VLOOKUP(AY$7,'[2]Curve Summary'!$A$19:$AG$169,30)</f>
        <v>45.299999237060547</v>
      </c>
      <c r="AZ22" s="31">
        <f>VLOOKUP(AZ$7,'[2]Curve Summary'!$A$19:$AG$169,30)</f>
        <v>58.974998474121094</v>
      </c>
      <c r="BA22" s="31">
        <f>VLOOKUP(BA$7,'[2]Curve Summary'!$A$19:$AG$169,30)</f>
        <v>58.849998474121094</v>
      </c>
      <c r="BB22" s="31">
        <f>VLOOKUP(BB$7,'[2]Curve Summary'!$A$19:$AG$169,30)</f>
        <v>32.599998474121094</v>
      </c>
      <c r="BC22" s="31">
        <f>VLOOKUP(BC$7,'[2]Curve Summary'!$A$19:$AG$169,30)</f>
        <v>32.474998474121094</v>
      </c>
      <c r="BD22" s="31">
        <f>VLOOKUP(BD$7,'[2]Curve Summary'!$A$19:$AG$169,30)</f>
        <v>32.349998474121094</v>
      </c>
      <c r="BE22" s="31">
        <f>VLOOKUP(BE$7,'[2]Curve Summary'!$A$19:$AG$169,30)</f>
        <v>32.224998474121094</v>
      </c>
      <c r="BF22" s="31">
        <f>VLOOKUP(BF$7,'[2]Curve Summary'!$A$19:$AG$169,30)</f>
        <v>34.804996490478516</v>
      </c>
      <c r="BG22" s="31">
        <f>VLOOKUP(BG$7,'[2]Curve Summary'!$A$19:$AG$169,30)</f>
        <v>34.797863006591797</v>
      </c>
      <c r="BH22" s="31">
        <f>VLOOKUP(BH$7,'[2]Curve Summary'!$A$19:$AG$169,30)</f>
        <v>34.948497772216797</v>
      </c>
      <c r="BI22" s="31">
        <f>VLOOKUP(BI$7,'[2]Curve Summary'!$A$19:$AG$169,30)</f>
        <v>35.798542022705078</v>
      </c>
      <c r="BJ22" s="31">
        <f>VLOOKUP(BJ$7,'[2]Curve Summary'!$A$19:$AG$169,30)</f>
        <v>33.903564453125</v>
      </c>
      <c r="BK22" s="31">
        <f>VLOOKUP(BK$7,'[2]Curve Summary'!$A$19:$AG$169,30)</f>
        <v>41.152854919433594</v>
      </c>
      <c r="BL22" s="31">
        <f>VLOOKUP(BL$7,'[2]Curve Summary'!$A$19:$AG$169,30)</f>
        <v>56.472145080566406</v>
      </c>
      <c r="BM22" s="31">
        <f>VLOOKUP(BM$7,'[2]Curve Summary'!$A$19:$AG$169,30)</f>
        <v>56.347145080566406</v>
      </c>
      <c r="BN22" s="31">
        <f>VLOOKUP(BN$7,'[2]Curve Summary'!$A$19:$AG$169,30)</f>
        <v>32.352142333984375</v>
      </c>
      <c r="BO22" s="31">
        <f>VLOOKUP(BO$7,'[2]Curve Summary'!$A$19:$AG$169,30)</f>
        <v>32.728931427001953</v>
      </c>
      <c r="BP22" s="31">
        <f>VLOOKUP(BP$7,'[2]Curve Summary'!$A$19:$AG$169,30)</f>
        <v>32.703929901123047</v>
      </c>
      <c r="BQ22" s="31">
        <f>VLOOKUP(BQ$7,'[2]Curve Summary'!$A$19:$AG$169,30)</f>
        <v>32.678928375244141</v>
      </c>
      <c r="BR22" s="31">
        <f>VLOOKUP(BR$7,'[2]Curve Summary'!$A$19:$AG$169,30)</f>
        <v>39.082862854003906</v>
      </c>
      <c r="BS22" s="31">
        <f>VLOOKUP(BS$7,'[2]Curve Summary'!$A$19:$AG$169,30)</f>
        <v>38.482860565185547</v>
      </c>
      <c r="BT22" s="31">
        <f>VLOOKUP(BT$7,'[2]Curve Summary'!$A$19:$AG$169,30)</f>
        <v>34.748542785644531</v>
      </c>
      <c r="BU22" s="31">
        <f>VLOOKUP(BU$7,'[2]Curve Summary'!$A$19:$AG$169,30)</f>
        <v>34.448543548583984</v>
      </c>
      <c r="BV22" s="31">
        <f>VLOOKUP(BV$7,'[2]Curve Summary'!$A$19:$AG$169,30)</f>
        <v>35.053565979003906</v>
      </c>
      <c r="BW22" s="31">
        <f>VLOOKUP(BW$7,'[2]Curve Summary'!$A$19:$AG$169,30)</f>
        <v>38.5528564453125</v>
      </c>
      <c r="BX22" s="31">
        <f>VLOOKUP(BX$7,'[2]Curve Summary'!$A$19:$AG$169,30)</f>
        <v>55.372146606445313</v>
      </c>
      <c r="BY22" s="31">
        <f>VLOOKUP(BY$7,'[2]Curve Summary'!$A$19:$AG$169,30)</f>
        <v>55.247146606445313</v>
      </c>
      <c r="BZ22" s="31">
        <f>VLOOKUP(BZ$7,'[2]Curve Summary'!$A$19:$AG$169,30)</f>
        <v>34.502143859863281</v>
      </c>
      <c r="CA22" s="31">
        <f>VLOOKUP(CA$7,'[2]Curve Summary'!$A$19:$AG$169,30)</f>
        <v>33.878932952880859</v>
      </c>
      <c r="CB22" s="31">
        <f>VLOOKUP(CB$7,'[2]Curve Summary'!$A$19:$AG$169,30)</f>
        <v>33.853931427001953</v>
      </c>
      <c r="CC22" s="31">
        <f>VLOOKUP(CC$7,'[2]Curve Summary'!$A$19:$AG$169,30)</f>
        <v>33.828929901123047</v>
      </c>
      <c r="CD22" s="31">
        <f>VLOOKUP(CD$7,'[2]Curve Summary'!$A$19:$AG$169,30)</f>
        <v>39.457862854003906</v>
      </c>
      <c r="CE22" s="31">
        <f>VLOOKUP(CE$7,'[2]Curve Summary'!$A$19:$AG$169,30)</f>
        <v>38.982860565185547</v>
      </c>
      <c r="CF22" s="31">
        <f>VLOOKUP(CF$7,'[2]Curve Summary'!$A$19:$AG$169,30)</f>
        <v>35.373542785644531</v>
      </c>
      <c r="CG22" s="31">
        <f>VLOOKUP(CG$7,'[2]Curve Summary'!$A$19:$AG$169,30)</f>
        <v>35.448543548583984</v>
      </c>
      <c r="CH22" s="31">
        <f>VLOOKUP(CH$7,'[2]Curve Summary'!$A$19:$AG$169,30)</f>
        <v>36.053565979003906</v>
      </c>
      <c r="CI22" s="31">
        <f>VLOOKUP(CI$7,'[2]Curve Summary'!$A$19:$AG$169,30)</f>
        <v>39.0528564453125</v>
      </c>
      <c r="CJ22" s="31">
        <f>VLOOKUP(CJ$7,'[2]Curve Summary'!$A$19:$AG$169,30)</f>
        <v>55.684646606445313</v>
      </c>
      <c r="CK22" s="31">
        <f>VLOOKUP(CK$7,'[2]Curve Summary'!$A$19:$AG$169,30)</f>
        <v>55.622146606445313</v>
      </c>
      <c r="CL22" s="31">
        <f>VLOOKUP(CL$7,'[2]Curve Summary'!$A$19:$AG$169,30)</f>
        <v>34.877143859863281</v>
      </c>
      <c r="CM22" s="31">
        <f>VLOOKUP(CM$7,'[2]Curve Summary'!$A$19:$AG$169,30)</f>
        <v>34.191432952880859</v>
      </c>
      <c r="CN22" s="31">
        <f>VLOOKUP(CN$7,'[2]Curve Summary'!$A$19:$AG$169,30)</f>
        <v>34.228931427001953</v>
      </c>
      <c r="CO22" s="31">
        <f>VLOOKUP(CO$7,'[2]Curve Summary'!$A$19:$AG$169,30)</f>
        <v>34.266429901123047</v>
      </c>
      <c r="CP22" s="31">
        <f>VLOOKUP(CP$7,'[2]Curve Summary'!$A$19:$AG$169,30)</f>
        <v>39.707862854003906</v>
      </c>
      <c r="CQ22" s="31">
        <f>VLOOKUP(CQ$7,'[2]Curve Summary'!$A$19:$AG$169,30)</f>
        <v>39.232860565185547</v>
      </c>
      <c r="CR22" s="31">
        <f>VLOOKUP(CR$7,'[2]Curve Summary'!$A$19:$AG$169,30)</f>
        <v>35.623542785644531</v>
      </c>
      <c r="CS22" s="31">
        <f>VLOOKUP(CS$7,'[2]Curve Summary'!$A$19:$AG$169,30)</f>
        <v>35.698543548583984</v>
      </c>
      <c r="CT22" s="31">
        <f>VLOOKUP(CT$7,'[2]Curve Summary'!$A$19:$AG$169,30)</f>
        <v>36.303565979003906</v>
      </c>
      <c r="CU22" s="31">
        <f>VLOOKUP(CU$7,'[2]Curve Summary'!$A$19:$AG$169,30)</f>
        <v>39.5528564453125</v>
      </c>
      <c r="CV22" s="31">
        <f>VLOOKUP(CV$7,'[2]Curve Summary'!$A$19:$AG$169,30)</f>
        <v>56.184646606445313</v>
      </c>
      <c r="CW22" s="31">
        <f>VLOOKUP(CW$7,'[2]Curve Summary'!$A$19:$AG$169,30)</f>
        <v>56.122146606445313</v>
      </c>
      <c r="CX22" s="31">
        <f>VLOOKUP(CX$7,'[2]Curve Summary'!$A$19:$AG$169,30)</f>
        <v>35.127143859863281</v>
      </c>
      <c r="CY22" s="31">
        <f>VLOOKUP(CY$7,'[2]Curve Summary'!$A$19:$AG$169,30)</f>
        <v>34.441432952880859</v>
      </c>
      <c r="CZ22" s="31">
        <f>VLOOKUP(CZ$7,'[2]Curve Summary'!$A$19:$AG$169,30)</f>
        <v>34.478931427001953</v>
      </c>
      <c r="DA22" s="31">
        <f>VLOOKUP(DA$7,'[2]Curve Summary'!$A$19:$AG$169,30)</f>
        <v>34.516429901123047</v>
      </c>
      <c r="DB22" s="31">
        <f>VLOOKUP(DB$7,'[2]Curve Summary'!$A$19:$AG$169,30)</f>
        <v>39.707862854003906</v>
      </c>
      <c r="DC22" s="31">
        <f>VLOOKUP(DC$7,'[2]Curve Summary'!$A$19:$AG$169,30)</f>
        <v>39.232860565185547</v>
      </c>
      <c r="DD22" s="31">
        <f>VLOOKUP(DD$7,'[2]Curve Summary'!$A$19:$AG$169,30)</f>
        <v>35.623542785644531</v>
      </c>
      <c r="DE22" s="31">
        <f>VLOOKUP(DE$7,'[2]Curve Summary'!$A$19:$AG$169,30)</f>
        <v>35.698543548583984</v>
      </c>
      <c r="DF22" s="31">
        <f>VLOOKUP(DF$7,'[2]Curve Summary'!$A$19:$AG$169,30)</f>
        <v>36.303565979003906</v>
      </c>
      <c r="DG22" s="31">
        <f>VLOOKUP(DG$7,'[2]Curve Summary'!$A$19:$AG$169,30)</f>
        <v>40.0528564453125</v>
      </c>
      <c r="DH22" s="31">
        <f>VLOOKUP(DH$7,'[2]Curve Summary'!$A$19:$AG$169,30)</f>
        <v>57.684646606445313</v>
      </c>
      <c r="DI22" s="31">
        <f>VLOOKUP(DI$7,'[2]Curve Summary'!$A$19:$AG$169,30)</f>
        <v>57.622146606445313</v>
      </c>
      <c r="DJ22" s="31">
        <f>VLOOKUP(DJ$7,'[2]Curve Summary'!$A$19:$AG$169,30)</f>
        <v>35.127143859863281</v>
      </c>
      <c r="DK22" s="31">
        <f>VLOOKUP(DK$7,'[2]Curve Summary'!$A$19:$AG$169,30)</f>
        <v>34.441432952880859</v>
      </c>
      <c r="DL22" s="31">
        <f>VLOOKUP(DL$7,'[2]Curve Summary'!$A$19:$AG$169,30)</f>
        <v>34.478931427001953</v>
      </c>
      <c r="DM22" s="31">
        <f>VLOOKUP(DM$7,'[2]Curve Summary'!$A$19:$AG$169,30)</f>
        <v>34.516429901123047</v>
      </c>
      <c r="DN22" s="31">
        <f>VLOOKUP(DN$7,'[2]Curve Summary'!$A$19:$AG$169,30)</f>
        <v>39.957862854003906</v>
      </c>
      <c r="DO22" s="31">
        <f>VLOOKUP(DO$7,'[2]Curve Summary'!$A$19:$AG$169,30)</f>
        <v>39.482860565185547</v>
      </c>
      <c r="DP22" s="31">
        <f>VLOOKUP(DP$7,'[2]Curve Summary'!$A$19:$AG$169,30)</f>
        <v>35.873542785644531</v>
      </c>
      <c r="DQ22" s="31">
        <f>VLOOKUP(DQ$7,'[2]Curve Summary'!$A$19:$AG$169,30)</f>
        <v>35.948543548583984</v>
      </c>
      <c r="DR22" s="31">
        <f>VLOOKUP(DR$7,'[2]Curve Summary'!$A$19:$AG$169,30)</f>
        <v>36.553565979003906</v>
      </c>
      <c r="DS22" s="31">
        <f>VLOOKUP(DS$7,'[2]Curve Summary'!$A$19:$AG$169,30)</f>
        <v>40.8028564453125</v>
      </c>
      <c r="DT22" s="31">
        <f>VLOOKUP(DT$7,'[2]Curve Summary'!$A$19:$AG$169,30)</f>
        <v>59.434646606445313</v>
      </c>
      <c r="DU22" s="31">
        <f>VLOOKUP(DU$7,'[2]Curve Summary'!$A$19:$AG$169,30)</f>
        <v>59.372146606445313</v>
      </c>
      <c r="DV22" s="31">
        <f>VLOOKUP(DV$7,'[2]Curve Summary'!$A$19:$AG$169,30)</f>
        <v>35.377143859863281</v>
      </c>
      <c r="DW22" s="31">
        <f>VLOOKUP(DW$7,'[2]Curve Summary'!$A$19:$AG$169,30)</f>
        <v>34.691432952880859</v>
      </c>
      <c r="DX22" s="31">
        <f>VLOOKUP(DX$7,'[2]Curve Summary'!$A$19:$AG$169,30)</f>
        <v>34.728931427001953</v>
      </c>
      <c r="DY22" s="31">
        <f>VLOOKUP(DY$7,'[2]Curve Summary'!$A$19:$AG$169,30)</f>
        <v>34.766429901123047</v>
      </c>
    </row>
    <row r="23" spans="1:129" s="4" customFormat="1" ht="13.65" customHeight="1" x14ac:dyDescent="0.2">
      <c r="A23" s="47" t="s">
        <v>34</v>
      </c>
      <c r="B23" s="2" t="s">
        <v>34</v>
      </c>
      <c r="C23" s="31">
        <f>'E. Power Desk Daily Price'!$AC23</f>
        <v>56.666666666666664</v>
      </c>
      <c r="D23" s="31">
        <f ca="1">IF(ISERROR((AVERAGE(OFFSET('[2]Curve Summary'!$AE$6,13,0,9,1))*9+ 12* '[2]Curve Summary Backup'!$AE$38)/21), '[2]Curve Summary Backup'!$AE$38,(AVERAGE(OFFSET('[2]Curve Summary'!$AE$6,13,0,9,1))*9+ 12* '[2]Curve Summary Backup'!$AE$38)/21)</f>
        <v>85.49285837809245</v>
      </c>
      <c r="E23" s="31">
        <f>VLOOKUP(E$7,'[2]Curve Summary'!$A$7:$AG$79,31)</f>
        <v>79</v>
      </c>
      <c r="F23" s="31">
        <f>VLOOKUP(F$7,'[2]Curve Summary'!$A$7:$AG$79,31)</f>
        <v>42.550003814697263</v>
      </c>
      <c r="G23" s="31">
        <f t="shared" si="0"/>
        <v>37.5</v>
      </c>
      <c r="H23" s="31">
        <f>VLOOKUP(H$7,'[2]Curve Summary'!$A$7:$AG$79,31)</f>
        <v>37.5</v>
      </c>
      <c r="I23" s="31">
        <f>VLOOKUP(I$7,'[2]Curve Summary'!$A$7:$AG$79,31)</f>
        <v>37.5</v>
      </c>
      <c r="J23" s="31">
        <f>VLOOKUP(J$7,'[2]Curve Summary'!$A$7:$AG$79,31)</f>
        <v>37.5</v>
      </c>
      <c r="K23" s="34">
        <v>53.962590636109276</v>
      </c>
      <c r="L23" s="34">
        <v>43.468627450980392</v>
      </c>
      <c r="M23" s="34">
        <v>39.512549276912914</v>
      </c>
      <c r="N23" s="34">
        <v>38.628600443383597</v>
      </c>
      <c r="O23" s="34">
        <v>38.670785365385164</v>
      </c>
      <c r="P23" s="34">
        <v>39.607995921167834</v>
      </c>
      <c r="Q23" s="35">
        <v>39.333558935980399</v>
      </c>
      <c r="R23" s="39">
        <v>40.619369528750489</v>
      </c>
      <c r="S23" s="40"/>
      <c r="T23" s="40"/>
      <c r="U23" s="30"/>
      <c r="V23" s="31">
        <f>VLOOKUP(V$7,'[2]Curve Summary'!$A$24:$AG$177,31)</f>
        <v>39.25</v>
      </c>
      <c r="W23" s="31">
        <f>VLOOKUP(W$7,'[2]Curve Summary'!$A$24:$AG$177,31)</f>
        <v>39.25</v>
      </c>
      <c r="X23" s="31">
        <f>VLOOKUP(X$7,'[2]Curve Summary'!$A$24:$AG$177,31)</f>
        <v>36</v>
      </c>
      <c r="Y23" s="31">
        <f>VLOOKUP(Y$7,'[2]Curve Summary'!$A$24:$AG$177,31)</f>
        <v>36</v>
      </c>
      <c r="Z23" s="31">
        <f>VLOOKUP(Z$7,'[2]Curve Summary'!$A$24:$AG$177,31)</f>
        <v>41</v>
      </c>
      <c r="AA23" s="31">
        <f>VLOOKUP(AA$7,'[2]Curve Summary'!$A$24:$AG$177,31)</f>
        <v>52.25</v>
      </c>
      <c r="AB23" s="31">
        <f>VLOOKUP(AB$7,'[2]Curve Summary'!$A$24:$AG$177,31)</f>
        <v>70.75</v>
      </c>
      <c r="AC23" s="31">
        <f>VLOOKUP(AC$7,'[2]Curve Summary'!$A$24:$AG$177,31)</f>
        <v>70.75</v>
      </c>
      <c r="AD23" s="31">
        <f>VLOOKUP(AD$7,'[2]Curve Summary'!$A$24:$AG$177,31)</f>
        <v>35</v>
      </c>
      <c r="AE23" s="31">
        <f>VLOOKUP(AE$7,'[2]Curve Summary'!$A$24:$AG$177,31)</f>
        <v>33.25</v>
      </c>
      <c r="AF23" s="31">
        <f>VLOOKUP(AF$7,'[2]Curve Summary'!$A$24:$AG$177,31)</f>
        <v>33.25</v>
      </c>
      <c r="AG23" s="31">
        <f>VLOOKUP(AG$7,'[2]Curve Summary'!$A$24:$AG$177,31)</f>
        <v>33.25</v>
      </c>
      <c r="AH23" s="31">
        <f>VLOOKUP(AH$7,'[2]Curve Summary'!$A$24:$AG$177,31)</f>
        <v>36</v>
      </c>
      <c r="AI23" s="31">
        <f>VLOOKUP(AI$7,'[2]Curve Summary'!$A$24:$AG$177,31)</f>
        <v>36</v>
      </c>
      <c r="AJ23" s="31">
        <f>VLOOKUP(AJ$7,'[2]Curve Summary'!$A$24:$AG$177,31)</f>
        <v>32.400001525878906</v>
      </c>
      <c r="AK23" s="31">
        <f>VLOOKUP(AK$7,'[2]Curve Summary'!$A$24:$AG$177,31)</f>
        <v>32.400001525878906</v>
      </c>
      <c r="AL23" s="31">
        <f>VLOOKUP(AL$7,'[2]Curve Summary'!$A$24:$AG$177,31)</f>
        <v>38.25</v>
      </c>
      <c r="AM23" s="31">
        <f>VLOOKUP(AM$7,'[2]Curve Summary'!$A$24:$AG$177,31)</f>
        <v>46.25</v>
      </c>
      <c r="AN23" s="31">
        <f>VLOOKUP(AN$7,'[2]Curve Summary'!$A$24:$AG$177,31)</f>
        <v>60.75</v>
      </c>
      <c r="AO23" s="31">
        <f>VLOOKUP(AO$7,'[2]Curve Summary'!$A$24:$AG$177,31)</f>
        <v>60.75</v>
      </c>
      <c r="AP23" s="31">
        <f>VLOOKUP(AP$7,'[2]Curve Summary'!$A$24:$AG$177,31)</f>
        <v>32.75</v>
      </c>
      <c r="AQ23" s="31">
        <f>VLOOKUP(AQ$7,'[2]Curve Summary'!$A$24:$AG$177,31)</f>
        <v>32.75</v>
      </c>
      <c r="AR23" s="31">
        <f>VLOOKUP(AR$7,'[2]Curve Summary'!$A$24:$AG$177,31)</f>
        <v>32.75</v>
      </c>
      <c r="AS23" s="31">
        <f>VLOOKUP(AS$7,'[2]Curve Summary'!$A$24:$AG$177,31)</f>
        <v>32.75</v>
      </c>
      <c r="AT23" s="31">
        <f>VLOOKUP(AT$7,'[2]Curve Summary'!$A$24:$AG$177,31)</f>
        <v>38.200000762939453</v>
      </c>
      <c r="AU23" s="31">
        <f>VLOOKUP(AU$7,'[2]Curve Summary'!$A$24:$AG$177,31)</f>
        <v>38.200000762939453</v>
      </c>
      <c r="AV23" s="31">
        <f>VLOOKUP(AV$7,'[2]Curve Summary'!$A$24:$AG$177,31)</f>
        <v>29.950002670288086</v>
      </c>
      <c r="AW23" s="31">
        <f>VLOOKUP(AW$7,'[2]Curve Summary'!$A$24:$AG$177,31)</f>
        <v>29.950002670288086</v>
      </c>
      <c r="AX23" s="31">
        <f>VLOOKUP(AX$7,'[2]Curve Summary'!$A$24:$AG$177,31)</f>
        <v>37.450000762939453</v>
      </c>
      <c r="AY23" s="31">
        <f>VLOOKUP(AY$7,'[2]Curve Summary'!$A$24:$AG$177,31)</f>
        <v>47.200000762939453</v>
      </c>
      <c r="AZ23" s="31">
        <f>VLOOKUP(AZ$7,'[2]Curve Summary'!$A$24:$AG$177,31)</f>
        <v>57.200000762939453</v>
      </c>
      <c r="BA23" s="31">
        <f>VLOOKUP(BA$7,'[2]Curve Summary'!$A$24:$AG$177,31)</f>
        <v>57.200000762939453</v>
      </c>
      <c r="BB23" s="31">
        <f>VLOOKUP(BB$7,'[2]Curve Summary'!$A$24:$AG$177,31)</f>
        <v>32.850002288818359</v>
      </c>
      <c r="BC23" s="31">
        <f>VLOOKUP(BC$7,'[2]Curve Summary'!$A$24:$AG$177,31)</f>
        <v>31.950000762939453</v>
      </c>
      <c r="BD23" s="31">
        <f>VLOOKUP(BD$7,'[2]Curve Summary'!$A$24:$AG$177,31)</f>
        <v>31.950000762939453</v>
      </c>
      <c r="BE23" s="31">
        <f>VLOOKUP(BE$7,'[2]Curve Summary'!$A$24:$AG$177,31)</f>
        <v>31.950000762939453</v>
      </c>
      <c r="BF23" s="31">
        <f>VLOOKUP(BF$7,'[2]Curve Summary'!$A$24:$AG$177,31)</f>
        <v>39.200000762939453</v>
      </c>
      <c r="BG23" s="31">
        <f>VLOOKUP(BG$7,'[2]Curve Summary'!$A$24:$AG$177,31)</f>
        <v>39.197864532470703</v>
      </c>
      <c r="BH23" s="31">
        <f>VLOOKUP(BH$7,'[2]Curve Summary'!$A$24:$AG$177,31)</f>
        <v>31.69849967956543</v>
      </c>
      <c r="BI23" s="31">
        <f>VLOOKUP(BI$7,'[2]Curve Summary'!$A$24:$AG$177,31)</f>
        <v>31.69854736328125</v>
      </c>
      <c r="BJ23" s="31">
        <f>VLOOKUP(BJ$7,'[2]Curve Summary'!$A$24:$AG$177,31)</f>
        <v>39.153568267822266</v>
      </c>
      <c r="BK23" s="31">
        <f>VLOOKUP(BK$7,'[2]Curve Summary'!$A$24:$AG$177,31)</f>
        <v>43.152858734130859</v>
      </c>
      <c r="BL23" s="31">
        <f>VLOOKUP(BL$7,'[2]Curve Summary'!$A$24:$AG$177,31)</f>
        <v>55.297145843505859</v>
      </c>
      <c r="BM23" s="31">
        <f>VLOOKUP(BM$7,'[2]Curve Summary'!$A$24:$AG$177,31)</f>
        <v>55.547145843505859</v>
      </c>
      <c r="BN23" s="31">
        <f>VLOOKUP(BN$7,'[2]Curve Summary'!$A$24:$AG$177,31)</f>
        <v>33.052143096923828</v>
      </c>
      <c r="BO23" s="31">
        <f>VLOOKUP(BO$7,'[2]Curve Summary'!$A$24:$AG$177,31)</f>
        <v>31.803936004638672</v>
      </c>
      <c r="BP23" s="31">
        <f>VLOOKUP(BP$7,'[2]Curve Summary'!$A$24:$AG$177,31)</f>
        <v>31.903934478759766</v>
      </c>
      <c r="BQ23" s="31">
        <f>VLOOKUP(BQ$7,'[2]Curve Summary'!$A$24:$AG$177,31)</f>
        <v>32.003932952880859</v>
      </c>
      <c r="BR23" s="31">
        <f>VLOOKUP(BR$7,'[2]Curve Summary'!$A$24:$AG$177,31)</f>
        <v>39.382862091064453</v>
      </c>
      <c r="BS23" s="31">
        <f>VLOOKUP(BS$7,'[2]Curve Summary'!$A$24:$AG$177,31)</f>
        <v>39.032859802246094</v>
      </c>
      <c r="BT23" s="31">
        <f>VLOOKUP(BT$7,'[2]Curve Summary'!$A$24:$AG$177,31)</f>
        <v>33.748542785644531</v>
      </c>
      <c r="BU23" s="31">
        <f>VLOOKUP(BU$7,'[2]Curve Summary'!$A$24:$AG$177,31)</f>
        <v>34.198543548583984</v>
      </c>
      <c r="BV23" s="31">
        <f>VLOOKUP(BV$7,'[2]Curve Summary'!$A$24:$AG$177,31)</f>
        <v>35.103565216064453</v>
      </c>
      <c r="BW23" s="31">
        <f>VLOOKUP(BW$7,'[2]Curve Summary'!$A$24:$AG$177,31)</f>
        <v>39.352855682373047</v>
      </c>
      <c r="BX23" s="31">
        <f>VLOOKUP(BX$7,'[2]Curve Summary'!$A$24:$AG$177,31)</f>
        <v>58.997146606445313</v>
      </c>
      <c r="BY23" s="31">
        <f>VLOOKUP(BY$7,'[2]Curve Summary'!$A$24:$AG$177,31)</f>
        <v>58.997146606445313</v>
      </c>
      <c r="BZ23" s="31">
        <f>VLOOKUP(BZ$7,'[2]Curve Summary'!$A$24:$AG$177,31)</f>
        <v>34.252143859863281</v>
      </c>
      <c r="CA23" s="31">
        <f>VLOOKUP(CA$7,'[2]Curve Summary'!$A$24:$AG$177,31)</f>
        <v>32.003932952880859</v>
      </c>
      <c r="CB23" s="31">
        <f>VLOOKUP(CB$7,'[2]Curve Summary'!$A$24:$AG$177,31)</f>
        <v>32.103931427001953</v>
      </c>
      <c r="CC23" s="31">
        <f>VLOOKUP(CC$7,'[2]Curve Summary'!$A$24:$AG$177,31)</f>
        <v>32.203929901123047</v>
      </c>
      <c r="CD23" s="31">
        <f>VLOOKUP(CD$7,'[2]Curve Summary'!$A$24:$AG$177,31)</f>
        <v>39.382862091064453</v>
      </c>
      <c r="CE23" s="31">
        <f>VLOOKUP(CE$7,'[2]Curve Summary'!$A$24:$AG$177,31)</f>
        <v>39.032859802246094</v>
      </c>
      <c r="CF23" s="31">
        <f>VLOOKUP(CF$7,'[2]Curve Summary'!$A$24:$AG$177,31)</f>
        <v>33.748542785644531</v>
      </c>
      <c r="CG23" s="31">
        <f>VLOOKUP(CG$7,'[2]Curve Summary'!$A$24:$AG$177,31)</f>
        <v>34.198543548583984</v>
      </c>
      <c r="CH23" s="31">
        <f>VLOOKUP(CH$7,'[2]Curve Summary'!$A$24:$AG$177,31)</f>
        <v>35.103565216064453</v>
      </c>
      <c r="CI23" s="31">
        <f>VLOOKUP(CI$7,'[2]Curve Summary'!$A$24:$AG$177,31)</f>
        <v>39.602855682373047</v>
      </c>
      <c r="CJ23" s="31">
        <f>VLOOKUP(CJ$7,'[2]Curve Summary'!$A$24:$AG$177,31)</f>
        <v>58.372146606445313</v>
      </c>
      <c r="CK23" s="31">
        <f>VLOOKUP(CK$7,'[2]Curve Summary'!$A$24:$AG$177,31)</f>
        <v>58.372146606445313</v>
      </c>
      <c r="CL23" s="31">
        <f>VLOOKUP(CL$7,'[2]Curve Summary'!$A$24:$AG$177,31)</f>
        <v>34.252143859863281</v>
      </c>
      <c r="CM23" s="31">
        <f>VLOOKUP(CM$7,'[2]Curve Summary'!$A$24:$AG$177,31)</f>
        <v>32.003932952880859</v>
      </c>
      <c r="CN23" s="31">
        <f>VLOOKUP(CN$7,'[2]Curve Summary'!$A$24:$AG$177,31)</f>
        <v>32.103931427001953</v>
      </c>
      <c r="CO23" s="31">
        <f>VLOOKUP(CO$7,'[2]Curve Summary'!$A$24:$AG$177,31)</f>
        <v>32.203929901123047</v>
      </c>
      <c r="CP23" s="31">
        <f>VLOOKUP(CP$7,'[2]Curve Summary'!$A$24:$AG$177,31)</f>
        <v>39.632862091064453</v>
      </c>
      <c r="CQ23" s="31">
        <f>VLOOKUP(CQ$7,'[2]Curve Summary'!$A$24:$AG$177,31)</f>
        <v>39.282859802246094</v>
      </c>
      <c r="CR23" s="31">
        <f>VLOOKUP(CR$7,'[2]Curve Summary'!$A$24:$AG$177,31)</f>
        <v>33.998542785644531</v>
      </c>
      <c r="CS23" s="31">
        <f>VLOOKUP(CS$7,'[2]Curve Summary'!$A$24:$AG$177,31)</f>
        <v>34.448543548583984</v>
      </c>
      <c r="CT23" s="31">
        <f>VLOOKUP(CT$7,'[2]Curve Summary'!$A$24:$AG$177,31)</f>
        <v>35.353565216064453</v>
      </c>
      <c r="CU23" s="31">
        <f>VLOOKUP(CU$7,'[2]Curve Summary'!$A$24:$AG$177,31)</f>
        <v>40.102855682373047</v>
      </c>
      <c r="CV23" s="31">
        <f>VLOOKUP(CV$7,'[2]Curve Summary'!$A$24:$AG$177,31)</f>
        <v>58.872146606445313</v>
      </c>
      <c r="CW23" s="31">
        <f>VLOOKUP(CW$7,'[2]Curve Summary'!$A$24:$AG$177,31)</f>
        <v>58.872146606445313</v>
      </c>
      <c r="CX23" s="31">
        <f>VLOOKUP(CX$7,'[2]Curve Summary'!$A$24:$AG$177,31)</f>
        <v>34.502143859863281</v>
      </c>
      <c r="CY23" s="31">
        <f>VLOOKUP(CY$7,'[2]Curve Summary'!$A$24:$AG$177,31)</f>
        <v>32.253932952880859</v>
      </c>
      <c r="CZ23" s="31">
        <f>VLOOKUP(CZ$7,'[2]Curve Summary'!$A$24:$AG$177,31)</f>
        <v>32.353931427001953</v>
      </c>
      <c r="DA23" s="31">
        <f>VLOOKUP(DA$7,'[2]Curve Summary'!$A$24:$AG$177,31)</f>
        <v>32.453929901123047</v>
      </c>
      <c r="DB23" s="31">
        <f>VLOOKUP(DB$7,'[2]Curve Summary'!$A$24:$AG$177,31)</f>
        <v>40.132862091064453</v>
      </c>
      <c r="DC23" s="31">
        <f>VLOOKUP(DC$7,'[2]Curve Summary'!$A$24:$AG$177,31)</f>
        <v>39.782859802246094</v>
      </c>
      <c r="DD23" s="31">
        <f>VLOOKUP(DD$7,'[2]Curve Summary'!$A$24:$AG$177,31)</f>
        <v>34.498542785644531</v>
      </c>
      <c r="DE23" s="31">
        <f>VLOOKUP(DE$7,'[2]Curve Summary'!$A$24:$AG$177,31)</f>
        <v>34.948543548583984</v>
      </c>
      <c r="DF23" s="31">
        <f>VLOOKUP(DF$7,'[2]Curve Summary'!$A$24:$AG$177,31)</f>
        <v>35.853565216064453</v>
      </c>
      <c r="DG23" s="31">
        <f>VLOOKUP(DG$7,'[2]Curve Summary'!$A$24:$AG$177,31)</f>
        <v>41.102855682373047</v>
      </c>
      <c r="DH23" s="31">
        <f>VLOOKUP(DH$7,'[2]Curve Summary'!$A$24:$AG$177,31)</f>
        <v>60.872146606445313</v>
      </c>
      <c r="DI23" s="31">
        <f>VLOOKUP(DI$7,'[2]Curve Summary'!$A$24:$AG$177,31)</f>
        <v>60.872146606445313</v>
      </c>
      <c r="DJ23" s="31">
        <f>VLOOKUP(DJ$7,'[2]Curve Summary'!$A$24:$AG$177,31)</f>
        <v>35.002143859863281</v>
      </c>
      <c r="DK23" s="31">
        <f>VLOOKUP(DK$7,'[2]Curve Summary'!$A$24:$AG$177,31)</f>
        <v>32.753932952880859</v>
      </c>
      <c r="DL23" s="31">
        <f>VLOOKUP(DL$7,'[2]Curve Summary'!$A$24:$AG$177,31)</f>
        <v>32.853931427001953</v>
      </c>
      <c r="DM23" s="31">
        <f>VLOOKUP(DM$7,'[2]Curve Summary'!$A$24:$AG$177,31)</f>
        <v>32.953929901123047</v>
      </c>
      <c r="DN23" s="31">
        <f>VLOOKUP(DN$7,'[2]Curve Summary'!$A$24:$AG$177,31)</f>
        <v>39.882862091064453</v>
      </c>
      <c r="DO23" s="31">
        <f>VLOOKUP(DO$7,'[2]Curve Summary'!$A$24:$AG$177,31)</f>
        <v>39.532859802246094</v>
      </c>
      <c r="DP23" s="31">
        <f>VLOOKUP(DP$7,'[2]Curve Summary'!$A$24:$AG$177,31)</f>
        <v>34.248542785644531</v>
      </c>
      <c r="DQ23" s="31">
        <f>VLOOKUP(DQ$7,'[2]Curve Summary'!$A$24:$AG$177,31)</f>
        <v>34.698543548583984</v>
      </c>
      <c r="DR23" s="31">
        <f>VLOOKUP(DR$7,'[2]Curve Summary'!$A$24:$AG$177,31)</f>
        <v>35.603565216064453</v>
      </c>
      <c r="DS23" s="31">
        <f>VLOOKUP(DS$7,'[2]Curve Summary'!$A$24:$AG$177,31)</f>
        <v>41.352855682373047</v>
      </c>
      <c r="DT23" s="31">
        <f>VLOOKUP(DT$7,'[2]Curve Summary'!$A$24:$AG$177,31)</f>
        <v>62.122146606445313</v>
      </c>
      <c r="DU23" s="31">
        <f>VLOOKUP(DU$7,'[2]Curve Summary'!$A$24:$AG$177,31)</f>
        <v>62.122146606445313</v>
      </c>
      <c r="DV23" s="31">
        <f>VLOOKUP(DV$7,'[2]Curve Summary'!$A$24:$AG$177,31)</f>
        <v>34.752143859863281</v>
      </c>
      <c r="DW23" s="31">
        <f>VLOOKUP(DW$7,'[2]Curve Summary'!$A$24:$AG$177,31)</f>
        <v>32.503932952880859</v>
      </c>
      <c r="DX23" s="31">
        <f>VLOOKUP(DX$7,'[2]Curve Summary'!$A$24:$AG$177,31)</f>
        <v>32.603931427001953</v>
      </c>
      <c r="DY23" s="31">
        <f>VLOOKUP(DY$7,'[2]Curve Summary'!$A$24:$AG$177,31)</f>
        <v>32.703929901123047</v>
      </c>
    </row>
    <row r="24" spans="1:129" s="4" customFormat="1" ht="13.65" customHeight="1" x14ac:dyDescent="0.2">
      <c r="A24" s="47" t="s">
        <v>35</v>
      </c>
      <c r="B24" s="2" t="s">
        <v>36</v>
      </c>
      <c r="C24" s="31">
        <f>'E. Power Desk Daily Price'!$AC24</f>
        <v>59.729166666666664</v>
      </c>
      <c r="D24" s="31">
        <f ca="1">IF(ISERROR((AVERAGE(OFFSET('[2]Curve Summary'!$AB$6,13,0,9,1))*9+ 12* '[2]Curve Summary Backup'!$AB$38)/21), '[2]Curve Summary Backup'!$AB$38,(AVERAGE(OFFSET('[2]Curve Summary'!$AB$6,13,0,9,1))*9+ 12* '[2]Curve Summary Backup'!$AB$38)/21)</f>
        <v>90.488095238095241</v>
      </c>
      <c r="E24" s="31">
        <f>VLOOKUP(E$7,'[2]Curve Summary'!$A$7:$AG$81,28)</f>
        <v>83.5</v>
      </c>
      <c r="F24" s="31">
        <f>VLOOKUP(F$7,'[2]Curve Summary'!$A$7:$AG$81,28)</f>
        <v>45.150001525878906</v>
      </c>
      <c r="G24" s="31">
        <f t="shared" si="0"/>
        <v>39.25</v>
      </c>
      <c r="H24" s="31">
        <f>VLOOKUP(H$7,'[2]Curve Summary'!$A$7:$AG$81,28)</f>
        <v>39.25</v>
      </c>
      <c r="I24" s="31">
        <f>VLOOKUP(I$7,'[2]Curve Summary'!$A$7:$AG$81,28)</f>
        <v>39.25</v>
      </c>
      <c r="J24" s="31">
        <f>VLOOKUP(J$7,'[2]Curve Summary'!$A$7:$AG$81,28)</f>
        <v>39.25</v>
      </c>
      <c r="K24" s="34">
        <v>56.887410280515823</v>
      </c>
      <c r="L24" s="34">
        <v>45.704353003408393</v>
      </c>
      <c r="M24" s="34">
        <v>42.117890212115121</v>
      </c>
      <c r="N24" s="34">
        <v>42.00196311149152</v>
      </c>
      <c r="O24" s="34">
        <v>42.17963358262007</v>
      </c>
      <c r="P24" s="34">
        <v>43.469863005491632</v>
      </c>
      <c r="Q24" s="35">
        <v>43.074863690284538</v>
      </c>
      <c r="R24" s="39">
        <v>44.037701406310603</v>
      </c>
      <c r="S24" s="40"/>
      <c r="T24" s="40"/>
      <c r="U24" s="30"/>
      <c r="V24" s="31">
        <f>VLOOKUP(V$7,'[2]Curve Summary'!$A$25:$AG$179,28)</f>
        <v>42.254997253417969</v>
      </c>
      <c r="W24" s="31">
        <f>VLOOKUP(W$7,'[2]Curve Summary'!$A$25:$AG$179,28)</f>
        <v>42.250003814697266</v>
      </c>
      <c r="X24" s="31">
        <f>VLOOKUP(X$7,'[2]Curve Summary'!$A$25:$AG$179,28)</f>
        <v>39</v>
      </c>
      <c r="Y24" s="31">
        <f>VLOOKUP(Y$7,'[2]Curve Summary'!$A$25:$AG$179,28)</f>
        <v>39</v>
      </c>
      <c r="Z24" s="31">
        <f>VLOOKUP(Z$7,'[2]Curve Summary'!$A$25:$AG$179,28)</f>
        <v>41.5</v>
      </c>
      <c r="AA24" s="31">
        <f>VLOOKUP(AA$7,'[2]Curve Summary'!$A$25:$AG$179,28)</f>
        <v>55.5</v>
      </c>
      <c r="AB24" s="31">
        <f>VLOOKUP(AB$7,'[2]Curve Summary'!$A$25:$AG$179,28)</f>
        <v>74.75</v>
      </c>
      <c r="AC24" s="31">
        <f>VLOOKUP(AC$7,'[2]Curve Summary'!$A$25:$AG$179,28)</f>
        <v>74.75</v>
      </c>
      <c r="AD24" s="31">
        <f>VLOOKUP(AD$7,'[2]Curve Summary'!$A$25:$AG$179,28)</f>
        <v>35.75</v>
      </c>
      <c r="AE24" s="31">
        <f>VLOOKUP(AE$7,'[2]Curve Summary'!$A$25:$AG$179,28)</f>
        <v>34</v>
      </c>
      <c r="AF24" s="31">
        <f>VLOOKUP(AF$7,'[2]Curve Summary'!$A$25:$AG$179,28)</f>
        <v>34</v>
      </c>
      <c r="AG24" s="31">
        <f>VLOOKUP(AG$7,'[2]Curve Summary'!$A$25:$AG$179,28)</f>
        <v>34</v>
      </c>
      <c r="AH24" s="31">
        <f>VLOOKUP(AH$7,'[2]Curve Summary'!$A$25:$AG$179,28)</f>
        <v>38.250717163085938</v>
      </c>
      <c r="AI24" s="31">
        <f>VLOOKUP(AI$7,'[2]Curve Summary'!$A$25:$AG$179,28)</f>
        <v>38.245723724365234</v>
      </c>
      <c r="AJ24" s="31">
        <f>VLOOKUP(AJ$7,'[2]Curve Summary'!$A$25:$AG$179,28)</f>
        <v>37.247505187988281</v>
      </c>
      <c r="AK24" s="31">
        <f>VLOOKUP(AK$7,'[2]Curve Summary'!$A$25:$AG$179,28)</f>
        <v>37.247501373291016</v>
      </c>
      <c r="AL24" s="31">
        <f>VLOOKUP(AL$7,'[2]Curve Summary'!$A$25:$AG$179,28)</f>
        <v>39.753570556640625</v>
      </c>
      <c r="AM24" s="31">
        <f>VLOOKUP(AM$7,'[2]Curve Summary'!$A$25:$AG$179,28)</f>
        <v>50.252857208251953</v>
      </c>
      <c r="AN24" s="31">
        <f>VLOOKUP(AN$7,'[2]Curve Summary'!$A$25:$AG$179,28)</f>
        <v>64.247146606445313</v>
      </c>
      <c r="AO24" s="31">
        <f>VLOOKUP(AO$7,'[2]Curve Summary'!$A$25:$AG$179,28)</f>
        <v>64.247146606445313</v>
      </c>
      <c r="AP24" s="31">
        <f>VLOOKUP(AP$7,'[2]Curve Summary'!$A$25:$AG$179,28)</f>
        <v>34.252140045166016</v>
      </c>
      <c r="AQ24" s="31">
        <f>VLOOKUP(AQ$7,'[2]Curve Summary'!$A$25:$AG$179,28)</f>
        <v>33.748935699462891</v>
      </c>
      <c r="AR24" s="31">
        <f>VLOOKUP(AR$7,'[2]Curve Summary'!$A$25:$AG$179,28)</f>
        <v>33.748935699462891</v>
      </c>
      <c r="AS24" s="31">
        <f>VLOOKUP(AS$7,'[2]Curve Summary'!$A$25:$AG$179,28)</f>
        <v>33.748935699462891</v>
      </c>
      <c r="AT24" s="31">
        <f>VLOOKUP(AT$7,'[2]Curve Summary'!$A$25:$AG$179,28)</f>
        <v>40.750717163085938</v>
      </c>
      <c r="AU24" s="31">
        <f>VLOOKUP(AU$7,'[2]Curve Summary'!$A$25:$AG$179,28)</f>
        <v>40.495723724365234</v>
      </c>
      <c r="AV24" s="31">
        <f>VLOOKUP(AV$7,'[2]Curve Summary'!$A$25:$AG$179,28)</f>
        <v>36.747505187988281</v>
      </c>
      <c r="AW24" s="31">
        <f>VLOOKUP(AW$7,'[2]Curve Summary'!$A$25:$AG$179,28)</f>
        <v>36.997501373291016</v>
      </c>
      <c r="AX24" s="31">
        <f>VLOOKUP(AX$7,'[2]Curve Summary'!$A$25:$AG$179,28)</f>
        <v>40.003570556640625</v>
      </c>
      <c r="AY24" s="31">
        <f>VLOOKUP(AY$7,'[2]Curve Summary'!$A$25:$AG$179,28)</f>
        <v>47.502857208251953</v>
      </c>
      <c r="AZ24" s="31">
        <f>VLOOKUP(AZ$7,'[2]Curve Summary'!$A$25:$AG$179,28)</f>
        <v>60.097146606445314</v>
      </c>
      <c r="BA24" s="31">
        <f>VLOOKUP(BA$7,'[2]Curve Summary'!$A$25:$AG$179,28)</f>
        <v>60.097146606445314</v>
      </c>
      <c r="BB24" s="31">
        <f>VLOOKUP(BB$7,'[2]Curve Summary'!$A$25:$AG$179,28)</f>
        <v>34.902140045166014</v>
      </c>
      <c r="BC24" s="31">
        <f>VLOOKUP(BC$7,'[2]Curve Summary'!$A$25:$AG$179,28)</f>
        <v>35.498935699462891</v>
      </c>
      <c r="BD24" s="31">
        <f>VLOOKUP(BD$7,'[2]Curve Summary'!$A$25:$AG$179,28)</f>
        <v>35.498935699462891</v>
      </c>
      <c r="BE24" s="31">
        <f>VLOOKUP(BE$7,'[2]Curve Summary'!$A$25:$AG$179,28)</f>
        <v>35.498935699462891</v>
      </c>
      <c r="BF24" s="31">
        <f>VLOOKUP(BF$7,'[2]Curve Summary'!$A$25:$AG$179,28)</f>
        <v>40.850717163085939</v>
      </c>
      <c r="BG24" s="31">
        <f>VLOOKUP(BG$7,'[2]Curve Summary'!$A$25:$AG$179,28)</f>
        <v>41.095723724365236</v>
      </c>
      <c r="BH24" s="31">
        <f>VLOOKUP(BH$7,'[2]Curve Summary'!$A$25:$AG$179,28)</f>
        <v>37.347505187988283</v>
      </c>
      <c r="BI24" s="31">
        <f>VLOOKUP(BI$7,'[2]Curve Summary'!$A$25:$AG$179,28)</f>
        <v>37.597501373291017</v>
      </c>
      <c r="BJ24" s="31">
        <f>VLOOKUP(BJ$7,'[2]Curve Summary'!$A$25:$AG$179,28)</f>
        <v>40.603570556640626</v>
      </c>
      <c r="BK24" s="31">
        <f>VLOOKUP(BK$7,'[2]Curve Summary'!$A$25:$AG$179,28)</f>
        <v>44.602857208251955</v>
      </c>
      <c r="BL24" s="31">
        <f>VLOOKUP(BL$7,'[2]Curve Summary'!$A$25:$AG$179,28)</f>
        <v>57.697146606445315</v>
      </c>
      <c r="BM24" s="31">
        <f>VLOOKUP(BM$7,'[2]Curve Summary'!$A$25:$AG$179,28)</f>
        <v>57.697146606445315</v>
      </c>
      <c r="BN24" s="31">
        <f>VLOOKUP(BN$7,'[2]Curve Summary'!$A$25:$AG$179,28)</f>
        <v>35.502140045166016</v>
      </c>
      <c r="BO24" s="31">
        <f>VLOOKUP(BO$7,'[2]Curve Summary'!$A$25:$AG$179,28)</f>
        <v>38.805188751220705</v>
      </c>
      <c r="BP24" s="31">
        <f>VLOOKUP(BP$7,'[2]Curve Summary'!$A$25:$AG$179,28)</f>
        <v>38.905187225341798</v>
      </c>
      <c r="BQ24" s="31">
        <f>VLOOKUP(BQ$7,'[2]Curve Summary'!$A$25:$AG$179,28)</f>
        <v>35.005185699462892</v>
      </c>
      <c r="BR24" s="31">
        <f>VLOOKUP(BR$7,'[2]Curve Summary'!$A$25:$AG$179,28)</f>
        <v>42.000717163085938</v>
      </c>
      <c r="BS24" s="31">
        <f>VLOOKUP(BS$7,'[2]Curve Summary'!$A$25:$AG$179,28)</f>
        <v>42.245723724365234</v>
      </c>
      <c r="BT24" s="31">
        <f>VLOOKUP(BT$7,'[2]Curve Summary'!$A$25:$AG$179,28)</f>
        <v>38.497505187988281</v>
      </c>
      <c r="BU24" s="31">
        <f>VLOOKUP(BU$7,'[2]Curve Summary'!$A$25:$AG$179,28)</f>
        <v>38.747501373291016</v>
      </c>
      <c r="BV24" s="31">
        <f>VLOOKUP(BV$7,'[2]Curve Summary'!$A$25:$AG$179,28)</f>
        <v>41.753570556640625</v>
      </c>
      <c r="BW24" s="31">
        <f>VLOOKUP(BW$7,'[2]Curve Summary'!$A$25:$AG$179,28)</f>
        <v>43.502857208251953</v>
      </c>
      <c r="BX24" s="31">
        <f>VLOOKUP(BX$7,'[2]Curve Summary'!$A$25:$AG$179,28)</f>
        <v>57.097146606445314</v>
      </c>
      <c r="BY24" s="31">
        <f>VLOOKUP(BY$7,'[2]Curve Summary'!$A$25:$AG$179,28)</f>
        <v>57.097146606445314</v>
      </c>
      <c r="BZ24" s="31">
        <f>VLOOKUP(BZ$7,'[2]Curve Summary'!$A$25:$AG$179,28)</f>
        <v>36.652140045166014</v>
      </c>
      <c r="CA24" s="31">
        <f>VLOOKUP(CA$7,'[2]Curve Summary'!$A$25:$AG$179,28)</f>
        <v>39.955188751220703</v>
      </c>
      <c r="CB24" s="31">
        <f>VLOOKUP(CB$7,'[2]Curve Summary'!$A$25:$AG$179,28)</f>
        <v>40.055187225341797</v>
      </c>
      <c r="CC24" s="31">
        <f>VLOOKUP(CC$7,'[2]Curve Summary'!$A$25:$AG$179,28)</f>
        <v>36.155185699462891</v>
      </c>
      <c r="CD24" s="31">
        <f>VLOOKUP(CD$7,'[2]Curve Summary'!$A$25:$AG$179,28)</f>
        <v>42.250717163085938</v>
      </c>
      <c r="CE24" s="31">
        <f>VLOOKUP(CE$7,'[2]Curve Summary'!$A$25:$AG$179,28)</f>
        <v>42.495723724365234</v>
      </c>
      <c r="CF24" s="31">
        <f>VLOOKUP(CF$7,'[2]Curve Summary'!$A$25:$AG$179,28)</f>
        <v>38.747505187988281</v>
      </c>
      <c r="CG24" s="31">
        <f>VLOOKUP(CG$7,'[2]Curve Summary'!$A$25:$AG$179,28)</f>
        <v>38.997501373291016</v>
      </c>
      <c r="CH24" s="31">
        <f>VLOOKUP(CH$7,'[2]Curve Summary'!$A$25:$AG$179,28)</f>
        <v>42.003570556640625</v>
      </c>
      <c r="CI24" s="31">
        <f>VLOOKUP(CI$7,'[2]Curve Summary'!$A$25:$AG$179,28)</f>
        <v>43.752857208251953</v>
      </c>
      <c r="CJ24" s="31">
        <f>VLOOKUP(CJ$7,'[2]Curve Summary'!$A$25:$AG$179,28)</f>
        <v>57.347146606445314</v>
      </c>
      <c r="CK24" s="31">
        <f>VLOOKUP(CK$7,'[2]Curve Summary'!$A$25:$AG$179,28)</f>
        <v>57.347146606445314</v>
      </c>
      <c r="CL24" s="31">
        <f>VLOOKUP(CL$7,'[2]Curve Summary'!$A$25:$AG$179,28)</f>
        <v>36.902140045166014</v>
      </c>
      <c r="CM24" s="31">
        <f>VLOOKUP(CM$7,'[2]Curve Summary'!$A$25:$AG$179,28)</f>
        <v>40.205188751220703</v>
      </c>
      <c r="CN24" s="31">
        <f>VLOOKUP(CN$7,'[2]Curve Summary'!$A$25:$AG$179,28)</f>
        <v>40.305187225341797</v>
      </c>
      <c r="CO24" s="31">
        <f>VLOOKUP(CO$7,'[2]Curve Summary'!$A$25:$AG$179,28)</f>
        <v>36.405185699462891</v>
      </c>
      <c r="CP24" s="31">
        <f>VLOOKUP(CP$7,'[2]Curve Summary'!$A$25:$AG$179,28)</f>
        <v>42.500717163085938</v>
      </c>
      <c r="CQ24" s="31">
        <f>VLOOKUP(CQ$7,'[2]Curve Summary'!$A$25:$AG$179,28)</f>
        <v>42.745723724365234</v>
      </c>
      <c r="CR24" s="31">
        <f>VLOOKUP(CR$7,'[2]Curve Summary'!$A$25:$AG$179,28)</f>
        <v>38.997505187988281</v>
      </c>
      <c r="CS24" s="31">
        <f>VLOOKUP(CS$7,'[2]Curve Summary'!$A$25:$AG$179,28)</f>
        <v>39.247501373291016</v>
      </c>
      <c r="CT24" s="31">
        <f>VLOOKUP(CT$7,'[2]Curve Summary'!$A$25:$AG$179,28)</f>
        <v>42.253570556640625</v>
      </c>
      <c r="CU24" s="31">
        <f>VLOOKUP(CU$7,'[2]Curve Summary'!$A$25:$AG$179,28)</f>
        <v>44.252857208251953</v>
      </c>
      <c r="CV24" s="31">
        <f>VLOOKUP(CV$7,'[2]Curve Summary'!$A$25:$AG$179,28)</f>
        <v>57.847146606445314</v>
      </c>
      <c r="CW24" s="31">
        <f>VLOOKUP(CW$7,'[2]Curve Summary'!$A$25:$AG$179,28)</f>
        <v>57.847146606445314</v>
      </c>
      <c r="CX24" s="31">
        <f>VLOOKUP(CX$7,'[2]Curve Summary'!$A$25:$AG$179,28)</f>
        <v>37.152140045166014</v>
      </c>
      <c r="CY24" s="31">
        <f>VLOOKUP(CY$7,'[2]Curve Summary'!$A$25:$AG$179,28)</f>
        <v>40.455188751220703</v>
      </c>
      <c r="CZ24" s="31">
        <f>VLOOKUP(CZ$7,'[2]Curve Summary'!$A$25:$AG$179,28)</f>
        <v>40.555187225341797</v>
      </c>
      <c r="DA24" s="31">
        <f>VLOOKUP(DA$7,'[2]Curve Summary'!$A$25:$AG$179,28)</f>
        <v>36.655185699462891</v>
      </c>
      <c r="DB24" s="31">
        <f>VLOOKUP(DB$7,'[2]Curve Summary'!$A$25:$AG$179,28)</f>
        <v>42.500717163085938</v>
      </c>
      <c r="DC24" s="31">
        <f>VLOOKUP(DC$7,'[2]Curve Summary'!$A$25:$AG$179,28)</f>
        <v>42.745723724365234</v>
      </c>
      <c r="DD24" s="31">
        <f>VLOOKUP(DD$7,'[2]Curve Summary'!$A$25:$AG$179,28)</f>
        <v>38.997505187988281</v>
      </c>
      <c r="DE24" s="31">
        <f>VLOOKUP(DE$7,'[2]Curve Summary'!$A$25:$AG$179,28)</f>
        <v>39.247501373291016</v>
      </c>
      <c r="DF24" s="31">
        <f>VLOOKUP(DF$7,'[2]Curve Summary'!$A$25:$AG$179,28)</f>
        <v>42.253570556640625</v>
      </c>
      <c r="DG24" s="31">
        <f>VLOOKUP(DG$7,'[2]Curve Summary'!$A$25:$AG$179,28)</f>
        <v>44.752857208251953</v>
      </c>
      <c r="DH24" s="31">
        <f>VLOOKUP(DH$7,'[2]Curve Summary'!$A$25:$AG$179,28)</f>
        <v>59.347146606445314</v>
      </c>
      <c r="DI24" s="31">
        <f>VLOOKUP(DI$7,'[2]Curve Summary'!$A$25:$AG$179,28)</f>
        <v>59.347146606445314</v>
      </c>
      <c r="DJ24" s="31">
        <f>VLOOKUP(DJ$7,'[2]Curve Summary'!$A$25:$AG$179,28)</f>
        <v>37.152140045166014</v>
      </c>
      <c r="DK24" s="31">
        <f>VLOOKUP(DK$7,'[2]Curve Summary'!$A$25:$AG$179,28)</f>
        <v>40.455188751220703</v>
      </c>
      <c r="DL24" s="31">
        <f>VLOOKUP(DL$7,'[2]Curve Summary'!$A$25:$AG$179,28)</f>
        <v>40.555187225341797</v>
      </c>
      <c r="DM24" s="31">
        <f>VLOOKUP(DM$7,'[2]Curve Summary'!$A$25:$AG$179,28)</f>
        <v>36.655185699462891</v>
      </c>
      <c r="DN24" s="31">
        <f>VLOOKUP(DN$7,'[2]Curve Summary'!$A$25:$AG$179,28)</f>
        <v>42.750717163085938</v>
      </c>
      <c r="DO24" s="31">
        <f>VLOOKUP(DO$7,'[2]Curve Summary'!$A$25:$AG$179,28)</f>
        <v>42.995723724365234</v>
      </c>
      <c r="DP24" s="31">
        <f>VLOOKUP(DP$7,'[2]Curve Summary'!$A$25:$AG$179,28)</f>
        <v>39.247505187988281</v>
      </c>
      <c r="DQ24" s="31">
        <f>VLOOKUP(DQ$7,'[2]Curve Summary'!$A$25:$AG$179,28)</f>
        <v>39.497501373291016</v>
      </c>
      <c r="DR24" s="31">
        <f>VLOOKUP(DR$7,'[2]Curve Summary'!$A$25:$AG$179,28)</f>
        <v>42.503570556640625</v>
      </c>
      <c r="DS24" s="31">
        <f>VLOOKUP(DS$7,'[2]Curve Summary'!$A$25:$AG$179,28)</f>
        <v>45.502857208251953</v>
      </c>
      <c r="DT24" s="31">
        <f>VLOOKUP(DT$7,'[2]Curve Summary'!$A$25:$AG$179,28)</f>
        <v>61.097146606445314</v>
      </c>
      <c r="DU24" s="31">
        <f>VLOOKUP(DU$7,'[2]Curve Summary'!$A$25:$AG$179,28)</f>
        <v>61.097146606445314</v>
      </c>
      <c r="DV24" s="31">
        <f>VLOOKUP(DV$7,'[2]Curve Summary'!$A$25:$AG$179,28)</f>
        <v>37.402140045166014</v>
      </c>
      <c r="DW24" s="31">
        <f>VLOOKUP(DW$7,'[2]Curve Summary'!$A$25:$AG$179,28)</f>
        <v>40.705188751220703</v>
      </c>
      <c r="DX24" s="31">
        <f>VLOOKUP(DX$7,'[2]Curve Summary'!$A$25:$AG$179,28)</f>
        <v>40.805187225341797</v>
      </c>
      <c r="DY24" s="31">
        <f>VLOOKUP(DY$7,'[2]Curve Summary'!$A$25:$AG$179,28)</f>
        <v>36.905185699462891</v>
      </c>
    </row>
    <row r="25" spans="1:129" s="4" customFormat="1" ht="13.65" customHeight="1" thickBot="1" x14ac:dyDescent="0.25">
      <c r="A25" s="49" t="s">
        <v>37</v>
      </c>
      <c r="B25" s="50" t="s">
        <v>37</v>
      </c>
      <c r="C25" s="51">
        <f>'E. Power Desk Daily Price'!$AC25</f>
        <v>42.625</v>
      </c>
      <c r="D25" s="51">
        <f ca="1">IF(ISERROR((AVERAGE(OFFSET('[2]Curve Summary'!$AG$6,13,0,9,1))*9+ 12* '[2]Curve Summary Backup'!$AG$38)/21), '[2]Curve Summary Backup'!$AG$38,(AVERAGE(OFFSET('[2]Curve Summary'!$AG$6,13,0,9,1))*9+ 12* '[2]Curve Summary Backup'!$AG$38)/21)</f>
        <v>57.107142857142854</v>
      </c>
      <c r="E25" s="51">
        <f>VLOOKUP(E$7,'[2]Curve Summary'!$A$7:$AG$85,33)</f>
        <v>56.25</v>
      </c>
      <c r="F25" s="51">
        <f>VLOOKUP(F$7,'[2]Curve Summary'!$A$7:$AG$85,33)</f>
        <v>43.450004577636719</v>
      </c>
      <c r="G25" s="51">
        <f t="shared" si="0"/>
        <v>35.999989827473961</v>
      </c>
      <c r="H25" s="51">
        <f>VLOOKUP(H$7,'[2]Curve Summary'!$A$7:$AG$85,33)</f>
        <v>37.999992370605469</v>
      </c>
      <c r="I25" s="51">
        <f>VLOOKUP(I$7,'[2]Curve Summary'!$A$7:$AG$85,33)</f>
        <v>34.499988555908203</v>
      </c>
      <c r="J25" s="51">
        <f>VLOOKUP(J$7,'[2]Curve Summary'!$A$7:$AG$85,33)</f>
        <v>35.499988555908203</v>
      </c>
      <c r="K25" s="52">
        <v>44.162226203534246</v>
      </c>
      <c r="L25" s="52">
        <v>38.623290118049169</v>
      </c>
      <c r="M25" s="52">
        <v>36.9221160290288</v>
      </c>
      <c r="N25" s="52">
        <v>35.753383473199627</v>
      </c>
      <c r="O25" s="52">
        <v>34.704390522077972</v>
      </c>
      <c r="P25" s="52">
        <v>35.767114337335187</v>
      </c>
      <c r="Q25" s="53">
        <v>35.613577757372418</v>
      </c>
      <c r="R25" s="54">
        <v>36.553018071390248</v>
      </c>
      <c r="S25" s="55"/>
      <c r="T25" s="55"/>
      <c r="U25" s="30"/>
      <c r="V25" s="51">
        <f>VLOOKUP(V$7,'[2]Curve Summary'!$A$29:$AG$183,33)</f>
        <v>38.869991302490234</v>
      </c>
      <c r="W25" s="51">
        <f>VLOOKUP(W$7,'[2]Curve Summary'!$A$29:$AG$183,33)</f>
        <v>37.119987487792969</v>
      </c>
      <c r="X25" s="51">
        <f>VLOOKUP(X$7,'[2]Curve Summary'!$A$29:$AG$183,33)</f>
        <v>35.399990081787109</v>
      </c>
      <c r="Y25" s="51">
        <f>VLOOKUP(Y$7,'[2]Curve Summary'!$A$29:$AG$183,33)</f>
        <v>35.099987030029297</v>
      </c>
      <c r="Z25" s="51">
        <f>VLOOKUP(Z$7,'[2]Curve Summary'!$A$29:$AG$183,33)</f>
        <v>36.950008392333984</v>
      </c>
      <c r="AA25" s="51">
        <f>VLOOKUP(AA$7,'[2]Curve Summary'!$A$29:$AG$183,33)</f>
        <v>41.299995422363281</v>
      </c>
      <c r="AB25" s="51">
        <f>VLOOKUP(AB$7,'[2]Curve Summary'!$A$29:$AG$183,33)</f>
        <v>49.999992370605469</v>
      </c>
      <c r="AC25" s="51">
        <f>VLOOKUP(AC$7,'[2]Curve Summary'!$A$29:$AG$183,33)</f>
        <v>50</v>
      </c>
      <c r="AD25" s="51">
        <f>VLOOKUP(AD$7,'[2]Curve Summary'!$A$29:$AG$183,33)</f>
        <v>36.500003814697266</v>
      </c>
      <c r="AE25" s="51">
        <f>VLOOKUP(AE$7,'[2]Curve Summary'!$A$29:$AG$183,33)</f>
        <v>34.050003051757813</v>
      </c>
      <c r="AF25" s="51">
        <f>VLOOKUP(AF$7,'[2]Curve Summary'!$A$29:$AG$183,33)</f>
        <v>33.749996185302734</v>
      </c>
      <c r="AG25" s="51">
        <f>VLOOKUP(AG$7,'[2]Curve Summary'!$A$29:$AG$183,33)</f>
        <v>33.749996185302734</v>
      </c>
      <c r="AH25" s="51">
        <f>VLOOKUP(AH$7,'[2]Curve Summary'!$A$29:$AG$183,33)</f>
        <v>37.970001220703125</v>
      </c>
      <c r="AI25" s="51">
        <f>VLOOKUP(AI$7,'[2]Curve Summary'!$A$29:$AG$183,33)</f>
        <v>36.819995880126953</v>
      </c>
      <c r="AJ25" s="51">
        <f>VLOOKUP(AJ$7,'[2]Curve Summary'!$A$29:$AG$183,33)</f>
        <v>34.349994659423828</v>
      </c>
      <c r="AK25" s="51">
        <f>VLOOKUP(AK$7,'[2]Curve Summary'!$A$29:$AG$183,33)</f>
        <v>32.949993133544922</v>
      </c>
      <c r="AL25" s="51">
        <f>VLOOKUP(AL$7,'[2]Curve Summary'!$A$29:$AG$183,33)</f>
        <v>34.950008392333984</v>
      </c>
      <c r="AM25" s="51">
        <f>VLOOKUP(AM$7,'[2]Curve Summary'!$A$29:$AG$183,33)</f>
        <v>38.799995422363281</v>
      </c>
      <c r="AN25" s="51">
        <f>VLOOKUP(AN$7,'[2]Curve Summary'!$A$29:$AG$183,33)</f>
        <v>47.499992370605469</v>
      </c>
      <c r="AO25" s="51">
        <f>VLOOKUP(AO$7,'[2]Curve Summary'!$A$29:$AG$183,33)</f>
        <v>47.5</v>
      </c>
      <c r="AP25" s="51">
        <f>VLOOKUP(AP$7,'[2]Curve Summary'!$A$29:$AG$183,33)</f>
        <v>35.000003814697266</v>
      </c>
      <c r="AQ25" s="51">
        <f>VLOOKUP(AQ$7,'[2]Curve Summary'!$A$29:$AG$183,33)</f>
        <v>32.550003051757813</v>
      </c>
      <c r="AR25" s="51">
        <f>VLOOKUP(AR$7,'[2]Curve Summary'!$A$29:$AG$183,33)</f>
        <v>32.249996185302734</v>
      </c>
      <c r="AS25" s="51">
        <f>VLOOKUP(AS$7,'[2]Curve Summary'!$A$29:$AG$183,33)</f>
        <v>32.249996185302734</v>
      </c>
      <c r="AT25" s="51">
        <f>VLOOKUP(AT$7,'[2]Curve Summary'!$A$29:$AG$183,33)</f>
        <v>36.470001220703125</v>
      </c>
      <c r="AU25" s="51">
        <f>VLOOKUP(AU$7,'[2]Curve Summary'!$A$29:$AG$183,33)</f>
        <v>35.319995880126953</v>
      </c>
      <c r="AV25" s="51">
        <f>VLOOKUP(AV$7,'[2]Curve Summary'!$A$29:$AG$183,33)</f>
        <v>33.849994659423828</v>
      </c>
      <c r="AW25" s="51">
        <f>VLOOKUP(AW$7,'[2]Curve Summary'!$A$29:$AG$183,33)</f>
        <v>32.449993133544922</v>
      </c>
      <c r="AX25" s="51">
        <f>VLOOKUP(AX$7,'[2]Curve Summary'!$A$29:$AG$183,33)</f>
        <v>33.450008392333984</v>
      </c>
      <c r="AY25" s="51">
        <f>VLOOKUP(AY$7,'[2]Curve Summary'!$A$29:$AG$183,33)</f>
        <v>36.299995422363281</v>
      </c>
      <c r="AZ25" s="51">
        <f>VLOOKUP(AZ$7,'[2]Curve Summary'!$A$29:$AG$183,33)</f>
        <v>45.999992370605469</v>
      </c>
      <c r="BA25" s="51">
        <f>VLOOKUP(BA$7,'[2]Curve Summary'!$A$29:$AG$183,33)</f>
        <v>46</v>
      </c>
      <c r="BB25" s="51">
        <f>VLOOKUP(BB$7,'[2]Curve Summary'!$A$29:$AG$183,33)</f>
        <v>34.500003814697266</v>
      </c>
      <c r="BC25" s="51">
        <f>VLOOKUP(BC$7,'[2]Curve Summary'!$A$29:$AG$183,33)</f>
        <v>31.800003051757813</v>
      </c>
      <c r="BD25" s="51">
        <f>VLOOKUP(BD$7,'[2]Curve Summary'!$A$29:$AG$183,33)</f>
        <v>31.499996185302734</v>
      </c>
      <c r="BE25" s="51">
        <f>VLOOKUP(BE$7,'[2]Curve Summary'!$A$29:$AG$183,33)</f>
        <v>31.499996185302734</v>
      </c>
      <c r="BF25" s="51">
        <f>VLOOKUP(BF$7,'[2]Curve Summary'!$A$29:$AG$183,33)</f>
        <v>35.470001220703125</v>
      </c>
      <c r="BG25" s="51">
        <f>VLOOKUP(BG$7,'[2]Curve Summary'!$A$29:$AG$183,33)</f>
        <v>34.319995880126953</v>
      </c>
      <c r="BH25" s="51">
        <f>VLOOKUP(BH$7,'[2]Curve Summary'!$A$29:$AG$183,33)</f>
        <v>32.849994659423828</v>
      </c>
      <c r="BI25" s="51">
        <f>VLOOKUP(BI$7,'[2]Curve Summary'!$A$29:$AG$183,33)</f>
        <v>31.449993133544922</v>
      </c>
      <c r="BJ25" s="51">
        <f>VLOOKUP(BJ$7,'[2]Curve Summary'!$A$29:$AG$183,33)</f>
        <v>32.450008392333984</v>
      </c>
      <c r="BK25" s="51">
        <f>VLOOKUP(BK$7,'[2]Curve Summary'!$A$29:$AG$183,33)</f>
        <v>34.799995422363281</v>
      </c>
      <c r="BL25" s="51">
        <f>VLOOKUP(BL$7,'[2]Curve Summary'!$A$29:$AG$183,33)</f>
        <v>44.499992370605469</v>
      </c>
      <c r="BM25" s="51">
        <f>VLOOKUP(BM$7,'[2]Curve Summary'!$A$29:$AG$183,33)</f>
        <v>44.5</v>
      </c>
      <c r="BN25" s="51">
        <f>VLOOKUP(BN$7,'[2]Curve Summary'!$A$29:$AG$183,33)</f>
        <v>33.000003814697266</v>
      </c>
      <c r="BO25" s="51">
        <f>VLOOKUP(BO$7,'[2]Curve Summary'!$A$29:$AG$183,33)</f>
        <v>30.800003051757813</v>
      </c>
      <c r="BP25" s="51">
        <f>VLOOKUP(BP$7,'[2]Curve Summary'!$A$29:$AG$183,33)</f>
        <v>30.499996185302734</v>
      </c>
      <c r="BQ25" s="51">
        <f>VLOOKUP(BQ$7,'[2]Curve Summary'!$A$29:$AG$183,33)</f>
        <v>31.499996185302734</v>
      </c>
      <c r="BR25" s="51">
        <f>VLOOKUP(BR$7,'[2]Curve Summary'!$A$29:$AG$183,33)</f>
        <v>34.970001220703125</v>
      </c>
      <c r="BS25" s="51">
        <f>VLOOKUP(BS$7,'[2]Curve Summary'!$A$29:$AG$183,33)</f>
        <v>33.819995880126953</v>
      </c>
      <c r="BT25" s="51">
        <f>VLOOKUP(BT$7,'[2]Curve Summary'!$A$29:$AG$183,33)</f>
        <v>32.349994659423828</v>
      </c>
      <c r="BU25" s="51">
        <f>VLOOKUP(BU$7,'[2]Curve Summary'!$A$29:$AG$183,33)</f>
        <v>30.949993133544922</v>
      </c>
      <c r="BV25" s="51">
        <f>VLOOKUP(BV$7,'[2]Curve Summary'!$A$29:$AG$183,33)</f>
        <v>31.950008392333984</v>
      </c>
      <c r="BW25" s="51">
        <f>VLOOKUP(BW$7,'[2]Curve Summary'!$A$29:$AG$183,33)</f>
        <v>34.299995422363281</v>
      </c>
      <c r="BX25" s="51">
        <f>VLOOKUP(BX$7,'[2]Curve Summary'!$A$29:$AG$183,33)</f>
        <v>43.999992370605469</v>
      </c>
      <c r="BY25" s="51">
        <f>VLOOKUP(BY$7,'[2]Curve Summary'!$A$29:$AG$183,33)</f>
        <v>44</v>
      </c>
      <c r="BZ25" s="51">
        <f>VLOOKUP(BZ$7,'[2]Curve Summary'!$A$29:$AG$183,33)</f>
        <v>32.500003814697266</v>
      </c>
      <c r="CA25" s="51">
        <f>VLOOKUP(CA$7,'[2]Curve Summary'!$A$29:$AG$183,33)</f>
        <v>30.300003051757813</v>
      </c>
      <c r="CB25" s="51">
        <f>VLOOKUP(CB$7,'[2]Curve Summary'!$A$29:$AG$183,33)</f>
        <v>29.999996185302734</v>
      </c>
      <c r="CC25" s="51">
        <f>VLOOKUP(CC$7,'[2]Curve Summary'!$A$29:$AG$183,33)</f>
        <v>31.499996185302734</v>
      </c>
      <c r="CD25" s="51">
        <f>VLOOKUP(CD$7,'[2]Curve Summary'!$A$29:$AG$183,33)</f>
        <v>35.970001220703125</v>
      </c>
      <c r="CE25" s="51">
        <f>VLOOKUP(CE$7,'[2]Curve Summary'!$A$29:$AG$183,33)</f>
        <v>34.819995880126953</v>
      </c>
      <c r="CF25" s="51">
        <f>VLOOKUP(CF$7,'[2]Curve Summary'!$A$29:$AG$183,33)</f>
        <v>33.349994659423828</v>
      </c>
      <c r="CG25" s="51">
        <f>VLOOKUP(CG$7,'[2]Curve Summary'!$A$29:$AG$183,33)</f>
        <v>31.949993133544922</v>
      </c>
      <c r="CH25" s="51">
        <f>VLOOKUP(CH$7,'[2]Curve Summary'!$A$29:$AG$183,33)</f>
        <v>32.950008392333984</v>
      </c>
      <c r="CI25" s="51">
        <f>VLOOKUP(CI$7,'[2]Curve Summary'!$A$29:$AG$183,33)</f>
        <v>35.299995422363281</v>
      </c>
      <c r="CJ25" s="51">
        <f>VLOOKUP(CJ$7,'[2]Curve Summary'!$A$29:$AG$183,33)</f>
        <v>43.999992370605469</v>
      </c>
      <c r="CK25" s="51">
        <f>VLOOKUP(CK$7,'[2]Curve Summary'!$A$29:$AG$183,33)</f>
        <v>44</v>
      </c>
      <c r="CL25" s="51">
        <f>VLOOKUP(CL$7,'[2]Curve Summary'!$A$29:$AG$183,33)</f>
        <v>33.500003814697266</v>
      </c>
      <c r="CM25" s="51">
        <f>VLOOKUP(CM$7,'[2]Curve Summary'!$A$29:$AG$183,33)</f>
        <v>31.300003051757813</v>
      </c>
      <c r="CN25" s="51">
        <f>VLOOKUP(CN$7,'[2]Curve Summary'!$A$29:$AG$183,33)</f>
        <v>30.999996185302734</v>
      </c>
      <c r="CO25" s="51">
        <f>VLOOKUP(CO$7,'[2]Curve Summary'!$A$29:$AG$183,33)</f>
        <v>32.499996185302734</v>
      </c>
      <c r="CP25" s="51">
        <f>VLOOKUP(CP$7,'[2]Curve Summary'!$A$29:$AG$183,33)</f>
        <v>36.970001220703125</v>
      </c>
      <c r="CQ25" s="51">
        <f>VLOOKUP(CQ$7,'[2]Curve Summary'!$A$29:$AG$183,33)</f>
        <v>35.819995880126953</v>
      </c>
      <c r="CR25" s="51">
        <f>VLOOKUP(CR$7,'[2]Curve Summary'!$A$29:$AG$183,33)</f>
        <v>34.349994659423828</v>
      </c>
      <c r="CS25" s="51">
        <f>VLOOKUP(CS$7,'[2]Curve Summary'!$A$29:$AG$183,33)</f>
        <v>32.949993133544922</v>
      </c>
      <c r="CT25" s="51">
        <f>VLOOKUP(CT$7,'[2]Curve Summary'!$A$29:$AG$183,33)</f>
        <v>33.950008392333984</v>
      </c>
      <c r="CU25" s="51">
        <f>VLOOKUP(CU$7,'[2]Curve Summary'!$A$29:$AG$183,33)</f>
        <v>36.299995422363281</v>
      </c>
      <c r="CV25" s="51">
        <f>VLOOKUP(CV$7,'[2]Curve Summary'!$A$29:$AG$183,33)</f>
        <v>43.999992370605469</v>
      </c>
      <c r="CW25" s="51">
        <f>VLOOKUP(CW$7,'[2]Curve Summary'!$A$29:$AG$183,33)</f>
        <v>44</v>
      </c>
      <c r="CX25" s="51">
        <f>VLOOKUP(CX$7,'[2]Curve Summary'!$A$29:$AG$183,33)</f>
        <v>34.500003814697266</v>
      </c>
      <c r="CY25" s="51">
        <f>VLOOKUP(CY$7,'[2]Curve Summary'!$A$29:$AG$183,33)</f>
        <v>32.300003051757813</v>
      </c>
      <c r="CZ25" s="51">
        <f>VLOOKUP(CZ$7,'[2]Curve Summary'!$A$29:$AG$183,33)</f>
        <v>31.999996185302734</v>
      </c>
      <c r="DA25" s="51">
        <f>VLOOKUP(DA$7,'[2]Curve Summary'!$A$29:$AG$183,33)</f>
        <v>33.499996185302734</v>
      </c>
      <c r="DB25" s="51">
        <f>VLOOKUP(DB$7,'[2]Curve Summary'!$A$29:$AG$183,33)</f>
        <v>37.470001220703125</v>
      </c>
      <c r="DC25" s="51">
        <f>VLOOKUP(DC$7,'[2]Curve Summary'!$A$29:$AG$183,33)</f>
        <v>36.319995880126953</v>
      </c>
      <c r="DD25" s="51">
        <f>VLOOKUP(DD$7,'[2]Curve Summary'!$A$29:$AG$183,33)</f>
        <v>34.849994659423828</v>
      </c>
      <c r="DE25" s="51">
        <f>VLOOKUP(DE$7,'[2]Curve Summary'!$A$29:$AG$183,33)</f>
        <v>33.449993133544922</v>
      </c>
      <c r="DF25" s="51">
        <f>VLOOKUP(DF$7,'[2]Curve Summary'!$A$29:$AG$183,33)</f>
        <v>34.450008392333984</v>
      </c>
      <c r="DG25" s="51">
        <f>VLOOKUP(DG$7,'[2]Curve Summary'!$A$29:$AG$183,33)</f>
        <v>36.799995422363281</v>
      </c>
      <c r="DH25" s="51">
        <f>VLOOKUP(DH$7,'[2]Curve Summary'!$A$29:$AG$183,33)</f>
        <v>44.499992370605469</v>
      </c>
      <c r="DI25" s="51">
        <f>VLOOKUP(DI$7,'[2]Curve Summary'!$A$29:$AG$183,33)</f>
        <v>44.5</v>
      </c>
      <c r="DJ25" s="51">
        <f>VLOOKUP(DJ$7,'[2]Curve Summary'!$A$29:$AG$183,33)</f>
        <v>35.000003814697266</v>
      </c>
      <c r="DK25" s="51">
        <f>VLOOKUP(DK$7,'[2]Curve Summary'!$A$29:$AG$183,33)</f>
        <v>32.800003051757813</v>
      </c>
      <c r="DL25" s="51">
        <f>VLOOKUP(DL$7,'[2]Curve Summary'!$A$29:$AG$183,33)</f>
        <v>32.499996185302734</v>
      </c>
      <c r="DM25" s="51">
        <f>VLOOKUP(DM$7,'[2]Curve Summary'!$A$29:$AG$183,33)</f>
        <v>33.999996185302734</v>
      </c>
      <c r="DN25" s="51">
        <f>VLOOKUP(DN$7,'[2]Curve Summary'!$A$29:$AG$183,33)</f>
        <v>37.970001220703125</v>
      </c>
      <c r="DO25" s="51">
        <f>VLOOKUP(DO$7,'[2]Curve Summary'!$A$29:$AG$183,33)</f>
        <v>36.819995880126953</v>
      </c>
      <c r="DP25" s="51">
        <f>VLOOKUP(DP$7,'[2]Curve Summary'!$A$29:$AG$183,33)</f>
        <v>35.349994659423828</v>
      </c>
      <c r="DQ25" s="51">
        <f>VLOOKUP(DQ$7,'[2]Curve Summary'!$A$29:$AG$183,33)</f>
        <v>33.949993133544922</v>
      </c>
      <c r="DR25" s="51">
        <f>VLOOKUP(DR$7,'[2]Curve Summary'!$A$29:$AG$183,33)</f>
        <v>34.950008392333984</v>
      </c>
      <c r="DS25" s="51">
        <f>VLOOKUP(DS$7,'[2]Curve Summary'!$A$29:$AG$183,33)</f>
        <v>38.049995422363281</v>
      </c>
      <c r="DT25" s="51">
        <f>VLOOKUP(DT$7,'[2]Curve Summary'!$A$29:$AG$183,33)</f>
        <v>46.499992370605469</v>
      </c>
      <c r="DU25" s="51">
        <f>VLOOKUP(DU$7,'[2]Curve Summary'!$A$29:$AG$183,33)</f>
        <v>46.5</v>
      </c>
      <c r="DV25" s="51">
        <f>VLOOKUP(DV$7,'[2]Curve Summary'!$A$29:$AG$183,33)</f>
        <v>35.500003814697266</v>
      </c>
      <c r="DW25" s="51">
        <f>VLOOKUP(DW$7,'[2]Curve Summary'!$A$29:$AG$183,33)</f>
        <v>33.150003051757814</v>
      </c>
      <c r="DX25" s="51">
        <f>VLOOKUP(DX$7,'[2]Curve Summary'!$A$29:$AG$183,33)</f>
        <v>32.849996185302736</v>
      </c>
      <c r="DY25" s="51">
        <f>VLOOKUP(DY$7,'[2]Curve Summary'!$A$29:$AG$183,33)</f>
        <v>34.349996185302736</v>
      </c>
    </row>
    <row r="26" spans="1:129" s="4" customFormat="1" ht="10.5" customHeight="1" x14ac:dyDescent="0.2">
      <c r="A26" s="3"/>
      <c r="B26" s="2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40"/>
      <c r="S26" s="40"/>
      <c r="T26" s="40"/>
    </row>
    <row r="27" spans="1:129" s="9" customFormat="1" ht="13.5" customHeight="1" thickBot="1" x14ac:dyDescent="0.25">
      <c r="A27" s="56" t="s">
        <v>38</v>
      </c>
      <c r="B27" s="56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</row>
    <row r="28" spans="1:129" s="4" customFormat="1" ht="13.65" customHeight="1" x14ac:dyDescent="0.2">
      <c r="A28" s="24" t="s">
        <v>15</v>
      </c>
      <c r="B28" s="9"/>
      <c r="C28" s="25">
        <f t="shared" ref="C28:R28" si="1">C9-C47</f>
        <v>0</v>
      </c>
      <c r="D28" s="25">
        <f t="shared" ca="1" si="1"/>
        <v>0</v>
      </c>
      <c r="E28" s="25">
        <f t="shared" si="1"/>
        <v>0</v>
      </c>
      <c r="F28" s="25">
        <f t="shared" si="1"/>
        <v>0</v>
      </c>
      <c r="G28" s="25">
        <f t="shared" si="1"/>
        <v>0</v>
      </c>
      <c r="H28" s="25">
        <f t="shared" si="1"/>
        <v>0</v>
      </c>
      <c r="I28" s="25">
        <f t="shared" si="1"/>
        <v>0</v>
      </c>
      <c r="J28" s="25">
        <f t="shared" si="1"/>
        <v>0</v>
      </c>
      <c r="K28" s="26">
        <f t="shared" si="1"/>
        <v>0</v>
      </c>
      <c r="L28" s="26">
        <f t="shared" si="1"/>
        <v>0</v>
      </c>
      <c r="M28" s="26">
        <f t="shared" si="1"/>
        <v>0</v>
      </c>
      <c r="N28" s="26">
        <f t="shared" si="1"/>
        <v>0</v>
      </c>
      <c r="O28" s="26">
        <f t="shared" si="1"/>
        <v>0</v>
      </c>
      <c r="P28" s="26">
        <f t="shared" si="1"/>
        <v>0</v>
      </c>
      <c r="Q28" s="25">
        <f t="shared" si="1"/>
        <v>0</v>
      </c>
      <c r="R28" s="28">
        <f t="shared" si="1"/>
        <v>0</v>
      </c>
      <c r="S28" s="29"/>
      <c r="T28" s="29"/>
      <c r="U28" s="30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</row>
    <row r="29" spans="1:129" s="4" customFormat="1" ht="13.65" customHeight="1" x14ac:dyDescent="0.2">
      <c r="A29" s="32" t="s">
        <v>17</v>
      </c>
      <c r="B29" s="33"/>
      <c r="C29" s="31">
        <f t="shared" ref="C29:R29" si="2">C10-C48</f>
        <v>0</v>
      </c>
      <c r="D29" s="31">
        <f t="shared" ca="1" si="2"/>
        <v>0</v>
      </c>
      <c r="E29" s="31">
        <f t="shared" si="2"/>
        <v>0</v>
      </c>
      <c r="F29" s="31">
        <f t="shared" si="2"/>
        <v>0</v>
      </c>
      <c r="G29" s="31">
        <f t="shared" si="2"/>
        <v>0</v>
      </c>
      <c r="H29" s="31">
        <f t="shared" si="2"/>
        <v>0</v>
      </c>
      <c r="I29" s="31">
        <f t="shared" si="2"/>
        <v>0</v>
      </c>
      <c r="J29" s="31">
        <f t="shared" si="2"/>
        <v>0</v>
      </c>
      <c r="K29" s="34">
        <f t="shared" si="2"/>
        <v>0</v>
      </c>
      <c r="L29" s="34">
        <f t="shared" si="2"/>
        <v>0</v>
      </c>
      <c r="M29" s="34">
        <f t="shared" si="2"/>
        <v>0</v>
      </c>
      <c r="N29" s="34">
        <f t="shared" si="2"/>
        <v>0</v>
      </c>
      <c r="O29" s="34">
        <f t="shared" si="2"/>
        <v>0</v>
      </c>
      <c r="P29" s="34">
        <f t="shared" si="2"/>
        <v>0</v>
      </c>
      <c r="Q29" s="31">
        <f t="shared" si="2"/>
        <v>0</v>
      </c>
      <c r="R29" s="36">
        <f t="shared" si="2"/>
        <v>0</v>
      </c>
      <c r="S29" s="29"/>
      <c r="T29" s="29"/>
      <c r="U29" s="30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</row>
    <row r="30" spans="1:129" s="4" customFormat="1" ht="13.65" customHeight="1" x14ac:dyDescent="0.2">
      <c r="A30" s="32" t="s">
        <v>19</v>
      </c>
      <c r="B30" s="9"/>
      <c r="C30" s="31">
        <f t="shared" ref="C30:R30" si="3">C11-C49</f>
        <v>0</v>
      </c>
      <c r="D30" s="31">
        <f t="shared" ca="1" si="3"/>
        <v>0</v>
      </c>
      <c r="E30" s="31">
        <f t="shared" si="3"/>
        <v>0</v>
      </c>
      <c r="F30" s="31">
        <f t="shared" si="3"/>
        <v>0</v>
      </c>
      <c r="G30" s="31">
        <f t="shared" si="3"/>
        <v>0</v>
      </c>
      <c r="H30" s="31">
        <f t="shared" si="3"/>
        <v>0</v>
      </c>
      <c r="I30" s="31">
        <f t="shared" si="3"/>
        <v>0</v>
      </c>
      <c r="J30" s="31">
        <f t="shared" si="3"/>
        <v>0</v>
      </c>
      <c r="K30" s="34">
        <f t="shared" si="3"/>
        <v>0</v>
      </c>
      <c r="L30" s="34">
        <f t="shared" si="3"/>
        <v>0</v>
      </c>
      <c r="M30" s="34">
        <f t="shared" si="3"/>
        <v>0</v>
      </c>
      <c r="N30" s="34">
        <f t="shared" si="3"/>
        <v>0</v>
      </c>
      <c r="O30" s="34">
        <f t="shared" si="3"/>
        <v>0</v>
      </c>
      <c r="P30" s="34">
        <f t="shared" si="3"/>
        <v>0</v>
      </c>
      <c r="Q30" s="31">
        <f t="shared" si="3"/>
        <v>0</v>
      </c>
      <c r="R30" s="36">
        <f t="shared" si="3"/>
        <v>0</v>
      </c>
      <c r="S30" s="29"/>
      <c r="T30" s="29"/>
      <c r="U30" s="30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</row>
    <row r="31" spans="1:129" s="4" customFormat="1" ht="13.65" customHeight="1" x14ac:dyDescent="0.2">
      <c r="A31" s="32" t="s">
        <v>20</v>
      </c>
      <c r="B31" s="9"/>
      <c r="C31" s="31">
        <f t="shared" ref="C31:R31" si="4">C12-C50</f>
        <v>0</v>
      </c>
      <c r="D31" s="31">
        <f t="shared" ca="1" si="4"/>
        <v>0</v>
      </c>
      <c r="E31" s="31">
        <f t="shared" si="4"/>
        <v>0</v>
      </c>
      <c r="F31" s="31">
        <f t="shared" si="4"/>
        <v>0</v>
      </c>
      <c r="G31" s="31">
        <f t="shared" si="4"/>
        <v>0</v>
      </c>
      <c r="H31" s="31">
        <f t="shared" si="4"/>
        <v>0</v>
      </c>
      <c r="I31" s="31">
        <f t="shared" si="4"/>
        <v>0</v>
      </c>
      <c r="J31" s="31">
        <f t="shared" si="4"/>
        <v>0</v>
      </c>
      <c r="K31" s="34">
        <f t="shared" si="4"/>
        <v>0</v>
      </c>
      <c r="L31" s="34">
        <f t="shared" si="4"/>
        <v>0</v>
      </c>
      <c r="M31" s="34">
        <f t="shared" si="4"/>
        <v>0</v>
      </c>
      <c r="N31" s="34">
        <f t="shared" si="4"/>
        <v>0</v>
      </c>
      <c r="O31" s="34">
        <f t="shared" si="4"/>
        <v>0</v>
      </c>
      <c r="P31" s="34">
        <f t="shared" si="4"/>
        <v>0</v>
      </c>
      <c r="Q31" s="31">
        <f t="shared" si="4"/>
        <v>0</v>
      </c>
      <c r="R31" s="36">
        <f t="shared" si="4"/>
        <v>0</v>
      </c>
      <c r="S31" s="29"/>
      <c r="T31" s="29"/>
      <c r="U31" s="30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</row>
    <row r="32" spans="1:129" s="4" customFormat="1" ht="13.65" customHeight="1" x14ac:dyDescent="0.2">
      <c r="A32" s="32" t="s">
        <v>21</v>
      </c>
      <c r="B32" s="38"/>
      <c r="C32" s="31">
        <f t="shared" ref="C32:R32" si="5">C13-C51</f>
        <v>0</v>
      </c>
      <c r="D32" s="31">
        <f t="shared" ca="1" si="5"/>
        <v>0</v>
      </c>
      <c r="E32" s="31">
        <f t="shared" si="5"/>
        <v>0</v>
      </c>
      <c r="F32" s="31">
        <f t="shared" si="5"/>
        <v>0</v>
      </c>
      <c r="G32" s="31">
        <f t="shared" si="5"/>
        <v>0</v>
      </c>
      <c r="H32" s="31">
        <f t="shared" si="5"/>
        <v>0</v>
      </c>
      <c r="I32" s="31">
        <f t="shared" si="5"/>
        <v>0</v>
      </c>
      <c r="J32" s="31">
        <f t="shared" si="5"/>
        <v>0</v>
      </c>
      <c r="K32" s="34">
        <f t="shared" si="5"/>
        <v>0</v>
      </c>
      <c r="L32" s="34">
        <f t="shared" si="5"/>
        <v>0</v>
      </c>
      <c r="M32" s="34">
        <f t="shared" si="5"/>
        <v>0</v>
      </c>
      <c r="N32" s="34">
        <f t="shared" si="5"/>
        <v>0</v>
      </c>
      <c r="O32" s="34">
        <f t="shared" si="5"/>
        <v>0</v>
      </c>
      <c r="P32" s="34">
        <f t="shared" si="5"/>
        <v>0</v>
      </c>
      <c r="Q32" s="31">
        <f t="shared" si="5"/>
        <v>0</v>
      </c>
      <c r="R32" s="36">
        <f t="shared" si="5"/>
        <v>0</v>
      </c>
      <c r="S32" s="40"/>
      <c r="T32" s="40"/>
      <c r="U32" s="30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</row>
    <row r="33" spans="1:129" s="4" customFormat="1" ht="13.65" customHeight="1" x14ac:dyDescent="0.2">
      <c r="A33" s="41" t="s">
        <v>23</v>
      </c>
      <c r="B33" s="33"/>
      <c r="C33" s="37">
        <f t="shared" ref="C33:R33" si="6">C14-C52</f>
        <v>0</v>
      </c>
      <c r="D33" s="37">
        <f t="shared" si="6"/>
        <v>0</v>
      </c>
      <c r="E33" s="37">
        <f t="shared" si="6"/>
        <v>0</v>
      </c>
      <c r="F33" s="37">
        <f t="shared" si="6"/>
        <v>0</v>
      </c>
      <c r="G33" s="37">
        <f t="shared" si="6"/>
        <v>0</v>
      </c>
      <c r="H33" s="37">
        <f t="shared" si="6"/>
        <v>0</v>
      </c>
      <c r="I33" s="37">
        <f t="shared" si="6"/>
        <v>0</v>
      </c>
      <c r="J33" s="37">
        <f t="shared" si="6"/>
        <v>0</v>
      </c>
      <c r="K33" s="43">
        <f t="shared" si="6"/>
        <v>0</v>
      </c>
      <c r="L33" s="43">
        <f t="shared" si="6"/>
        <v>0</v>
      </c>
      <c r="M33" s="43">
        <f t="shared" si="6"/>
        <v>0</v>
      </c>
      <c r="N33" s="43">
        <f t="shared" si="6"/>
        <v>0</v>
      </c>
      <c r="O33" s="43">
        <f t="shared" si="6"/>
        <v>0</v>
      </c>
      <c r="P33" s="43">
        <f t="shared" si="6"/>
        <v>0</v>
      </c>
      <c r="Q33" s="37">
        <f t="shared" si="6"/>
        <v>0</v>
      </c>
      <c r="R33" s="58">
        <f t="shared" si="6"/>
        <v>0</v>
      </c>
      <c r="S33" s="29"/>
      <c r="T33" s="29"/>
      <c r="U33" s="30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</row>
    <row r="34" spans="1:129" s="4" customFormat="1" ht="13.65" customHeight="1" x14ac:dyDescent="0.2">
      <c r="A34" s="47" t="s">
        <v>24</v>
      </c>
      <c r="B34" s="2"/>
      <c r="C34" s="31">
        <f t="shared" ref="C34:R34" si="7">C15-C53</f>
        <v>-4.2211538461538467</v>
      </c>
      <c r="D34" s="31">
        <f t="shared" ca="1" si="7"/>
        <v>-3.7857142857142918</v>
      </c>
      <c r="E34" s="31">
        <f t="shared" si="7"/>
        <v>-2.75</v>
      </c>
      <c r="F34" s="31">
        <f t="shared" si="7"/>
        <v>-1</v>
      </c>
      <c r="G34" s="31">
        <f t="shared" si="7"/>
        <v>-0.7916666666666643</v>
      </c>
      <c r="H34" s="31">
        <f t="shared" si="7"/>
        <v>-0.75</v>
      </c>
      <c r="I34" s="31">
        <f t="shared" si="7"/>
        <v>-0.875</v>
      </c>
      <c r="J34" s="31">
        <f t="shared" si="7"/>
        <v>-0.75</v>
      </c>
      <c r="K34" s="34">
        <f t="shared" si="7"/>
        <v>-1.8554534943473797</v>
      </c>
      <c r="L34" s="34">
        <f t="shared" si="7"/>
        <v>-1.1568627450980387</v>
      </c>
      <c r="M34" s="34">
        <f t="shared" si="7"/>
        <v>-0.77254901960784395</v>
      </c>
      <c r="N34" s="34">
        <f t="shared" si="7"/>
        <v>-0.77140077821011488</v>
      </c>
      <c r="O34" s="34">
        <f t="shared" si="7"/>
        <v>-0.77156862745097499</v>
      </c>
      <c r="P34" s="34">
        <f t="shared" si="7"/>
        <v>-0.77194357366770561</v>
      </c>
      <c r="Q34" s="31">
        <f t="shared" si="7"/>
        <v>-0.77181208053691108</v>
      </c>
      <c r="R34" s="36">
        <f t="shared" si="7"/>
        <v>-0.8773973660443346</v>
      </c>
      <c r="S34" s="40"/>
      <c r="T34" s="40"/>
      <c r="U34" s="30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</row>
    <row r="35" spans="1:129" s="4" customFormat="1" ht="13.65" customHeight="1" x14ac:dyDescent="0.2">
      <c r="A35" s="47" t="s">
        <v>25</v>
      </c>
      <c r="B35" s="2"/>
      <c r="C35" s="31">
        <f t="shared" ref="C35:R35" si="8">C16-C54</f>
        <v>-4.3459615384615446</v>
      </c>
      <c r="D35" s="31">
        <f t="shared" ca="1" si="8"/>
        <v>-4.2142857142857224</v>
      </c>
      <c r="E35" s="31">
        <f t="shared" si="8"/>
        <v>-2.5</v>
      </c>
      <c r="F35" s="31">
        <f t="shared" si="8"/>
        <v>-0.75</v>
      </c>
      <c r="G35" s="31">
        <f t="shared" si="8"/>
        <v>-0.75</v>
      </c>
      <c r="H35" s="31">
        <f t="shared" si="8"/>
        <v>-0.75</v>
      </c>
      <c r="I35" s="31">
        <f t="shared" si="8"/>
        <v>-0.75</v>
      </c>
      <c r="J35" s="31">
        <f t="shared" si="8"/>
        <v>-0.75</v>
      </c>
      <c r="K35" s="34">
        <f t="shared" si="8"/>
        <v>-1.9195601233299158</v>
      </c>
      <c r="L35" s="34">
        <f t="shared" si="8"/>
        <v>-0.80784313725489909</v>
      </c>
      <c r="M35" s="34">
        <f t="shared" si="8"/>
        <v>-0.18725490196078454</v>
      </c>
      <c r="N35" s="34">
        <f t="shared" si="8"/>
        <v>-0.16731517509727212</v>
      </c>
      <c r="O35" s="34">
        <f t="shared" si="8"/>
        <v>0</v>
      </c>
      <c r="P35" s="34">
        <f t="shared" si="8"/>
        <v>0</v>
      </c>
      <c r="Q35" s="31">
        <f t="shared" si="8"/>
        <v>-2.4049217002236389E-2</v>
      </c>
      <c r="R35" s="36">
        <f t="shared" si="8"/>
        <v>-0.23546182334619203</v>
      </c>
      <c r="S35" s="40"/>
      <c r="T35" s="40"/>
      <c r="U35" s="30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</row>
    <row r="36" spans="1:129" s="4" customFormat="1" ht="13.65" customHeight="1" x14ac:dyDescent="0.2">
      <c r="A36" s="47" t="s">
        <v>26</v>
      </c>
      <c r="B36" s="2"/>
      <c r="C36" s="31">
        <f t="shared" ref="C36:R36" si="9">C17-C55</f>
        <v>-5.2718589743589703</v>
      </c>
      <c r="D36" s="31">
        <f t="shared" ca="1" si="9"/>
        <v>-3</v>
      </c>
      <c r="E36" s="31">
        <f t="shared" si="9"/>
        <v>-3</v>
      </c>
      <c r="F36" s="31">
        <f t="shared" si="9"/>
        <v>-1.25</v>
      </c>
      <c r="G36" s="31">
        <f t="shared" si="9"/>
        <v>-1.2083333333333357</v>
      </c>
      <c r="H36" s="31">
        <f t="shared" si="9"/>
        <v>-1.25</v>
      </c>
      <c r="I36" s="31">
        <f t="shared" si="9"/>
        <v>-1.25</v>
      </c>
      <c r="J36" s="31">
        <f t="shared" si="9"/>
        <v>-1.125</v>
      </c>
      <c r="K36" s="34">
        <f t="shared" si="9"/>
        <v>-2.0961228160328886</v>
      </c>
      <c r="L36" s="34">
        <f t="shared" si="9"/>
        <v>-0.81176470588235361</v>
      </c>
      <c r="M36" s="34">
        <f t="shared" si="9"/>
        <v>-1.1019607843137251</v>
      </c>
      <c r="N36" s="34">
        <f t="shared" si="9"/>
        <v>-1.054474708171206</v>
      </c>
      <c r="O36" s="34">
        <f t="shared" si="9"/>
        <v>-1.0274509803921603</v>
      </c>
      <c r="P36" s="34">
        <f t="shared" si="9"/>
        <v>-1.0681818181818201</v>
      </c>
      <c r="Q36" s="31">
        <f t="shared" si="9"/>
        <v>-1.060402684563762</v>
      </c>
      <c r="R36" s="36">
        <f t="shared" si="9"/>
        <v>-1.1029725977319202</v>
      </c>
      <c r="S36" s="40"/>
      <c r="T36" s="40"/>
      <c r="U36" s="30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</row>
    <row r="37" spans="1:129" s="4" customFormat="1" ht="13.65" customHeight="1" x14ac:dyDescent="0.2">
      <c r="A37" s="47" t="s">
        <v>28</v>
      </c>
      <c r="B37" s="2"/>
      <c r="C37" s="31">
        <f t="shared" ref="C37:G44" si="10">C18-C56</f>
        <v>-0.8699358974359086</v>
      </c>
      <c r="D37" s="31">
        <f t="shared" ca="1" si="10"/>
        <v>-1.75</v>
      </c>
      <c r="E37" s="31">
        <f t="shared" si="10"/>
        <v>-1.75</v>
      </c>
      <c r="F37" s="31">
        <f t="shared" si="10"/>
        <v>-0.25</v>
      </c>
      <c r="G37" s="31">
        <f t="shared" si="10"/>
        <v>0</v>
      </c>
      <c r="H37" s="31">
        <f t="shared" ref="H37:J38" si="11">H18-H58</f>
        <v>5.6515617370605469</v>
      </c>
      <c r="I37" s="31">
        <f t="shared" si="11"/>
        <v>7.1515617370605469</v>
      </c>
      <c r="J37" s="31">
        <f t="shared" si="11"/>
        <v>4.071563720703125</v>
      </c>
      <c r="K37" s="34">
        <f t="shared" ref="K37:R44" si="12">K18-K56</f>
        <v>-0.62586998972250996</v>
      </c>
      <c r="L37" s="34">
        <f t="shared" si="12"/>
        <v>0</v>
      </c>
      <c r="M37" s="34">
        <f t="shared" si="12"/>
        <v>0.42764705882352416</v>
      </c>
      <c r="N37" s="34">
        <f t="shared" si="12"/>
        <v>0.43190661478598713</v>
      </c>
      <c r="O37" s="34">
        <f t="shared" si="12"/>
        <v>0.85000000000000142</v>
      </c>
      <c r="P37" s="34">
        <f t="shared" si="12"/>
        <v>0.84741379310345621</v>
      </c>
      <c r="Q37" s="31">
        <f t="shared" si="12"/>
        <v>0.78805928411635051</v>
      </c>
      <c r="R37" s="36">
        <f t="shared" si="12"/>
        <v>0.5844707212400877</v>
      </c>
      <c r="S37" s="40"/>
      <c r="T37" s="40"/>
      <c r="U37" s="30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</row>
    <row r="38" spans="1:129" s="4" customFormat="1" ht="13.65" customHeight="1" x14ac:dyDescent="0.2">
      <c r="A38" s="47" t="s">
        <v>29</v>
      </c>
      <c r="B38" s="2"/>
      <c r="C38" s="31">
        <f t="shared" si="10"/>
        <v>-6.2307692307692264</v>
      </c>
      <c r="D38" s="31">
        <f t="shared" ca="1" si="10"/>
        <v>-7.9285714285714306</v>
      </c>
      <c r="E38" s="31">
        <f t="shared" si="10"/>
        <v>-7.5</v>
      </c>
      <c r="F38" s="31">
        <f t="shared" si="10"/>
        <v>-1.25</v>
      </c>
      <c r="G38" s="31">
        <f t="shared" si="10"/>
        <v>-1.25</v>
      </c>
      <c r="H38" s="31">
        <f t="shared" si="11"/>
        <v>24.691562652587891</v>
      </c>
      <c r="I38" s="31">
        <f t="shared" si="11"/>
        <v>26.1015625</v>
      </c>
      <c r="J38" s="31">
        <f t="shared" si="11"/>
        <v>22.271564483642578</v>
      </c>
      <c r="K38" s="34">
        <f t="shared" si="12"/>
        <v>-3.5661217882836524</v>
      </c>
      <c r="L38" s="34">
        <f t="shared" si="12"/>
        <v>-1.1725490196078425</v>
      </c>
      <c r="M38" s="34">
        <f t="shared" si="12"/>
        <v>-1.0823529411764738</v>
      </c>
      <c r="N38" s="34">
        <f t="shared" si="12"/>
        <v>-1.0856031128404666</v>
      </c>
      <c r="O38" s="34">
        <f t="shared" si="12"/>
        <v>-1.0901960784313758</v>
      </c>
      <c r="P38" s="34">
        <f t="shared" si="12"/>
        <v>-1.0862068965517153</v>
      </c>
      <c r="Q38" s="31">
        <f t="shared" si="12"/>
        <v>-1.0866890380313237</v>
      </c>
      <c r="R38" s="36">
        <f t="shared" si="12"/>
        <v>-1.2407096771370121</v>
      </c>
      <c r="S38" s="40"/>
      <c r="T38" s="40"/>
      <c r="U38" s="30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</row>
    <row r="39" spans="1:129" s="4" customFormat="1" ht="13.65" customHeight="1" x14ac:dyDescent="0.2">
      <c r="A39" s="47" t="s">
        <v>30</v>
      </c>
      <c r="B39" s="2"/>
      <c r="C39" s="31">
        <f t="shared" si="10"/>
        <v>-3.338141319079277</v>
      </c>
      <c r="D39" s="31">
        <f t="shared" ca="1" si="10"/>
        <v>-4.0109538487025702</v>
      </c>
      <c r="E39" s="31">
        <f t="shared" si="10"/>
        <v>-3.5</v>
      </c>
      <c r="F39" s="31">
        <f t="shared" si="10"/>
        <v>-1.2500007629394574</v>
      </c>
      <c r="G39" s="31">
        <f t="shared" si="10"/>
        <v>-0.45000014305115599</v>
      </c>
      <c r="H39" s="31">
        <f t="shared" ref="H39:J44" si="13">H20-H58</f>
        <v>-0.45000014305114888</v>
      </c>
      <c r="I39" s="31">
        <f t="shared" si="13"/>
        <v>-0.45000014305114888</v>
      </c>
      <c r="J39" s="31">
        <f t="shared" si="13"/>
        <v>-0.45000014305114888</v>
      </c>
      <c r="K39" s="34">
        <f t="shared" si="12"/>
        <v>-1.895660440599805</v>
      </c>
      <c r="L39" s="34">
        <f t="shared" si="12"/>
        <v>-1.0294115525811876</v>
      </c>
      <c r="M39" s="34">
        <f t="shared" si="12"/>
        <v>-0.83333312120863923</v>
      </c>
      <c r="N39" s="34">
        <f t="shared" si="12"/>
        <v>-0.82782080882707021</v>
      </c>
      <c r="O39" s="34">
        <f t="shared" si="12"/>
        <v>-0.83137234834117635</v>
      </c>
      <c r="P39" s="34">
        <f t="shared" si="12"/>
        <v>-0.83268004330530232</v>
      </c>
      <c r="Q39" s="31">
        <f t="shared" si="12"/>
        <v>-0.8317950961706515</v>
      </c>
      <c r="R39" s="36">
        <f t="shared" si="12"/>
        <v>-0.91743882812343713</v>
      </c>
      <c r="S39" s="40"/>
      <c r="T39" s="40"/>
      <c r="U39" s="30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</row>
    <row r="40" spans="1:129" s="4" customFormat="1" ht="13.65" customHeight="1" x14ac:dyDescent="0.2">
      <c r="A40" s="47" t="s">
        <v>31</v>
      </c>
      <c r="B40" s="2"/>
      <c r="C40" s="31">
        <f t="shared" si="10"/>
        <v>-3.542756997132912</v>
      </c>
      <c r="D40" s="31">
        <f t="shared" ca="1" si="10"/>
        <v>-3.5823820713588219</v>
      </c>
      <c r="E40" s="31">
        <f t="shared" si="10"/>
        <v>-3.5</v>
      </c>
      <c r="F40" s="31">
        <f t="shared" si="10"/>
        <v>-1.150000762939456</v>
      </c>
      <c r="G40" s="31">
        <f t="shared" si="10"/>
        <v>-0.35000014305114746</v>
      </c>
      <c r="H40" s="31">
        <f t="shared" si="13"/>
        <v>-0.35000014305114746</v>
      </c>
      <c r="I40" s="31">
        <f t="shared" si="13"/>
        <v>-0.35000014305114746</v>
      </c>
      <c r="J40" s="31">
        <f t="shared" si="13"/>
        <v>-0.35000014305114746</v>
      </c>
      <c r="K40" s="34">
        <f t="shared" si="12"/>
        <v>-1.7578993204240305</v>
      </c>
      <c r="L40" s="34">
        <f t="shared" si="12"/>
        <v>-1.0294117246165513</v>
      </c>
      <c r="M40" s="34">
        <f t="shared" si="12"/>
        <v>-0.79117643049890773</v>
      </c>
      <c r="N40" s="34">
        <f t="shared" si="12"/>
        <v>-0.82782096468045552</v>
      </c>
      <c r="O40" s="34">
        <f t="shared" si="12"/>
        <v>-0.83137250541694385</v>
      </c>
      <c r="P40" s="34">
        <f t="shared" si="12"/>
        <v>-0.83268020922670161</v>
      </c>
      <c r="Q40" s="31">
        <f t="shared" si="12"/>
        <v>-0.83179525938337662</v>
      </c>
      <c r="R40" s="36">
        <f t="shared" si="12"/>
        <v>-0.90497283335624701</v>
      </c>
      <c r="S40" s="40"/>
      <c r="T40" s="40"/>
      <c r="U40" s="30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</row>
    <row r="41" spans="1:129" s="4" customFormat="1" ht="13.65" customHeight="1" x14ac:dyDescent="0.2">
      <c r="A41" s="47" t="s">
        <v>33</v>
      </c>
      <c r="B41" s="2"/>
      <c r="C41" s="31">
        <f t="shared" si="10"/>
        <v>-3.8157051282051242</v>
      </c>
      <c r="D41" s="31">
        <f t="shared" ca="1" si="10"/>
        <v>-4.2476190476190396</v>
      </c>
      <c r="E41" s="31">
        <f t="shared" si="10"/>
        <v>-3.75</v>
      </c>
      <c r="F41" s="31">
        <f t="shared" si="10"/>
        <v>-0.95000076293945313</v>
      </c>
      <c r="G41" s="31">
        <f t="shared" si="10"/>
        <v>-0.45000076293945313</v>
      </c>
      <c r="H41" s="31">
        <f t="shared" si="13"/>
        <v>-0.45000076293945313</v>
      </c>
      <c r="I41" s="31">
        <f t="shared" si="13"/>
        <v>-0.45000076293945313</v>
      </c>
      <c r="J41" s="31">
        <f t="shared" si="13"/>
        <v>-0.45000076293945313</v>
      </c>
      <c r="K41" s="34">
        <f t="shared" si="12"/>
        <v>-1.9299747616806116</v>
      </c>
      <c r="L41" s="34">
        <f t="shared" si="12"/>
        <v>-0.94313725490195566</v>
      </c>
      <c r="M41" s="34">
        <f t="shared" si="12"/>
        <v>-0.74901960784313815</v>
      </c>
      <c r="N41" s="34">
        <f t="shared" si="12"/>
        <v>-0.74416342412450831</v>
      </c>
      <c r="O41" s="34">
        <f t="shared" si="12"/>
        <v>-0.74705882352940733</v>
      </c>
      <c r="P41" s="34">
        <f t="shared" si="12"/>
        <v>-0.7480407523510948</v>
      </c>
      <c r="Q41" s="31">
        <f t="shared" si="12"/>
        <v>-0.74734340044742709</v>
      </c>
      <c r="R41" s="36">
        <f t="shared" si="12"/>
        <v>-0.84010906632900628</v>
      </c>
      <c r="S41" s="40"/>
      <c r="T41" s="40"/>
      <c r="U41" s="30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</row>
    <row r="42" spans="1:129" s="4" customFormat="1" ht="13.65" customHeight="1" x14ac:dyDescent="0.2">
      <c r="A42" s="47" t="s">
        <v>34</v>
      </c>
      <c r="B42" s="2"/>
      <c r="C42" s="31">
        <f t="shared" si="10"/>
        <v>-3.5641025641025692</v>
      </c>
      <c r="D42" s="31">
        <f t="shared" ca="1" si="10"/>
        <v>-5.009523809523813</v>
      </c>
      <c r="E42" s="31">
        <f t="shared" si="10"/>
        <v>-4.5</v>
      </c>
      <c r="F42" s="31">
        <f t="shared" si="10"/>
        <v>-1.4500000000000028</v>
      </c>
      <c r="G42" s="31">
        <f t="shared" si="10"/>
        <v>-0.75</v>
      </c>
      <c r="H42" s="31">
        <f t="shared" si="13"/>
        <v>-0.75</v>
      </c>
      <c r="I42" s="31">
        <f t="shared" si="13"/>
        <v>-0.75</v>
      </c>
      <c r="J42" s="31">
        <f t="shared" si="13"/>
        <v>-0.75</v>
      </c>
      <c r="K42" s="34">
        <f t="shared" si="12"/>
        <v>-2.2984814954563646</v>
      </c>
      <c r="L42" s="34">
        <f t="shared" si="12"/>
        <v>-0.86372549019608158</v>
      </c>
      <c r="M42" s="34">
        <f t="shared" si="12"/>
        <v>-0.49999923706054972</v>
      </c>
      <c r="N42" s="34">
        <f t="shared" si="12"/>
        <v>-0.49999923706055682</v>
      </c>
      <c r="O42" s="34">
        <f t="shared" si="12"/>
        <v>-0.24999923706055682</v>
      </c>
      <c r="P42" s="34">
        <f t="shared" si="12"/>
        <v>0</v>
      </c>
      <c r="Q42" s="31">
        <f t="shared" si="12"/>
        <v>-0.10752215289430467</v>
      </c>
      <c r="R42" s="36">
        <f t="shared" si="12"/>
        <v>-0.35895407928493483</v>
      </c>
      <c r="S42" s="40"/>
      <c r="T42" s="40"/>
      <c r="U42" s="30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</row>
    <row r="43" spans="1:129" s="4" customFormat="1" ht="13.65" customHeight="1" x14ac:dyDescent="0.2">
      <c r="A43" s="47" t="s">
        <v>35</v>
      </c>
      <c r="B43" s="2"/>
      <c r="C43" s="31">
        <f t="shared" si="10"/>
        <v>-2.5785256410256423</v>
      </c>
      <c r="D43" s="31">
        <f t="shared" ca="1" si="10"/>
        <v>-6.0357142857142776</v>
      </c>
      <c r="E43" s="31">
        <f t="shared" si="10"/>
        <v>-4.5</v>
      </c>
      <c r="F43" s="31">
        <f t="shared" si="10"/>
        <v>-1.7499984741210923</v>
      </c>
      <c r="G43" s="31">
        <f t="shared" si="10"/>
        <v>-1.25</v>
      </c>
      <c r="H43" s="31">
        <f t="shared" si="13"/>
        <v>-1.25</v>
      </c>
      <c r="I43" s="31">
        <f t="shared" si="13"/>
        <v>-1.25</v>
      </c>
      <c r="J43" s="31">
        <f t="shared" si="13"/>
        <v>-1.25</v>
      </c>
      <c r="K43" s="34">
        <f t="shared" si="12"/>
        <v>-2.5847325766270401</v>
      </c>
      <c r="L43" s="34">
        <f t="shared" si="12"/>
        <v>-1.5</v>
      </c>
      <c r="M43" s="34">
        <f t="shared" si="12"/>
        <v>-0.83431372549019756</v>
      </c>
      <c r="N43" s="34">
        <f t="shared" si="12"/>
        <v>-0.70525291828793968</v>
      </c>
      <c r="O43" s="34">
        <f t="shared" si="12"/>
        <v>-0.93823504377813549</v>
      </c>
      <c r="P43" s="34">
        <f t="shared" si="12"/>
        <v>-0.93945899353505524</v>
      </c>
      <c r="Q43" s="31">
        <f t="shared" si="12"/>
        <v>-0.90562058831887526</v>
      </c>
      <c r="R43" s="36">
        <f t="shared" si="12"/>
        <v>-1.0620229210484666</v>
      </c>
      <c r="S43" s="40"/>
      <c r="T43" s="40"/>
      <c r="U43" s="30"/>
      <c r="V43" s="31">
        <v>3.9300014972686768</v>
      </c>
      <c r="W43" s="31">
        <v>3.9300014972686768</v>
      </c>
      <c r="X43" s="31">
        <v>3.9249999523162842</v>
      </c>
      <c r="Y43" s="31">
        <v>4.4300003051757813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</row>
    <row r="44" spans="1:129" s="9" customFormat="1" ht="13.65" customHeight="1" thickBot="1" x14ac:dyDescent="0.25">
      <c r="A44" s="49" t="s">
        <v>37</v>
      </c>
      <c r="C44" s="51">
        <f t="shared" si="10"/>
        <v>-1.3365384615384599</v>
      </c>
      <c r="D44" s="51">
        <f t="shared" ca="1" si="10"/>
        <v>-0.9761904761904816</v>
      </c>
      <c r="E44" s="51">
        <f t="shared" si="10"/>
        <v>-2</v>
      </c>
      <c r="F44" s="51">
        <f t="shared" si="10"/>
        <v>-0.74999923706054972</v>
      </c>
      <c r="G44" s="51">
        <f t="shared" si="10"/>
        <v>-1</v>
      </c>
      <c r="H44" s="51">
        <f t="shared" si="13"/>
        <v>-1</v>
      </c>
      <c r="I44" s="51">
        <f t="shared" si="13"/>
        <v>-1</v>
      </c>
      <c r="J44" s="51">
        <f t="shared" si="13"/>
        <v>-1</v>
      </c>
      <c r="K44" s="52">
        <f t="shared" si="12"/>
        <v>-1.1024125664329674</v>
      </c>
      <c r="L44" s="52">
        <f t="shared" si="12"/>
        <v>-1.1098039215686342</v>
      </c>
      <c r="M44" s="52">
        <f t="shared" si="12"/>
        <v>-1.0166666666666657</v>
      </c>
      <c r="N44" s="52">
        <f t="shared" si="12"/>
        <v>-1.0019455252918306</v>
      </c>
      <c r="O44" s="52">
        <f t="shared" si="12"/>
        <v>-1.0166666666666657</v>
      </c>
      <c r="P44" s="52">
        <f t="shared" si="12"/>
        <v>-1.015086206896548</v>
      </c>
      <c r="Q44" s="51">
        <f t="shared" si="12"/>
        <v>-1.0134228187919447</v>
      </c>
      <c r="R44" s="54">
        <f t="shared" si="12"/>
        <v>-1.0320742278231236</v>
      </c>
      <c r="V44" s="9">
        <v>2.119999885559082</v>
      </c>
      <c r="W44" s="9">
        <v>2.119999885559082</v>
      </c>
      <c r="X44" s="9">
        <v>2.119999885559082</v>
      </c>
      <c r="Y44" s="9">
        <v>2.119999885559082</v>
      </c>
    </row>
    <row r="45" spans="1:129" s="9" customFormat="1" ht="15.75" customHeight="1" x14ac:dyDescent="0.2">
      <c r="A45" s="56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V45" s="9">
        <v>1.690000057220459</v>
      </c>
      <c r="W45" s="9">
        <v>1.690000057220459</v>
      </c>
      <c r="X45" s="9">
        <v>1.690000057220459</v>
      </c>
      <c r="Y45" s="9">
        <v>1.690000057220459</v>
      </c>
    </row>
    <row r="46" spans="1:129" s="9" customFormat="1" ht="10.8" hidden="1" thickBot="1" x14ac:dyDescent="0.25">
      <c r="A46" s="12">
        <f>WORKDAY(A2, -1, Holidays)</f>
        <v>37054</v>
      </c>
      <c r="B46" s="9" t="s">
        <v>16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51"/>
      <c r="R46" s="31"/>
      <c r="V46" s="9">
        <v>5.130000114440918</v>
      </c>
      <c r="W46" s="9">
        <v>5.130000114440918</v>
      </c>
      <c r="X46" s="9">
        <v>5.130000114440918</v>
      </c>
      <c r="Y46" s="9">
        <v>5.130000114440918</v>
      </c>
    </row>
    <row r="47" spans="1:129" s="9" customFormat="1" ht="12.9" hidden="1" customHeight="1" x14ac:dyDescent="0.2">
      <c r="A47" s="24" t="s">
        <v>15</v>
      </c>
      <c r="B47" s="33" t="s">
        <v>16</v>
      </c>
      <c r="C47" s="59">
        <v>19.369998931884766</v>
      </c>
      <c r="D47" s="59">
        <v>19.369998931884766</v>
      </c>
      <c r="E47" s="59">
        <v>14.369998931884766</v>
      </c>
      <c r="F47" s="59">
        <v>2.9249999523162842</v>
      </c>
      <c r="G47" s="59">
        <v>2.9266666571299234</v>
      </c>
      <c r="H47" s="59">
        <v>2.9300000667572021</v>
      </c>
      <c r="I47" s="59">
        <v>2.9249999523162842</v>
      </c>
      <c r="J47" s="59">
        <v>2.9249999523162842</v>
      </c>
      <c r="K47" s="60">
        <v>8.7238125097837376</v>
      </c>
      <c r="L47" s="59">
        <v>6.3878431591333129</v>
      </c>
      <c r="M47" s="59">
        <v>6.3858627655926874</v>
      </c>
      <c r="N47" s="59">
        <v>6.4092217976017221</v>
      </c>
      <c r="O47" s="59">
        <v>6.4365490277608233</v>
      </c>
      <c r="P47" s="59">
        <v>6.4240830845219961</v>
      </c>
      <c r="Q47" s="61">
        <v>6.423724843351633</v>
      </c>
      <c r="R47" s="62">
        <v>6.5471994130397162</v>
      </c>
      <c r="V47" s="9">
        <v>1.8000030517578125</v>
      </c>
      <c r="W47" s="9">
        <v>1.8000030517578125</v>
      </c>
      <c r="X47" s="9">
        <v>1.7999992370605469</v>
      </c>
      <c r="Y47" s="9">
        <v>1.7999954223632813</v>
      </c>
    </row>
    <row r="48" spans="1:129" s="9" customFormat="1" ht="12.9" hidden="1" customHeight="1" x14ac:dyDescent="0.2">
      <c r="A48" s="32" t="s">
        <v>17</v>
      </c>
      <c r="B48" s="9" t="s">
        <v>18</v>
      </c>
      <c r="C48" s="61">
        <v>14.090000152587891</v>
      </c>
      <c r="D48" s="61">
        <v>14.090000152587891</v>
      </c>
      <c r="E48" s="61">
        <v>9.0900001525878906</v>
      </c>
      <c r="F48" s="61">
        <v>2.1200001239776611</v>
      </c>
      <c r="G48" s="61">
        <v>2.119999885559082</v>
      </c>
      <c r="H48" s="61">
        <v>2.119999885559082</v>
      </c>
      <c r="I48" s="61">
        <v>2.119999885559082</v>
      </c>
      <c r="J48" s="61">
        <v>2.119999885559082</v>
      </c>
      <c r="K48" s="63">
        <v>6.1151079393976886</v>
      </c>
      <c r="L48" s="61">
        <v>4.3712940889246328</v>
      </c>
      <c r="M48" s="61">
        <v>4.3712940898596075</v>
      </c>
      <c r="N48" s="61">
        <v>4.3886770153787813</v>
      </c>
      <c r="O48" s="61">
        <v>4.4064705614950146</v>
      </c>
      <c r="P48" s="61">
        <v>4.3976488752424903</v>
      </c>
      <c r="Q48" s="61">
        <v>4.3976174222276248</v>
      </c>
      <c r="R48" s="64">
        <v>4.4900697333234518</v>
      </c>
      <c r="V48" s="9">
        <v>2.3999998569488525</v>
      </c>
      <c r="W48" s="9">
        <v>2.3999998569488525</v>
      </c>
      <c r="X48" s="9">
        <v>2.3999998569488525</v>
      </c>
      <c r="Y48" s="9">
        <v>2.3999998569488525</v>
      </c>
    </row>
    <row r="49" spans="1:26" s="9" customFormat="1" ht="12.9" hidden="1" customHeight="1" x14ac:dyDescent="0.2">
      <c r="A49" s="32" t="s">
        <v>19</v>
      </c>
      <c r="C49" s="61">
        <v>10.960000038146973</v>
      </c>
      <c r="D49" s="61">
        <v>10.960000038146973</v>
      </c>
      <c r="E49" s="61">
        <v>8.9600000381469727</v>
      </c>
      <c r="F49" s="61">
        <v>1.690000057220459</v>
      </c>
      <c r="G49" s="61">
        <v>1.690000057220459</v>
      </c>
      <c r="H49" s="61">
        <v>1.690000057220459</v>
      </c>
      <c r="I49" s="61">
        <v>1.690000057220459</v>
      </c>
      <c r="J49" s="61">
        <v>1.690000057220459</v>
      </c>
      <c r="K49" s="63">
        <v>5.0937410567304218</v>
      </c>
      <c r="L49" s="61">
        <v>3.5146275034137799</v>
      </c>
      <c r="M49" s="61">
        <v>3.5146275034137799</v>
      </c>
      <c r="N49" s="61">
        <v>3.5287160057038185</v>
      </c>
      <c r="O49" s="61">
        <v>3.5431373072605505</v>
      </c>
      <c r="P49" s="61">
        <v>3.5359875131923952</v>
      </c>
      <c r="Q49" s="61">
        <v>3.5359620210575042</v>
      </c>
      <c r="R49" s="64">
        <v>3.6203488417223531</v>
      </c>
      <c r="V49" s="9">
        <v>66.5</v>
      </c>
      <c r="W49" s="9">
        <v>66.5</v>
      </c>
      <c r="X49" s="9">
        <v>51</v>
      </c>
      <c r="Y49" s="9">
        <v>49.5</v>
      </c>
    </row>
    <row r="50" spans="1:26" s="9" customFormat="1" ht="12.9" hidden="1" customHeight="1" x14ac:dyDescent="0.2">
      <c r="A50" s="32" t="s">
        <v>20</v>
      </c>
      <c r="B50" s="38"/>
      <c r="C50" s="61">
        <v>4.559999942779541</v>
      </c>
      <c r="D50" s="61">
        <v>4.559999942779541</v>
      </c>
      <c r="E50" s="61">
        <v>4.559999942779541</v>
      </c>
      <c r="F50" s="61">
        <v>5.130000114440918</v>
      </c>
      <c r="G50" s="61">
        <v>5.130000114440918</v>
      </c>
      <c r="H50" s="61">
        <v>5.130000114440918</v>
      </c>
      <c r="I50" s="61">
        <v>5.130000114440918</v>
      </c>
      <c r="J50" s="61">
        <v>5.130000114440918</v>
      </c>
      <c r="K50" s="63">
        <v>4.900359757512593</v>
      </c>
      <c r="L50" s="61">
        <v>5.2379216399847293</v>
      </c>
      <c r="M50" s="61">
        <v>5.2379216399847293</v>
      </c>
      <c r="N50" s="61">
        <v>5.2387549348378464</v>
      </c>
      <c r="O50" s="61">
        <v>5.2396079138213514</v>
      </c>
      <c r="P50" s="61">
        <v>5.2391850238309763</v>
      </c>
      <c r="Q50" s="61">
        <v>5.2391835160436777</v>
      </c>
      <c r="R50" s="64">
        <v>5.2195938323235778</v>
      </c>
      <c r="V50" s="9">
        <v>48</v>
      </c>
      <c r="W50" s="9">
        <v>48</v>
      </c>
      <c r="X50" s="9">
        <v>40</v>
      </c>
      <c r="Y50" s="9">
        <v>39.5</v>
      </c>
    </row>
    <row r="51" spans="1:26" s="9" customFormat="1" ht="12.9" hidden="1" customHeight="1" x14ac:dyDescent="0.2">
      <c r="A51" s="32" t="s">
        <v>21</v>
      </c>
      <c r="B51" s="9" t="s">
        <v>22</v>
      </c>
      <c r="C51" s="61">
        <v>1.8000030517578125</v>
      </c>
      <c r="D51" s="61">
        <v>1.8000030517578125</v>
      </c>
      <c r="E51" s="61">
        <v>1.8000030517578125</v>
      </c>
      <c r="F51" s="61">
        <v>1.7999992370605469</v>
      </c>
      <c r="G51" s="61">
        <v>1.800000508626302</v>
      </c>
      <c r="H51" s="61">
        <v>1.7999992370605469</v>
      </c>
      <c r="I51" s="61">
        <v>1.7999992370605469</v>
      </c>
      <c r="J51" s="61">
        <v>1.8000030517578125</v>
      </c>
      <c r="K51" s="63">
        <v>1.8000013227943037</v>
      </c>
      <c r="L51" s="61">
        <v>1.8000004637475107</v>
      </c>
      <c r="M51" s="61">
        <v>1.800001510919309</v>
      </c>
      <c r="N51" s="61">
        <v>0</v>
      </c>
      <c r="O51" s="61">
        <v>0</v>
      </c>
      <c r="P51" s="61">
        <v>0</v>
      </c>
      <c r="Q51" s="61">
        <v>0</v>
      </c>
      <c r="R51" s="65">
        <v>0.47936015076259636</v>
      </c>
      <c r="V51" s="9">
        <v>69.5</v>
      </c>
      <c r="W51" s="9">
        <v>69.5</v>
      </c>
      <c r="X51" s="9">
        <v>49.5</v>
      </c>
      <c r="Y51" s="9">
        <v>46.5</v>
      </c>
    </row>
    <row r="52" spans="1:26" s="9" customFormat="1" ht="12.9" hidden="1" customHeight="1" x14ac:dyDescent="0.2">
      <c r="A52" s="32" t="s">
        <v>23</v>
      </c>
      <c r="B52" s="2"/>
      <c r="C52" s="61">
        <v>2.0000004768371582</v>
      </c>
      <c r="D52" s="61">
        <v>2.0000004768371582</v>
      </c>
      <c r="E52" s="61">
        <v>2</v>
      </c>
      <c r="F52" s="61">
        <v>1.7500005960464478</v>
      </c>
      <c r="G52" s="61">
        <v>1.7500001192092896</v>
      </c>
      <c r="H52" s="61">
        <v>1.7500001192092896</v>
      </c>
      <c r="I52" s="61">
        <v>1.7500001192092896</v>
      </c>
      <c r="J52" s="61">
        <v>1.7500001192092896</v>
      </c>
      <c r="K52" s="66">
        <v>1.8507196740280809</v>
      </c>
      <c r="L52" s="61">
        <v>1.7499997615814209</v>
      </c>
      <c r="M52" s="61">
        <v>1.3500001430511475</v>
      </c>
      <c r="N52" s="61">
        <v>0.75</v>
      </c>
      <c r="O52" s="61">
        <v>0.75</v>
      </c>
      <c r="P52" s="61">
        <v>0.91818180465399279</v>
      </c>
      <c r="Q52" s="61">
        <v>0.87002236171056757</v>
      </c>
      <c r="R52" s="65">
        <v>1.068260153102053</v>
      </c>
      <c r="V52" s="9">
        <v>48</v>
      </c>
      <c r="W52" s="9">
        <v>48</v>
      </c>
      <c r="X52" s="9">
        <v>42</v>
      </c>
      <c r="Y52" s="9">
        <v>41</v>
      </c>
    </row>
    <row r="53" spans="1:26" s="9" customFormat="1" ht="12.9" hidden="1" customHeight="1" x14ac:dyDescent="0.2">
      <c r="A53" s="47" t="s">
        <v>24</v>
      </c>
      <c r="B53" s="2">
        <v>55</v>
      </c>
      <c r="C53" s="61">
        <v>53.596153846153847</v>
      </c>
      <c r="D53" s="61">
        <v>68.928571428571431</v>
      </c>
      <c r="E53" s="61">
        <v>62.75</v>
      </c>
      <c r="F53" s="61">
        <v>48.25</v>
      </c>
      <c r="G53" s="61">
        <v>48.291666666666664</v>
      </c>
      <c r="H53" s="61">
        <v>48.25</v>
      </c>
      <c r="I53" s="61">
        <v>48.375</v>
      </c>
      <c r="J53" s="61">
        <v>48.25</v>
      </c>
      <c r="K53" s="61">
        <v>54.216964285714283</v>
      </c>
      <c r="L53" s="61">
        <v>50.333333333333336</v>
      </c>
      <c r="M53" s="61">
        <v>46.543137254901964</v>
      </c>
      <c r="N53" s="61">
        <v>44.842996108949414</v>
      </c>
      <c r="O53" s="61">
        <v>44.39</v>
      </c>
      <c r="P53" s="61">
        <v>44.502194357366754</v>
      </c>
      <c r="Q53" s="61">
        <v>44.535178970917222</v>
      </c>
      <c r="R53" s="65">
        <v>45.907618949958966</v>
      </c>
      <c r="Z53" s="9">
        <v>56.928571428571431</v>
      </c>
    </row>
    <row r="54" spans="1:26" s="9" customFormat="1" ht="12.9" hidden="1" customHeight="1" x14ac:dyDescent="0.2">
      <c r="A54" s="47" t="s">
        <v>25</v>
      </c>
      <c r="B54" s="2">
        <v>39.499996185302734</v>
      </c>
      <c r="C54" s="61">
        <v>55.28846153846154</v>
      </c>
      <c r="D54" s="61">
        <v>80.047619047619051</v>
      </c>
      <c r="E54" s="61">
        <v>70.5</v>
      </c>
      <c r="F54" s="61">
        <v>40.25</v>
      </c>
      <c r="G54" s="61">
        <v>37.25</v>
      </c>
      <c r="H54" s="61">
        <v>37.25</v>
      </c>
      <c r="I54" s="61">
        <v>37.25</v>
      </c>
      <c r="J54" s="61">
        <v>37.25</v>
      </c>
      <c r="K54" s="61">
        <v>51.231142857142864</v>
      </c>
      <c r="L54" s="61">
        <v>44.368627450980391</v>
      </c>
      <c r="M54" s="61">
        <v>40.398039215686275</v>
      </c>
      <c r="N54" s="61">
        <v>39.825875486381321</v>
      </c>
      <c r="O54" s="61">
        <v>39.494117647058822</v>
      </c>
      <c r="P54" s="61">
        <v>39.822884012539184</v>
      </c>
      <c r="Q54" s="61">
        <v>39.776426174496642</v>
      </c>
      <c r="R54" s="65">
        <v>40.979536505332241</v>
      </c>
      <c r="Z54" s="9">
        <v>44.196426936558318</v>
      </c>
    </row>
    <row r="55" spans="1:26" s="9" customFormat="1" ht="12.9" hidden="1" customHeight="1" x14ac:dyDescent="0.2">
      <c r="A55" s="47" t="s">
        <v>26</v>
      </c>
      <c r="B55" s="2">
        <v>57.25</v>
      </c>
      <c r="C55" s="61">
        <v>68.807692307692307</v>
      </c>
      <c r="D55" s="61">
        <v>86</v>
      </c>
      <c r="E55" s="61">
        <v>86</v>
      </c>
      <c r="F55" s="61">
        <v>54.5</v>
      </c>
      <c r="G55" s="61">
        <v>53.5</v>
      </c>
      <c r="H55" s="61">
        <v>53.5</v>
      </c>
      <c r="I55" s="61">
        <v>53.5</v>
      </c>
      <c r="J55" s="61">
        <v>53.5</v>
      </c>
      <c r="K55" s="61">
        <v>65.208928571428572</v>
      </c>
      <c r="L55" s="61">
        <v>55.062745098039215</v>
      </c>
      <c r="M55" s="61">
        <v>52.980588235294114</v>
      </c>
      <c r="N55" s="61">
        <v>50.875097276264583</v>
      </c>
      <c r="O55" s="61">
        <v>50.43470588235293</v>
      </c>
      <c r="P55" s="61">
        <v>51.477742946708481</v>
      </c>
      <c r="Q55" s="61">
        <v>51.242365771812104</v>
      </c>
      <c r="R55" s="65">
        <v>52.625779327317488</v>
      </c>
      <c r="Z55" s="9">
        <v>60.062142857142859</v>
      </c>
    </row>
    <row r="56" spans="1:26" s="9" customFormat="1" ht="12.9" hidden="1" customHeight="1" x14ac:dyDescent="0.2">
      <c r="A56" s="47" t="s">
        <v>28</v>
      </c>
      <c r="B56" s="2">
        <v>44.875</v>
      </c>
      <c r="C56" s="61">
        <v>45.730769230769234</v>
      </c>
      <c r="D56" s="61">
        <v>57.5</v>
      </c>
      <c r="E56" s="61">
        <v>57.5</v>
      </c>
      <c r="F56" s="61">
        <v>41</v>
      </c>
      <c r="G56" s="61">
        <v>41</v>
      </c>
      <c r="H56" s="61">
        <v>41</v>
      </c>
      <c r="I56" s="61">
        <v>41</v>
      </c>
      <c r="J56" s="61">
        <v>41</v>
      </c>
      <c r="K56" s="61">
        <v>46.594071428571432</v>
      </c>
      <c r="L56" s="61">
        <v>42.368627450980391</v>
      </c>
      <c r="M56" s="61">
        <v>38.53509803921569</v>
      </c>
      <c r="N56" s="61">
        <v>38.969260700389107</v>
      </c>
      <c r="O56" s="61">
        <v>38.35</v>
      </c>
      <c r="P56" s="61">
        <v>39.33738244514106</v>
      </c>
      <c r="Q56" s="61">
        <v>39.143652125279637</v>
      </c>
      <c r="R56" s="65">
        <v>39.845147662018071</v>
      </c>
      <c r="Z56" s="9">
        <v>46.900357142857146</v>
      </c>
    </row>
    <row r="57" spans="1:26" s="9" customFormat="1" ht="12.9" hidden="1" customHeight="1" x14ac:dyDescent="0.2">
      <c r="A57" s="47" t="s">
        <v>29</v>
      </c>
      <c r="B57" s="2">
        <v>67.5</v>
      </c>
      <c r="C57" s="61">
        <v>76.230769230769226</v>
      </c>
      <c r="D57" s="61">
        <v>103</v>
      </c>
      <c r="E57" s="61">
        <v>103</v>
      </c>
      <c r="F57" s="61">
        <v>62</v>
      </c>
      <c r="G57" s="61">
        <v>60</v>
      </c>
      <c r="H57" s="61">
        <v>60</v>
      </c>
      <c r="I57" s="61">
        <v>60</v>
      </c>
      <c r="J57" s="61">
        <v>60</v>
      </c>
      <c r="K57" s="61">
        <v>75.129071428571422</v>
      </c>
      <c r="L57" s="61">
        <v>66.319607843137248</v>
      </c>
      <c r="M57" s="61">
        <v>62.90564705882354</v>
      </c>
      <c r="N57" s="61">
        <v>62.895992217898829</v>
      </c>
      <c r="O57" s="61">
        <v>62.979137254901964</v>
      </c>
      <c r="P57" s="61">
        <v>65.273338557993739</v>
      </c>
      <c r="Q57" s="61">
        <v>64.604435123042521</v>
      </c>
      <c r="R57" s="65">
        <v>65.21051681706318</v>
      </c>
      <c r="Z57" s="9">
        <v>71.772142857142853</v>
      </c>
    </row>
    <row r="58" spans="1:26" s="9" customFormat="1" ht="12.9" hidden="1" customHeight="1" x14ac:dyDescent="0.2">
      <c r="A58" s="47" t="s">
        <v>30</v>
      </c>
      <c r="B58" s="2">
        <v>33.999996185302734</v>
      </c>
      <c r="C58" s="61">
        <v>56.442304171048676</v>
      </c>
      <c r="D58" s="61">
        <v>82.266903483072923</v>
      </c>
      <c r="E58" s="61">
        <v>73.75</v>
      </c>
      <c r="F58" s="61">
        <v>38.099999237060551</v>
      </c>
      <c r="G58" s="61">
        <v>35.375104268391929</v>
      </c>
      <c r="H58" s="61">
        <v>35.348438262939453</v>
      </c>
      <c r="I58" s="61">
        <v>33.848438262939453</v>
      </c>
      <c r="J58" s="61">
        <v>36.928436279296875</v>
      </c>
      <c r="K58" s="61">
        <v>51.03324941580636</v>
      </c>
      <c r="L58" s="61">
        <v>43.037177064486634</v>
      </c>
      <c r="M58" s="61">
        <v>39.707577152927769</v>
      </c>
      <c r="N58" s="61">
        <v>39.31948983358027</v>
      </c>
      <c r="O58" s="61">
        <v>39.13661534006912</v>
      </c>
      <c r="P58" s="61">
        <v>40.425181323680334</v>
      </c>
      <c r="Q58" s="61">
        <v>40.082481637563674</v>
      </c>
      <c r="R58" s="65">
        <v>40.981150291885726</v>
      </c>
      <c r="Z58" s="9">
        <v>40.285709926060271</v>
      </c>
    </row>
    <row r="59" spans="1:26" s="9" customFormat="1" ht="12.9" hidden="1" customHeight="1" x14ac:dyDescent="0.2">
      <c r="A59" s="47" t="s">
        <v>31</v>
      </c>
      <c r="B59" s="2">
        <v>34</v>
      </c>
      <c r="C59" s="61">
        <v>52.326916034405045</v>
      </c>
      <c r="D59" s="61">
        <v>78.758812343052455</v>
      </c>
      <c r="E59" s="61">
        <v>69.25</v>
      </c>
      <c r="F59" s="61">
        <v>36.84999160766602</v>
      </c>
      <c r="G59" s="61">
        <v>34.395103454589844</v>
      </c>
      <c r="H59" s="61">
        <v>34.058437347412109</v>
      </c>
      <c r="I59" s="61">
        <v>32.6484375</v>
      </c>
      <c r="J59" s="61">
        <v>36.478435516357422</v>
      </c>
      <c r="K59" s="61">
        <v>48.742033981323239</v>
      </c>
      <c r="L59" s="61">
        <v>41.9040234482733</v>
      </c>
      <c r="M59" s="61">
        <v>38.459600318761488</v>
      </c>
      <c r="N59" s="61">
        <v>37.262905482044367</v>
      </c>
      <c r="O59" s="61">
        <v>36.959273477970271</v>
      </c>
      <c r="P59" s="61">
        <v>38.543470587773342</v>
      </c>
      <c r="Q59" s="61">
        <v>38.133473107252023</v>
      </c>
      <c r="R59" s="65">
        <v>39.171147962980193</v>
      </c>
      <c r="Z59" s="9">
        <v>38.249998910086497</v>
      </c>
    </row>
    <row r="60" spans="1:26" s="9" customFormat="1" ht="12.9" hidden="1" customHeight="1" x14ac:dyDescent="0.2">
      <c r="A60" s="47" t="s">
        <v>33</v>
      </c>
      <c r="B60" s="2">
        <v>36.5</v>
      </c>
      <c r="C60" s="61">
        <v>57.71153846153846</v>
      </c>
      <c r="D60" s="61">
        <v>86.004764375232511</v>
      </c>
      <c r="E60" s="61">
        <v>76</v>
      </c>
      <c r="F60" s="61">
        <v>40.049999999999997</v>
      </c>
      <c r="G60" s="61">
        <v>35.849999237060544</v>
      </c>
      <c r="H60" s="61">
        <v>35.849999237060544</v>
      </c>
      <c r="I60" s="61">
        <v>35.849999237060544</v>
      </c>
      <c r="J60" s="61">
        <v>35.849999237060544</v>
      </c>
      <c r="K60" s="61">
        <v>52.533571450369699</v>
      </c>
      <c r="L60" s="61">
        <v>43.752392219094666</v>
      </c>
      <c r="M60" s="61">
        <v>39.788861674888459</v>
      </c>
      <c r="N60" s="61">
        <v>39.356146652874777</v>
      </c>
      <c r="O60" s="61">
        <v>39.040998002594591</v>
      </c>
      <c r="P60" s="61">
        <v>40.539422504580507</v>
      </c>
      <c r="Q60" s="61">
        <v>40.155641664594611</v>
      </c>
      <c r="R60" s="65">
        <v>41.204268680193856</v>
      </c>
      <c r="Z60" s="9">
        <v>41.142857142857146</v>
      </c>
    </row>
    <row r="61" spans="1:26" ht="12.9" hidden="1" customHeight="1" x14ac:dyDescent="0.2">
      <c r="A61" s="47" t="s">
        <v>34</v>
      </c>
      <c r="B61" s="2">
        <v>43</v>
      </c>
      <c r="C61" s="61">
        <v>60.230769230769234</v>
      </c>
      <c r="D61" s="61">
        <v>90.502382187616263</v>
      </c>
      <c r="E61" s="61">
        <v>83.5</v>
      </c>
      <c r="F61" s="61">
        <v>44.000003814697266</v>
      </c>
      <c r="G61" s="61">
        <v>38.25</v>
      </c>
      <c r="H61" s="61">
        <v>38.25</v>
      </c>
      <c r="I61" s="61">
        <v>38.25</v>
      </c>
      <c r="J61" s="61">
        <v>38.25</v>
      </c>
      <c r="K61" s="61">
        <v>56.261072131565641</v>
      </c>
      <c r="L61" s="61">
        <v>44.332352941176474</v>
      </c>
      <c r="M61" s="61">
        <v>40.012548513973464</v>
      </c>
      <c r="N61" s="61">
        <v>39.128599680444154</v>
      </c>
      <c r="O61" s="61">
        <v>38.920784602445721</v>
      </c>
      <c r="P61" s="61">
        <v>39.607995921167834</v>
      </c>
      <c r="Q61" s="61">
        <v>39.441081088874704</v>
      </c>
      <c r="R61" s="65">
        <v>40.978323608035424</v>
      </c>
      <c r="Z61" s="2">
        <v>43.316429181780116</v>
      </c>
    </row>
    <row r="62" spans="1:26" ht="12.9" hidden="1" customHeight="1" thickBot="1" x14ac:dyDescent="0.25">
      <c r="A62" s="47" t="s">
        <v>36</v>
      </c>
      <c r="B62" s="50">
        <v>56.5</v>
      </c>
      <c r="C62" s="61">
        <v>62.307692307692307</v>
      </c>
      <c r="D62" s="61">
        <v>96.523809523809518</v>
      </c>
      <c r="E62" s="61">
        <v>88</v>
      </c>
      <c r="F62" s="61">
        <v>46.9</v>
      </c>
      <c r="G62" s="61">
        <v>40.5</v>
      </c>
      <c r="H62" s="61">
        <v>40.5</v>
      </c>
      <c r="I62" s="61">
        <v>40.5</v>
      </c>
      <c r="J62" s="61">
        <v>40.5</v>
      </c>
      <c r="K62" s="61">
        <v>59.472142857142863</v>
      </c>
      <c r="L62" s="61">
        <v>47.204353003408393</v>
      </c>
      <c r="M62" s="61">
        <v>42.952203937605319</v>
      </c>
      <c r="N62" s="61">
        <v>42.70721602977946</v>
      </c>
      <c r="O62" s="61">
        <v>43.117868626398206</v>
      </c>
      <c r="P62" s="61">
        <v>44.409321999026687</v>
      </c>
      <c r="Q62" s="61">
        <v>43.980484278603413</v>
      </c>
      <c r="R62" s="65">
        <v>45.09972432735907</v>
      </c>
      <c r="Z62" s="2">
        <v>61.196428571428569</v>
      </c>
    </row>
    <row r="63" spans="1:26" ht="12.9" hidden="1" customHeight="1" thickBot="1" x14ac:dyDescent="0.25">
      <c r="A63" s="49" t="s">
        <v>37</v>
      </c>
      <c r="B63" s="2">
        <v>48</v>
      </c>
      <c r="C63" s="67">
        <v>43.96153846153846</v>
      </c>
      <c r="D63" s="67">
        <v>58.083333333333336</v>
      </c>
      <c r="E63" s="67">
        <v>58.25</v>
      </c>
      <c r="F63" s="67">
        <v>44.200003814697268</v>
      </c>
      <c r="G63" s="67">
        <v>36.999989827473961</v>
      </c>
      <c r="H63" s="67">
        <v>38.999992370605469</v>
      </c>
      <c r="I63" s="67">
        <v>35.499988555908203</v>
      </c>
      <c r="J63" s="67">
        <v>36.499988555908203</v>
      </c>
      <c r="K63" s="61">
        <v>45.264638769967213</v>
      </c>
      <c r="L63" s="67">
        <v>39.733094039617804</v>
      </c>
      <c r="M63" s="67">
        <v>37.938782695695465</v>
      </c>
      <c r="N63" s="67">
        <v>36.755328998491457</v>
      </c>
      <c r="O63" s="67">
        <v>35.721057188744638</v>
      </c>
      <c r="P63" s="67">
        <v>36.782200544231735</v>
      </c>
      <c r="Q63" s="67">
        <v>36.627000576164363</v>
      </c>
      <c r="R63" s="68">
        <v>37.585092299213372</v>
      </c>
      <c r="Z63" s="2">
        <v>48.321428571428569</v>
      </c>
    </row>
    <row r="65" spans="1:23" x14ac:dyDescent="0.2">
      <c r="A65" s="7" t="s">
        <v>39</v>
      </c>
      <c r="K65" s="2" t="s">
        <v>40</v>
      </c>
    </row>
    <row r="66" spans="1:23" ht="6.75" customHeight="1" x14ac:dyDescent="0.2">
      <c r="A66" s="7"/>
    </row>
    <row r="67" spans="1:23" s="23" customFormat="1" ht="13.5" customHeight="1" thickBot="1" x14ac:dyDescent="0.25">
      <c r="A67" s="69">
        <f>A6</f>
        <v>37055</v>
      </c>
      <c r="B67" s="70"/>
      <c r="C67" s="71" t="s">
        <v>4</v>
      </c>
      <c r="D67" s="71">
        <v>37073</v>
      </c>
      <c r="E67" s="71">
        <v>37104</v>
      </c>
      <c r="F67" s="71" t="s">
        <v>5</v>
      </c>
      <c r="G67" s="72" t="s">
        <v>6</v>
      </c>
      <c r="H67" s="71"/>
      <c r="I67" s="71"/>
      <c r="J67" s="71"/>
      <c r="K67" s="72" t="s">
        <v>7</v>
      </c>
      <c r="L67" s="71" t="s">
        <v>8</v>
      </c>
      <c r="M67" s="71" t="s">
        <v>9</v>
      </c>
      <c r="N67" s="72" t="s">
        <v>10</v>
      </c>
      <c r="O67" s="72" t="s">
        <v>11</v>
      </c>
      <c r="P67" s="72" t="s">
        <v>12</v>
      </c>
      <c r="Q67" s="71" t="s">
        <v>13</v>
      </c>
      <c r="R67" s="73" t="s">
        <v>14</v>
      </c>
      <c r="S67" s="74"/>
      <c r="T67" s="74"/>
      <c r="U67" s="21"/>
    </row>
    <row r="68" spans="1:23" ht="10.8" hidden="1" thickBot="1" x14ac:dyDescent="0.25">
      <c r="A68" s="75" t="s">
        <v>15</v>
      </c>
      <c r="B68" s="9" t="s">
        <v>16</v>
      </c>
      <c r="C68" s="31"/>
      <c r="D68" s="31"/>
      <c r="E68" s="31"/>
      <c r="F68" s="31"/>
      <c r="G68" s="31"/>
      <c r="H68" s="31"/>
      <c r="I68" s="31"/>
      <c r="J68" s="31"/>
      <c r="K68" s="76"/>
      <c r="L68" s="76"/>
      <c r="M68" s="76"/>
      <c r="N68" s="76"/>
      <c r="O68" s="76"/>
      <c r="P68" s="76"/>
      <c r="Q68" s="77"/>
      <c r="R68" s="36"/>
    </row>
    <row r="69" spans="1:23" ht="10.8" hidden="1" thickBot="1" x14ac:dyDescent="0.25">
      <c r="A69" s="75" t="s">
        <v>17</v>
      </c>
      <c r="B69" s="33" t="s">
        <v>18</v>
      </c>
      <c r="C69" s="31"/>
      <c r="D69" s="31"/>
      <c r="E69" s="31"/>
      <c r="F69" s="31"/>
      <c r="G69" s="31"/>
      <c r="H69" s="31"/>
      <c r="I69" s="31"/>
      <c r="J69" s="31"/>
      <c r="K69" s="76"/>
      <c r="L69" s="76"/>
      <c r="M69" s="76"/>
      <c r="N69" s="76"/>
      <c r="O69" s="76"/>
      <c r="P69" s="76"/>
      <c r="Q69" s="77"/>
      <c r="R69" s="36"/>
    </row>
    <row r="70" spans="1:23" ht="10.8" hidden="1" thickBot="1" x14ac:dyDescent="0.25">
      <c r="A70" s="75" t="s">
        <v>19</v>
      </c>
      <c r="B70" s="9"/>
      <c r="C70" s="31"/>
      <c r="D70" s="31"/>
      <c r="E70" s="31"/>
      <c r="F70" s="31"/>
      <c r="G70" s="31"/>
      <c r="H70" s="31"/>
      <c r="I70" s="31"/>
      <c r="J70" s="31"/>
      <c r="K70" s="76"/>
      <c r="L70" s="76"/>
      <c r="M70" s="76"/>
      <c r="N70" s="76"/>
      <c r="O70" s="76"/>
      <c r="P70" s="76"/>
      <c r="Q70" s="77"/>
      <c r="R70" s="36"/>
    </row>
    <row r="71" spans="1:23" ht="10.8" hidden="1" thickBot="1" x14ac:dyDescent="0.25">
      <c r="A71" s="75" t="s">
        <v>20</v>
      </c>
      <c r="B71" s="9"/>
      <c r="C71" s="31"/>
      <c r="D71" s="31"/>
      <c r="E71" s="31"/>
      <c r="F71" s="31"/>
      <c r="G71" s="31"/>
      <c r="H71" s="31"/>
      <c r="I71" s="31"/>
      <c r="J71" s="31"/>
      <c r="K71" s="76"/>
      <c r="L71" s="76"/>
      <c r="M71" s="76"/>
      <c r="N71" s="76"/>
      <c r="O71" s="76"/>
      <c r="P71" s="76"/>
      <c r="Q71" s="77"/>
      <c r="R71" s="36"/>
    </row>
    <row r="72" spans="1:23" ht="10.8" hidden="1" thickBot="1" x14ac:dyDescent="0.25">
      <c r="A72" s="75" t="s">
        <v>21</v>
      </c>
      <c r="B72" s="38" t="s">
        <v>22</v>
      </c>
      <c r="C72" s="31"/>
      <c r="D72" s="31"/>
      <c r="E72" s="31"/>
      <c r="F72" s="31"/>
      <c r="G72" s="31"/>
      <c r="H72" s="31"/>
      <c r="I72" s="31"/>
      <c r="J72" s="31"/>
      <c r="K72" s="76"/>
      <c r="L72" s="76"/>
      <c r="M72" s="76"/>
      <c r="N72" s="76"/>
      <c r="O72" s="76"/>
      <c r="P72" s="76"/>
      <c r="Q72" s="77"/>
      <c r="R72" s="39"/>
    </row>
    <row r="73" spans="1:23" ht="10.8" hidden="1" thickBot="1" x14ac:dyDescent="0.25">
      <c r="A73" s="75" t="s">
        <v>23</v>
      </c>
      <c r="B73" s="9"/>
      <c r="C73" s="46"/>
      <c r="D73" s="46"/>
      <c r="E73" s="46"/>
      <c r="F73" s="46"/>
      <c r="G73" s="31"/>
      <c r="H73" s="46"/>
      <c r="I73" s="46"/>
      <c r="J73" s="46"/>
      <c r="K73" s="76"/>
      <c r="L73" s="76"/>
      <c r="M73" s="76"/>
      <c r="N73" s="76"/>
      <c r="O73" s="76"/>
      <c r="P73" s="76"/>
      <c r="Q73" s="77"/>
      <c r="R73" s="39"/>
    </row>
    <row r="74" spans="1:23" ht="13.65" customHeight="1" x14ac:dyDescent="0.3">
      <c r="A74" s="47" t="s">
        <v>24</v>
      </c>
      <c r="B74" s="2" t="s">
        <v>24</v>
      </c>
      <c r="C74" s="78">
        <f>C15/'[2]Gas Curve Summary'!D12*1000</f>
        <v>12101.715686274511</v>
      </c>
      <c r="D74" s="78">
        <f ca="1">D15/'[2]Gas Curve Summary'!D13*1000</f>
        <v>14566.828520316891</v>
      </c>
      <c r="E74" s="78">
        <f>E15/'[2]Gas Curve Summary'!D14*1000</f>
        <v>13126.230584117258</v>
      </c>
      <c r="F74" s="78">
        <f>F15/('[2]Gas Curve Summary'!D15)*1000</f>
        <v>10267.275097783571</v>
      </c>
      <c r="G74" s="78">
        <f>G15/AVERAGE('[2]Gas Curve Summary'!D16:D18)*1000</f>
        <v>9353.7694049689835</v>
      </c>
      <c r="H74" s="78"/>
      <c r="I74" s="78"/>
      <c r="J74" s="78"/>
      <c r="K74" s="79">
        <f t="shared" ref="K74:K82" ca="1" si="14">AVERAGE(G74,F74,D74,C74)</f>
        <v>11572.39717733599</v>
      </c>
      <c r="L74" s="79">
        <f>L15/AVERAGE('[2]Gas Curve Summary'!D19:D30)*1000</f>
        <v>10197.210099425849</v>
      </c>
      <c r="M74" s="79">
        <f>M15/AVERAGE('[2]Gas Curve Summary'!D31:D42)*1000</f>
        <v>9762.6565734719061</v>
      </c>
      <c r="N74" s="79">
        <f>N15/AVERAGE('[2]Gas Curve Summary'!D43:D54)*1000</f>
        <v>9425.7350817864062</v>
      </c>
      <c r="O74" s="79">
        <f>O15/AVERAGE('[2]Gas Curve Summary'!D55:D66)*1000</f>
        <v>9257.0464331674721</v>
      </c>
      <c r="P74" s="79">
        <f>P15/AVERAGE('[2]Gas Curve Summary'!D67:D123)*1000</f>
        <v>8987.2878841566453</v>
      </c>
      <c r="Q74" s="80">
        <f t="shared" ref="Q74:Q82" si="15">AVERAGE(N74,O74,P74)</f>
        <v>9223.3564663701745</v>
      </c>
      <c r="R74" s="81">
        <f t="shared" ref="R74:R82" ca="1" si="16">AVERAGE(K74:P74)</f>
        <v>9867.0555415573781</v>
      </c>
      <c r="U74" s="82" t="s">
        <v>41</v>
      </c>
      <c r="V74" s="83"/>
      <c r="W74" s="83"/>
    </row>
    <row r="75" spans="1:23" ht="13.65" customHeight="1" x14ac:dyDescent="0.2">
      <c r="A75" s="47" t="s">
        <v>25</v>
      </c>
      <c r="B75" s="2" t="s">
        <v>25</v>
      </c>
      <c r="C75" s="78">
        <f>C16/'[2]Gas Curve Summary'!J12*1000</f>
        <v>12334.745762711864</v>
      </c>
      <c r="D75" s="78">
        <f ca="1">D16/'[2]Gas Curve Summary'!J13*1000</f>
        <v>16659.343878148797</v>
      </c>
      <c r="E75" s="78">
        <f>E16/'[2]Gas Curve Summary'!J14*1000</f>
        <v>14589.143960523492</v>
      </c>
      <c r="F75" s="78">
        <f>F16/'[2]Gas Curve Summary'!J15*1000</f>
        <v>8509.2632485997401</v>
      </c>
      <c r="G75" s="78">
        <f>G16/AVERAGE('[2]Gas Curve Summary'!J16:J18)*1000</f>
        <v>7052.2315965737098</v>
      </c>
      <c r="H75" s="78"/>
      <c r="I75" s="78"/>
      <c r="J75" s="78"/>
      <c r="K75" s="79">
        <f t="shared" ca="1" si="14"/>
        <v>11138.896121508527</v>
      </c>
      <c r="L75" s="79">
        <f>L16/AVERAGE('[2]Gas Curve Summary'!J19:J30)*1000</f>
        <v>8518.6417183759895</v>
      </c>
      <c r="M75" s="79">
        <f>M16/AVERAGE('[2]Gas Curve Summary'!J31:J42)*1000</f>
        <v>8255.4219292507423</v>
      </c>
      <c r="N75" s="79">
        <f>N16/AVERAGE('[2]Gas Curve Summary'!J43:J54)*1000</f>
        <v>8185.0390199234389</v>
      </c>
      <c r="O75" s="79">
        <f>O16/AVERAGE('[2]Gas Curve Summary'!J55:J66)*1000</f>
        <v>8085.7388593777114</v>
      </c>
      <c r="P75" s="79">
        <f>P16/AVERAGE('[2]Gas Curve Summary'!J67:J123)*1000</f>
        <v>7909.7635289301606</v>
      </c>
      <c r="Q75" s="80">
        <f t="shared" si="15"/>
        <v>8060.1804694104367</v>
      </c>
      <c r="R75" s="84">
        <f t="shared" ca="1" si="16"/>
        <v>8682.250196227762</v>
      </c>
    </row>
    <row r="76" spans="1:23" ht="13.65" customHeight="1" x14ac:dyDescent="0.2">
      <c r="A76" s="47" t="s">
        <v>26</v>
      </c>
      <c r="B76" s="2" t="s">
        <v>27</v>
      </c>
      <c r="C76" s="78">
        <f>C17/'[2]Gas Curve Summary'!J12*1000</f>
        <v>15383.97901533495</v>
      </c>
      <c r="D76" s="78">
        <f ca="1">D17/'[2]Gas Curve Summary'!J13*1000</f>
        <v>18233.743409490333</v>
      </c>
      <c r="E76" s="78">
        <f>E17/'[2]Gas Curve Summary'!J14*1000</f>
        <v>17807.337481227205</v>
      </c>
      <c r="F76" s="78">
        <f>F17/'[2]Gas Curve Summary'!J15*1000</f>
        <v>11471.348556656612</v>
      </c>
      <c r="G76" s="78">
        <f>G17/AVERAGE('[2]Gas Curve Summary'!J16:J18)*1000</f>
        <v>10103.368326141557</v>
      </c>
      <c r="H76" s="78"/>
      <c r="I76" s="78"/>
      <c r="J76" s="78"/>
      <c r="K76" s="79">
        <f t="shared" ca="1" si="14"/>
        <v>13798.109826905864</v>
      </c>
      <c r="L76" s="79">
        <f>L17/AVERAGE('[2]Gas Curve Summary'!J19:J30)*1000</f>
        <v>10609.190631257961</v>
      </c>
      <c r="M76" s="79">
        <f>M17/AVERAGE('[2]Gas Curve Summary'!J31:J42)*1000</f>
        <v>10650.873043828309</v>
      </c>
      <c r="N76" s="79">
        <f>N17/AVERAGE('[2]Gas Curve Summary'!J43:J54)*1000</f>
        <v>10282.363669179787</v>
      </c>
      <c r="O76" s="79">
        <f>O17/AVERAGE('[2]Gas Curve Summary'!J55:J66)*1000</f>
        <v>10115.282596412555</v>
      </c>
      <c r="P76" s="79">
        <f>P17/AVERAGE('[2]Gas Curve Summary'!J67:J123)*1000</f>
        <v>10012.527169007819</v>
      </c>
      <c r="Q76" s="80">
        <f t="shared" si="15"/>
        <v>10136.724478200054</v>
      </c>
      <c r="R76" s="84">
        <f t="shared" ca="1" si="16"/>
        <v>10911.391156098716</v>
      </c>
    </row>
    <row r="77" spans="1:23" ht="13.65" customHeight="1" x14ac:dyDescent="0.2">
      <c r="A77" s="47" t="s">
        <v>28</v>
      </c>
      <c r="B77" s="2" t="s">
        <v>27</v>
      </c>
      <c r="C77" s="78">
        <f>C18/'[2]Gas Curve Summary'!J12*1000</f>
        <v>10862.187247780466</v>
      </c>
      <c r="D77" s="78">
        <f ca="1">D18/'[2]Gas Curve Summary'!J13*1000</f>
        <v>12247.363796133566</v>
      </c>
      <c r="E77" s="78">
        <f>E18/'[2]Gas Curve Summary'!J14*1000</f>
        <v>11960.952585282128</v>
      </c>
      <c r="F77" s="78">
        <f>F18/'[2]Gas Curve Summary'!J15*1000</f>
        <v>8778.5437311503665</v>
      </c>
      <c r="G77" s="78">
        <f>G18/AVERAGE('[2]Gas Curve Summary'!J16:J18)*1000</f>
        <v>7921.684807110194</v>
      </c>
      <c r="H77" s="78"/>
      <c r="I77" s="78"/>
      <c r="J77" s="78"/>
      <c r="K77" s="79">
        <f t="shared" ca="1" si="14"/>
        <v>9952.4448955436492</v>
      </c>
      <c r="L77" s="79">
        <f>L18/AVERAGE('[2]Gas Curve Summary'!J19:J30)*1000</f>
        <v>8285.5064030729391</v>
      </c>
      <c r="M77" s="79">
        <f>M18/AVERAGE('[2]Gas Curve Summary'!J31:J42)*1000</f>
        <v>7999.1948875358521</v>
      </c>
      <c r="N77" s="79">
        <f>N18/AVERAGE('[2]Gas Curve Summary'!J43:J54)*1000</f>
        <v>8131.916271642348</v>
      </c>
      <c r="O77" s="79">
        <f>O18/AVERAGE('[2]Gas Curve Summary'!J55:J66)*1000</f>
        <v>8025.5233480627157</v>
      </c>
      <c r="P77" s="79">
        <f>P18/AVERAGE('[2]Gas Curve Summary'!J67:J123)*1000</f>
        <v>7981.6478284865825</v>
      </c>
      <c r="Q77" s="80">
        <f t="shared" si="15"/>
        <v>8046.3624827305493</v>
      </c>
      <c r="R77" s="84">
        <f t="shared" ca="1" si="16"/>
        <v>8396.0389390573455</v>
      </c>
    </row>
    <row r="78" spans="1:23" ht="13.65" customHeight="1" x14ac:dyDescent="0.2">
      <c r="A78" s="47" t="s">
        <v>29</v>
      </c>
      <c r="B78" s="2" t="s">
        <v>27</v>
      </c>
      <c r="C78" s="78">
        <f>C19/'[2]Gas Curve Summary'!J12*1000</f>
        <v>16949.152542372882</v>
      </c>
      <c r="D78" s="78">
        <f ca="1">D19/'[2]Gas Curve Summary'!J13*1000</f>
        <v>20885.638965603815</v>
      </c>
      <c r="E78" s="78">
        <f>E19/'[2]Gas Curve Summary'!J14*1000</f>
        <v>20489.165415146963</v>
      </c>
      <c r="F78" s="78">
        <f>F19/'[2]Gas Curve Summary'!J15*1000</f>
        <v>13087.03145196036</v>
      </c>
      <c r="G78" s="78">
        <f>G19/AVERAGE('[2]Gas Curve Summary'!J16:J18)*1000</f>
        <v>11351.194693115218</v>
      </c>
      <c r="H78" s="78"/>
      <c r="I78" s="78"/>
      <c r="J78" s="78"/>
      <c r="K78" s="79">
        <f t="shared" ca="1" si="14"/>
        <v>15568.254413263068</v>
      </c>
      <c r="L78" s="79">
        <f>L19/AVERAGE('[2]Gas Curve Summary'!J19:J30)*1000</f>
        <v>12740.001399578781</v>
      </c>
      <c r="M78" s="79">
        <f>M19/AVERAGE('[2]Gas Curve Summary'!J31:J42)*1000</f>
        <v>12692.549690534899</v>
      </c>
      <c r="N78" s="79">
        <f>N19/AVERAGE('[2]Gas Curve Summary'!J43:J54)*1000</f>
        <v>12756.903999805654</v>
      </c>
      <c r="O78" s="79">
        <f>O19/AVERAGE('[2]Gas Curve Summary'!J55:J66)*1000</f>
        <v>12670.692408128691</v>
      </c>
      <c r="P78" s="79">
        <f>P19/AVERAGE('[2]Gas Curve Summary'!J67:J123)*1000</f>
        <v>12749.077462155919</v>
      </c>
      <c r="Q78" s="80">
        <f t="shared" si="15"/>
        <v>12725.557956696755</v>
      </c>
      <c r="R78" s="84">
        <f t="shared" ca="1" si="16"/>
        <v>13196.246562244502</v>
      </c>
    </row>
    <row r="79" spans="1:23" ht="13.65" customHeight="1" x14ac:dyDescent="0.2">
      <c r="A79" s="47" t="s">
        <v>30</v>
      </c>
      <c r="B79" s="2" t="s">
        <v>30</v>
      </c>
      <c r="C79" s="78">
        <f>C20/'[2]Gas Curve Summary'!F12*1000</f>
        <v>13800.458121613668</v>
      </c>
      <c r="D79" s="78">
        <f ca="1">D20/'[2]Gas Curve Summary'!F13*1000</f>
        <v>18382.886923742157</v>
      </c>
      <c r="E79" s="78">
        <f>E20/'[2]Gas Curve Summary'!F14*1000</f>
        <v>15998.633568663176</v>
      </c>
      <c r="F79" s="78">
        <f>F20/'[2]Gas Curve Summary'!F15*1000</f>
        <v>8286.4849278437359</v>
      </c>
      <c r="G79" s="78">
        <f>G20/AVERAGE('[2]Gas Curve Summary'!F16:F18)*1000</f>
        <v>7580.3293572581624</v>
      </c>
      <c r="H79" s="78"/>
      <c r="I79" s="78"/>
      <c r="J79" s="78"/>
      <c r="K79" s="79">
        <f t="shared" ca="1" si="14"/>
        <v>12012.539832614431</v>
      </c>
      <c r="L79" s="79">
        <f>L20/AVERAGE('[2]Gas Curve Summary'!F19:F30)*1000</f>
        <v>9672.1513899778438</v>
      </c>
      <c r="M79" s="79">
        <f>M20/AVERAGE('[2]Gas Curve Summary'!F31:F42)*1000</f>
        <v>9312.1255291072866</v>
      </c>
      <c r="N79" s="79">
        <f>N20/AVERAGE('[2]Gas Curve Summary'!F43:F54)*1000</f>
        <v>9243.9166726112398</v>
      </c>
      <c r="O79" s="79">
        <f>O20/AVERAGE('[2]Gas Curve Summary'!F55:F66)*1000</f>
        <v>9117.9440997507645</v>
      </c>
      <c r="P79" s="79">
        <f>P20/AVERAGE('[2]Gas Curve Summary'!F67:F123)*1000</f>
        <v>9100.6233284191385</v>
      </c>
      <c r="Q79" s="80">
        <f t="shared" si="15"/>
        <v>9154.1613669270464</v>
      </c>
      <c r="R79" s="84">
        <f t="shared" ca="1" si="16"/>
        <v>9743.2168087467835</v>
      </c>
    </row>
    <row r="80" spans="1:23" ht="13.65" customHeight="1" x14ac:dyDescent="0.2">
      <c r="A80" s="47" t="s">
        <v>31</v>
      </c>
      <c r="B80" s="2" t="s">
        <v>32</v>
      </c>
      <c r="C80" s="78">
        <f>C21/'[2]Gas Curve Summary'!F12*1000</f>
        <v>12677.796007607103</v>
      </c>
      <c r="D80" s="78">
        <f ca="1">D21/'[2]Gas Curve Summary'!F13*1000</f>
        <v>17659.485617029281</v>
      </c>
      <c r="E80" s="78">
        <f>E21/'[2]Gas Curve Summary'!F14*1000</f>
        <v>14973.810066044181</v>
      </c>
      <c r="F80" s="78">
        <f>F21/'[2]Gas Curve Summary'!F15*1000</f>
        <v>8027.8819079663963</v>
      </c>
      <c r="G80" s="78">
        <f>G20/AVERAGE('[2]Gas Curve Summary'!F16:F18)*1000</f>
        <v>7580.3293572581624</v>
      </c>
      <c r="H80" s="78"/>
      <c r="I80" s="78"/>
      <c r="J80" s="78"/>
      <c r="K80" s="79">
        <f t="shared" ca="1" si="14"/>
        <v>11486.373222465236</v>
      </c>
      <c r="L80" s="79">
        <f>L21/AVERAGE('[2]Gas Curve Summary'!F19:F30)*1000</f>
        <v>9411.2464155163452</v>
      </c>
      <c r="M80" s="79">
        <f>M21/AVERAGE('[2]Gas Curve Summary'!F31:F42)*1000</f>
        <v>9023.2775059217674</v>
      </c>
      <c r="N80" s="79">
        <f>N21/AVERAGE('[2]Gas Curve Summary'!F43:F54)*1000</f>
        <v>8750.0202971575218</v>
      </c>
      <c r="O80" s="79">
        <f>O21/AVERAGE('[2]Gas Curve Summary'!F55:F66)*1000</f>
        <v>8599.6630168932606</v>
      </c>
      <c r="P80" s="79">
        <f>P21/AVERAGE('[2]Gas Curve Summary'!F67:F123)*1000</f>
        <v>8668.0984417177151</v>
      </c>
      <c r="Q80" s="80">
        <f t="shared" si="15"/>
        <v>8672.5939185894986</v>
      </c>
      <c r="R80" s="84">
        <f t="shared" ca="1" si="16"/>
        <v>9323.1131499453077</v>
      </c>
    </row>
    <row r="81" spans="1:18" ht="13.65" customHeight="1" x14ac:dyDescent="0.2">
      <c r="A81" s="47" t="s">
        <v>33</v>
      </c>
      <c r="B81" s="2" t="s">
        <v>33</v>
      </c>
      <c r="C81" s="78">
        <f>C22/'[2]Gas Curve Summary'!B12*1000</f>
        <v>14418.360977349743</v>
      </c>
      <c r="D81" s="78">
        <f ca="1">D22/'[2]Gas Curve Summary'!B13*1000</f>
        <v>19882.574252824288</v>
      </c>
      <c r="E81" s="78">
        <f>E22/'[2]Gas Curve Summary'!B14*1000</f>
        <v>17157.444787461409</v>
      </c>
      <c r="F81" s="78">
        <f>F22/'[2]Gas Curve Summary'!B15*1000</f>
        <v>9174.0964892211487</v>
      </c>
      <c r="G81" s="78">
        <f>G22/AVERAGE('[2]Gas Curve Summary'!B16:B18)*1000</f>
        <v>7848.0635103726936</v>
      </c>
      <c r="H81" s="78"/>
      <c r="I81" s="78"/>
      <c r="J81" s="78"/>
      <c r="K81" s="79">
        <f t="shared" ca="1" si="14"/>
        <v>12830.773807441969</v>
      </c>
      <c r="L81" s="79">
        <f>L21/AVERAGE('[2]Gas Curve Summary'!B19:B30)*1000</f>
        <v>9620.7626205574597</v>
      </c>
      <c r="M81" s="79">
        <f>M22/AVERAGE('[2]Gas Curve Summary'!B31:B42)*1000</f>
        <v>9568.5887419228693</v>
      </c>
      <c r="N81" s="79">
        <f>N22/AVERAGE('[2]Gas Curve Summary'!B43:B54)*1000</f>
        <v>9493.1937130184251</v>
      </c>
      <c r="O81" s="79">
        <f>O22/AVERAGE('[2]Gas Curve Summary'!B55:B66)*1000</f>
        <v>9334.6727502393405</v>
      </c>
      <c r="P81" s="79">
        <f>P22/AVERAGE('[2]Gas Curve Summary'!B67:B123)*1000</f>
        <v>9354.3759300396996</v>
      </c>
      <c r="Q81" s="80">
        <f t="shared" si="15"/>
        <v>9394.0807977658205</v>
      </c>
      <c r="R81" s="84">
        <f t="shared" ca="1" si="16"/>
        <v>10033.727927203294</v>
      </c>
    </row>
    <row r="82" spans="1:18" ht="13.65" customHeight="1" x14ac:dyDescent="0.2">
      <c r="A82" s="47" t="s">
        <v>34</v>
      </c>
      <c r="B82" s="2" t="s">
        <v>34</v>
      </c>
      <c r="C82" s="78">
        <f>C23/'[2]Gas Curve Summary'!B12*1000</f>
        <v>15159.621901194934</v>
      </c>
      <c r="D82" s="78">
        <f ca="1">D23/'[2]Gas Curve Summary'!B13*1000</f>
        <v>20791.064780664507</v>
      </c>
      <c r="E82" s="78">
        <f>E23/'[2]Gas Curve Summary'!B14*1000</f>
        <v>18760.389456186178</v>
      </c>
      <c r="F82" s="78">
        <f>F23/'[2]Gas Curve Summary'!B15*1000</f>
        <v>9983.5766810645837</v>
      </c>
      <c r="G82" s="78">
        <f>G23/AVERAGE('[2]Gas Curve Summary'!B16:B18)*1000</f>
        <v>8313.626958321016</v>
      </c>
      <c r="H82" s="78"/>
      <c r="I82" s="78"/>
      <c r="J82" s="78"/>
      <c r="K82" s="79">
        <f t="shared" ca="1" si="14"/>
        <v>13561.972580311261</v>
      </c>
      <c r="L82" s="79">
        <f>L23/AVERAGE('[2]Gas Curve Summary'!B19:B30)*1000</f>
        <v>10231.322782334595</v>
      </c>
      <c r="M82" s="79">
        <f>M23/AVERAGE('[2]Gas Curve Summary'!B31:B42)*1000</f>
        <v>9684.4483521845359</v>
      </c>
      <c r="N82" s="79">
        <f>N23/AVERAGE('[2]Gas Curve Summary'!B43:B54)*1000</f>
        <v>9497.279243578987</v>
      </c>
      <c r="O82" s="79">
        <f>O23/AVERAGE('[2]Gas Curve Summary'!B55:B66)*1000</f>
        <v>9426.5341753599987</v>
      </c>
      <c r="P82" s="79">
        <f>P23/AVERAGE('[2]Gas Curve Summary'!B67:B123)*1000</f>
        <v>9311.2645846062969</v>
      </c>
      <c r="Q82" s="80">
        <f t="shared" si="15"/>
        <v>9411.6926678484288</v>
      </c>
      <c r="R82" s="84">
        <f t="shared" ca="1" si="16"/>
        <v>10285.470286395945</v>
      </c>
    </row>
    <row r="83" spans="1:18" ht="13.65" hidden="1" customHeight="1" x14ac:dyDescent="0.2">
      <c r="A83" s="47" t="s">
        <v>36</v>
      </c>
      <c r="B83" s="2" t="s">
        <v>36</v>
      </c>
      <c r="C83" s="78"/>
      <c r="D83" s="78"/>
      <c r="E83" s="78"/>
      <c r="F83" s="78"/>
      <c r="G83" s="78"/>
      <c r="H83" s="78"/>
      <c r="I83" s="78"/>
      <c r="J83" s="78"/>
      <c r="K83" s="79"/>
      <c r="L83" s="79"/>
      <c r="M83" s="79"/>
      <c r="N83" s="79"/>
      <c r="O83" s="79"/>
      <c r="P83" s="79"/>
      <c r="Q83" s="80" t="s">
        <v>40</v>
      </c>
      <c r="R83" s="84"/>
    </row>
    <row r="84" spans="1:18" ht="13.65" customHeight="1" thickBot="1" x14ac:dyDescent="0.25">
      <c r="A84" s="49" t="s">
        <v>37</v>
      </c>
      <c r="B84" s="50" t="s">
        <v>37</v>
      </c>
      <c r="C84" s="85">
        <f>C25/'[2]Gas Curve Summary'!B12*1000</f>
        <v>11403.156768325309</v>
      </c>
      <c r="D84" s="85">
        <f ca="1">D25/'[2]Gas Curve Summary'!B13*1000</f>
        <v>13887.923846581432</v>
      </c>
      <c r="E84" s="85">
        <f>E25/'[2]Gas Curve Summary'!B14*1000</f>
        <v>13357.87223937307</v>
      </c>
      <c r="F84" s="85">
        <f>F25/'[2]Gas Curve Summary'!B15*1000</f>
        <v>10194.745325583463</v>
      </c>
      <c r="G84" s="85">
        <f>G25/AVERAGE('[2]Gas Curve Summary'!B16:B18)*1000</f>
        <v>7981.0796247725311</v>
      </c>
      <c r="H84" s="85"/>
      <c r="I84" s="85"/>
      <c r="J84" s="85"/>
      <c r="K84" s="86">
        <f ca="1">AVERAGE(G84,F84,D84,C84)</f>
        <v>10866.726391315684</v>
      </c>
      <c r="L84" s="86">
        <f>L25/AVERAGE('[2]Gas Curve Summary'!B19:B30)*1000</f>
        <v>9090.8632567049808</v>
      </c>
      <c r="M84" s="86">
        <f>M25/AVERAGE('[2]Gas Curve Summary'!B31:B42)*1000</f>
        <v>9049.5382424090167</v>
      </c>
      <c r="N84" s="86">
        <f>N25/AVERAGE('[2]Gas Curve Summary'!B43:B54)*1000</f>
        <v>8790.3745631534894</v>
      </c>
      <c r="O84" s="86">
        <f>O25/AVERAGE('[2]Gas Curve Summary'!B55:B688)*1000</f>
        <v>8204.8187047059691</v>
      </c>
      <c r="P84" s="86">
        <f>P25/AVERAGE('[2]Gas Curve Summary'!B67:B123)*1000</f>
        <v>8408.3291082346113</v>
      </c>
      <c r="Q84" s="87">
        <f>AVERAGE(N84,O84,P84)</f>
        <v>8467.8407920313566</v>
      </c>
      <c r="R84" s="88">
        <f ca="1">AVERAGE(K84:P84)</f>
        <v>9068.441711087291</v>
      </c>
    </row>
    <row r="85" spans="1:18" ht="6.75" customHeight="1" x14ac:dyDescent="0.2">
      <c r="A85" s="56"/>
      <c r="B85" s="56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</row>
    <row r="86" spans="1:18" ht="4.5" customHeight="1" x14ac:dyDescent="0.2"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90"/>
      <c r="R86" s="90"/>
    </row>
    <row r="87" spans="1:18" ht="11.25" customHeight="1" thickBot="1" x14ac:dyDescent="0.25">
      <c r="A87" s="50" t="s">
        <v>38</v>
      </c>
      <c r="B87" s="50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</row>
    <row r="88" spans="1:18" ht="10.8" hidden="1" thickBot="1" x14ac:dyDescent="0.25">
      <c r="A88" s="75" t="s">
        <v>15</v>
      </c>
      <c r="B88" s="9"/>
      <c r="C88" s="78">
        <f t="shared" ref="C88:R88" si="17">C68-C108</f>
        <v>0</v>
      </c>
      <c r="D88" s="78">
        <f t="shared" si="17"/>
        <v>0</v>
      </c>
      <c r="E88" s="78">
        <f t="shared" si="17"/>
        <v>0</v>
      </c>
      <c r="F88" s="78">
        <f t="shared" si="17"/>
        <v>0</v>
      </c>
      <c r="G88" s="78">
        <f t="shared" si="17"/>
        <v>0</v>
      </c>
      <c r="H88" s="78">
        <f t="shared" si="17"/>
        <v>0</v>
      </c>
      <c r="I88" s="78">
        <f t="shared" si="17"/>
        <v>0</v>
      </c>
      <c r="J88" s="78">
        <f t="shared" si="17"/>
        <v>0</v>
      </c>
      <c r="K88" s="79">
        <f t="shared" si="17"/>
        <v>0</v>
      </c>
      <c r="L88" s="79">
        <f t="shared" si="17"/>
        <v>0</v>
      </c>
      <c r="M88" s="79">
        <f t="shared" si="17"/>
        <v>0</v>
      </c>
      <c r="N88" s="92">
        <f t="shared" si="17"/>
        <v>0</v>
      </c>
      <c r="O88" s="92">
        <f t="shared" si="17"/>
        <v>0</v>
      </c>
      <c r="P88" s="92">
        <f t="shared" si="17"/>
        <v>0</v>
      </c>
      <c r="Q88" s="78">
        <f t="shared" si="17"/>
        <v>0</v>
      </c>
      <c r="R88" s="93">
        <f t="shared" si="17"/>
        <v>0</v>
      </c>
    </row>
    <row r="89" spans="1:18" ht="10.8" hidden="1" thickBot="1" x14ac:dyDescent="0.25">
      <c r="A89" s="75" t="s">
        <v>17</v>
      </c>
      <c r="B89" s="33"/>
      <c r="C89" s="78">
        <f t="shared" ref="C89:R89" si="18">C69-C109</f>
        <v>0</v>
      </c>
      <c r="D89" s="78">
        <f t="shared" si="18"/>
        <v>0</v>
      </c>
      <c r="E89" s="78">
        <f t="shared" si="18"/>
        <v>0</v>
      </c>
      <c r="F89" s="78">
        <f t="shared" si="18"/>
        <v>0</v>
      </c>
      <c r="G89" s="78">
        <f t="shared" si="18"/>
        <v>0</v>
      </c>
      <c r="H89" s="78">
        <f t="shared" si="18"/>
        <v>0</v>
      </c>
      <c r="I89" s="78">
        <f t="shared" si="18"/>
        <v>0</v>
      </c>
      <c r="J89" s="78">
        <f t="shared" si="18"/>
        <v>0</v>
      </c>
      <c r="K89" s="79">
        <f t="shared" si="18"/>
        <v>0</v>
      </c>
      <c r="L89" s="79">
        <f t="shared" si="18"/>
        <v>0</v>
      </c>
      <c r="M89" s="79">
        <f t="shared" si="18"/>
        <v>0</v>
      </c>
      <c r="N89" s="92">
        <f t="shared" si="18"/>
        <v>0</v>
      </c>
      <c r="O89" s="92">
        <f t="shared" si="18"/>
        <v>0</v>
      </c>
      <c r="P89" s="92">
        <f t="shared" si="18"/>
        <v>0</v>
      </c>
      <c r="Q89" s="78">
        <f t="shared" si="18"/>
        <v>0</v>
      </c>
      <c r="R89" s="93">
        <f t="shared" si="18"/>
        <v>0</v>
      </c>
    </row>
    <row r="90" spans="1:18" ht="10.8" hidden="1" thickBot="1" x14ac:dyDescent="0.25">
      <c r="A90" s="75" t="s">
        <v>19</v>
      </c>
      <c r="B90" s="9"/>
      <c r="C90" s="78">
        <f t="shared" ref="C90:R90" si="19">C70-C110</f>
        <v>0</v>
      </c>
      <c r="D90" s="78">
        <f t="shared" si="19"/>
        <v>0</v>
      </c>
      <c r="E90" s="78">
        <f t="shared" si="19"/>
        <v>0</v>
      </c>
      <c r="F90" s="78">
        <f t="shared" si="19"/>
        <v>0</v>
      </c>
      <c r="G90" s="78">
        <f t="shared" si="19"/>
        <v>0</v>
      </c>
      <c r="H90" s="78">
        <f t="shared" si="19"/>
        <v>0</v>
      </c>
      <c r="I90" s="78">
        <f t="shared" si="19"/>
        <v>0</v>
      </c>
      <c r="J90" s="78">
        <f t="shared" si="19"/>
        <v>0</v>
      </c>
      <c r="K90" s="79">
        <f t="shared" si="19"/>
        <v>0</v>
      </c>
      <c r="L90" s="79">
        <f t="shared" si="19"/>
        <v>0</v>
      </c>
      <c r="M90" s="79">
        <f t="shared" si="19"/>
        <v>0</v>
      </c>
      <c r="N90" s="92">
        <f t="shared" si="19"/>
        <v>0</v>
      </c>
      <c r="O90" s="92">
        <f t="shared" si="19"/>
        <v>0</v>
      </c>
      <c r="P90" s="92">
        <f t="shared" si="19"/>
        <v>0</v>
      </c>
      <c r="Q90" s="78">
        <f t="shared" si="19"/>
        <v>0</v>
      </c>
      <c r="R90" s="93">
        <f t="shared" si="19"/>
        <v>0</v>
      </c>
    </row>
    <row r="91" spans="1:18" ht="10.8" hidden="1" thickBot="1" x14ac:dyDescent="0.25">
      <c r="A91" s="75" t="s">
        <v>20</v>
      </c>
      <c r="B91" s="9"/>
      <c r="C91" s="78">
        <f t="shared" ref="C91:R91" si="20">C71-C111</f>
        <v>0</v>
      </c>
      <c r="D91" s="78">
        <f t="shared" si="20"/>
        <v>0</v>
      </c>
      <c r="E91" s="78">
        <f t="shared" si="20"/>
        <v>0</v>
      </c>
      <c r="F91" s="78">
        <f t="shared" si="20"/>
        <v>0</v>
      </c>
      <c r="G91" s="78">
        <f t="shared" si="20"/>
        <v>0</v>
      </c>
      <c r="H91" s="78">
        <f t="shared" si="20"/>
        <v>0</v>
      </c>
      <c r="I91" s="78">
        <f t="shared" si="20"/>
        <v>0</v>
      </c>
      <c r="J91" s="78">
        <f t="shared" si="20"/>
        <v>0</v>
      </c>
      <c r="K91" s="79">
        <f t="shared" si="20"/>
        <v>0</v>
      </c>
      <c r="L91" s="79">
        <f t="shared" si="20"/>
        <v>0</v>
      </c>
      <c r="M91" s="79">
        <f t="shared" si="20"/>
        <v>0</v>
      </c>
      <c r="N91" s="92">
        <f t="shared" si="20"/>
        <v>0</v>
      </c>
      <c r="O91" s="92">
        <f t="shared" si="20"/>
        <v>0</v>
      </c>
      <c r="P91" s="92">
        <f t="shared" si="20"/>
        <v>0</v>
      </c>
      <c r="Q91" s="78">
        <f t="shared" si="20"/>
        <v>0</v>
      </c>
      <c r="R91" s="93">
        <f t="shared" si="20"/>
        <v>0</v>
      </c>
    </row>
    <row r="92" spans="1:18" ht="10.8" hidden="1" thickBot="1" x14ac:dyDescent="0.25">
      <c r="A92" s="75" t="s">
        <v>21</v>
      </c>
      <c r="B92" s="38"/>
      <c r="C92" s="78">
        <f t="shared" ref="C92:R92" si="21">C72-C112</f>
        <v>0</v>
      </c>
      <c r="D92" s="78">
        <f t="shared" si="21"/>
        <v>0</v>
      </c>
      <c r="E92" s="78">
        <f t="shared" si="21"/>
        <v>0</v>
      </c>
      <c r="F92" s="78">
        <f t="shared" si="21"/>
        <v>0</v>
      </c>
      <c r="G92" s="78">
        <f t="shared" si="21"/>
        <v>0</v>
      </c>
      <c r="H92" s="78">
        <f t="shared" si="21"/>
        <v>0</v>
      </c>
      <c r="I92" s="78">
        <f t="shared" si="21"/>
        <v>0</v>
      </c>
      <c r="J92" s="78">
        <f t="shared" si="21"/>
        <v>0</v>
      </c>
      <c r="K92" s="79">
        <f t="shared" si="21"/>
        <v>0</v>
      </c>
      <c r="L92" s="79">
        <f t="shared" si="21"/>
        <v>0</v>
      </c>
      <c r="M92" s="79">
        <f t="shared" si="21"/>
        <v>0</v>
      </c>
      <c r="N92" s="92">
        <f t="shared" si="21"/>
        <v>0</v>
      </c>
      <c r="O92" s="92">
        <f t="shared" si="21"/>
        <v>0</v>
      </c>
      <c r="P92" s="92">
        <f t="shared" si="21"/>
        <v>0</v>
      </c>
      <c r="Q92" s="78">
        <f t="shared" si="21"/>
        <v>0</v>
      </c>
      <c r="R92" s="93">
        <f t="shared" si="21"/>
        <v>0</v>
      </c>
    </row>
    <row r="93" spans="1:18" ht="10.8" hidden="1" thickBot="1" x14ac:dyDescent="0.25">
      <c r="A93" s="75" t="s">
        <v>23</v>
      </c>
      <c r="B93" s="9"/>
      <c r="C93" s="78">
        <f t="shared" ref="C93:R93" si="22">C73-C113</f>
        <v>0</v>
      </c>
      <c r="D93" s="78">
        <f t="shared" si="22"/>
        <v>0</v>
      </c>
      <c r="E93" s="78">
        <f t="shared" si="22"/>
        <v>0</v>
      </c>
      <c r="F93" s="78">
        <f t="shared" si="22"/>
        <v>0</v>
      </c>
      <c r="G93" s="78">
        <f t="shared" si="22"/>
        <v>0</v>
      </c>
      <c r="H93" s="78">
        <f t="shared" si="22"/>
        <v>0</v>
      </c>
      <c r="I93" s="78">
        <f t="shared" si="22"/>
        <v>0</v>
      </c>
      <c r="J93" s="78">
        <f t="shared" si="22"/>
        <v>0</v>
      </c>
      <c r="K93" s="79">
        <f t="shared" si="22"/>
        <v>0</v>
      </c>
      <c r="L93" s="79">
        <f t="shared" si="22"/>
        <v>0</v>
      </c>
      <c r="M93" s="79">
        <f t="shared" si="22"/>
        <v>0</v>
      </c>
      <c r="N93" s="92">
        <f t="shared" si="22"/>
        <v>0</v>
      </c>
      <c r="O93" s="92">
        <f t="shared" si="22"/>
        <v>0</v>
      </c>
      <c r="P93" s="92">
        <f t="shared" si="22"/>
        <v>0</v>
      </c>
      <c r="Q93" s="78">
        <f t="shared" si="22"/>
        <v>0</v>
      </c>
      <c r="R93" s="93">
        <f t="shared" si="22"/>
        <v>0</v>
      </c>
    </row>
    <row r="94" spans="1:18" ht="13.65" customHeight="1" x14ac:dyDescent="0.2">
      <c r="A94" s="47" t="s">
        <v>24</v>
      </c>
      <c r="C94" s="78">
        <f t="shared" ref="C94:R94" si="23">C74-C114</f>
        <v>-1034.5965309200601</v>
      </c>
      <c r="D94" s="78">
        <f t="shared" ca="1" si="23"/>
        <v>-221.53694386921052</v>
      </c>
      <c r="E94" s="78">
        <f t="shared" si="23"/>
        <v>-64.856235306746385</v>
      </c>
      <c r="F94" s="78">
        <f t="shared" si="23"/>
        <v>187.89343912470395</v>
      </c>
      <c r="G94" s="78">
        <f t="shared" si="23"/>
        <v>227.4977113723362</v>
      </c>
      <c r="H94" s="78">
        <f t="shared" si="23"/>
        <v>0</v>
      </c>
      <c r="I94" s="78">
        <f t="shared" si="23"/>
        <v>0</v>
      </c>
      <c r="J94" s="78">
        <f t="shared" si="23"/>
        <v>0</v>
      </c>
      <c r="K94" s="79">
        <f t="shared" ca="1" si="23"/>
        <v>-210.18558107305762</v>
      </c>
      <c r="L94" s="79">
        <f t="shared" si="23"/>
        <v>129.45275904730806</v>
      </c>
      <c r="M94" s="79">
        <f t="shared" si="23"/>
        <v>159.36822499920891</v>
      </c>
      <c r="N94" s="79">
        <f t="shared" si="23"/>
        <v>158.73857239409153</v>
      </c>
      <c r="O94" s="79">
        <f t="shared" si="23"/>
        <v>142.52459137290134</v>
      </c>
      <c r="P94" s="79">
        <f t="shared" si="23"/>
        <v>88.597527279731366</v>
      </c>
      <c r="Q94" s="79">
        <f t="shared" si="23"/>
        <v>129.9535636822402</v>
      </c>
      <c r="R94" s="94">
        <f t="shared" ca="1" si="23"/>
        <v>78.082682336696962</v>
      </c>
    </row>
    <row r="95" spans="1:18" ht="13.65" customHeight="1" x14ac:dyDescent="0.2">
      <c r="A95" s="47" t="s">
        <v>25</v>
      </c>
      <c r="C95" s="78">
        <f t="shared" ref="C95:R95" si="24">C75-C115</f>
        <v>-1052.2909294095753</v>
      </c>
      <c r="D95" s="78">
        <f t="shared" ca="1" si="24"/>
        <v>-189.23937750665573</v>
      </c>
      <c r="E95" s="78">
        <f t="shared" si="24"/>
        <v>44.064529947880146</v>
      </c>
      <c r="F95" s="78">
        <f t="shared" si="24"/>
        <v>170.7507149349367</v>
      </c>
      <c r="G95" s="78">
        <f t="shared" si="24"/>
        <v>125.0062060455657</v>
      </c>
      <c r="H95" s="78">
        <f t="shared" si="24"/>
        <v>0</v>
      </c>
      <c r="I95" s="78">
        <f t="shared" si="24"/>
        <v>0</v>
      </c>
      <c r="J95" s="78">
        <f t="shared" si="24"/>
        <v>0</v>
      </c>
      <c r="K95" s="79">
        <f t="shared" ca="1" si="24"/>
        <v>-236.44334648393306</v>
      </c>
      <c r="L95" s="79">
        <f t="shared" si="24"/>
        <v>145.35940132876749</v>
      </c>
      <c r="M95" s="79">
        <f t="shared" si="24"/>
        <v>222.53869028679492</v>
      </c>
      <c r="N95" s="79">
        <f t="shared" si="24"/>
        <v>233.5140405284692</v>
      </c>
      <c r="O95" s="79">
        <f t="shared" si="24"/>
        <v>253.87774251512292</v>
      </c>
      <c r="P95" s="79">
        <f t="shared" si="24"/>
        <v>206.84278169931076</v>
      </c>
      <c r="Q95" s="79">
        <f t="shared" si="24"/>
        <v>231.41152158096702</v>
      </c>
      <c r="R95" s="95">
        <f t="shared" ca="1" si="24"/>
        <v>137.61488497908977</v>
      </c>
    </row>
    <row r="96" spans="1:18" ht="13.65" customHeight="1" x14ac:dyDescent="0.2">
      <c r="A96" s="47" t="s">
        <v>26</v>
      </c>
      <c r="C96" s="78">
        <f t="shared" ref="C96:R96" si="25">C76-C116</f>
        <v>-1276.4791705469652</v>
      </c>
      <c r="D96" s="78">
        <f t="shared" ca="1" si="25"/>
        <v>132.29108366419314</v>
      </c>
      <c r="E96" s="78">
        <f t="shared" si="25"/>
        <v>64.403707759080135</v>
      </c>
      <c r="F96" s="78">
        <f t="shared" si="25"/>
        <v>180.6918340545817</v>
      </c>
      <c r="G96" s="78">
        <f t="shared" si="25"/>
        <v>154.19897330247841</v>
      </c>
      <c r="H96" s="78">
        <f t="shared" si="25"/>
        <v>0</v>
      </c>
      <c r="I96" s="78">
        <f t="shared" si="25"/>
        <v>0</v>
      </c>
      <c r="J96" s="78">
        <f t="shared" si="25"/>
        <v>0</v>
      </c>
      <c r="K96" s="79">
        <f t="shared" ca="1" si="25"/>
        <v>-202.32431988142707</v>
      </c>
      <c r="L96" s="79">
        <f t="shared" si="25"/>
        <v>217.70600922684389</v>
      </c>
      <c r="M96" s="79">
        <f t="shared" si="25"/>
        <v>116.03304940372254</v>
      </c>
      <c r="N96" s="79">
        <f t="shared" si="25"/>
        <v>124.78139682774054</v>
      </c>
      <c r="O96" s="79">
        <f t="shared" si="25"/>
        <v>113.85363754032915</v>
      </c>
      <c r="P96" s="79">
        <f t="shared" si="25"/>
        <v>55.212825828637506</v>
      </c>
      <c r="Q96" s="79">
        <f t="shared" si="25"/>
        <v>97.949286732236942</v>
      </c>
      <c r="R96" s="95">
        <f t="shared" ca="1" si="25"/>
        <v>70.877099824308971</v>
      </c>
    </row>
    <row r="97" spans="1:18" ht="13.65" customHeight="1" x14ac:dyDescent="0.2">
      <c r="A97" s="47" t="s">
        <v>28</v>
      </c>
      <c r="C97" s="78">
        <f t="shared" ref="C97:G104" si="26">C77-C117</f>
        <v>-210.63823182467422</v>
      </c>
      <c r="D97" s="78">
        <f t="shared" ca="1" si="26"/>
        <v>144.64857828469394</v>
      </c>
      <c r="E97" s="78">
        <f t="shared" si="26"/>
        <v>97.944539067975711</v>
      </c>
      <c r="F97" s="78">
        <f t="shared" si="26"/>
        <v>284.65518754150071</v>
      </c>
      <c r="G97" s="78">
        <f t="shared" si="26"/>
        <v>297.08773297183416</v>
      </c>
      <c r="H97" s="78">
        <f t="shared" ref="H97:J98" si="27">H77-H119</f>
        <v>0</v>
      </c>
      <c r="I97" s="78">
        <f t="shared" si="27"/>
        <v>0</v>
      </c>
      <c r="J97" s="78">
        <f t="shared" si="27"/>
        <v>0</v>
      </c>
      <c r="K97" s="79">
        <f t="shared" ref="K97:R102" ca="1" si="28">K77-K117</f>
        <v>128.93831674334069</v>
      </c>
      <c r="L97" s="79">
        <f t="shared" si="28"/>
        <v>289.66566121522374</v>
      </c>
      <c r="M97" s="79">
        <f t="shared" si="28"/>
        <v>336.74519540195979</v>
      </c>
      <c r="N97" s="79">
        <f t="shared" si="28"/>
        <v>351.42064904997642</v>
      </c>
      <c r="O97" s="79">
        <f t="shared" si="28"/>
        <v>420.5459051991993</v>
      </c>
      <c r="P97" s="79">
        <f t="shared" si="28"/>
        <v>372.63740917539144</v>
      </c>
      <c r="Q97" s="79">
        <f t="shared" si="28"/>
        <v>381.53465447485632</v>
      </c>
      <c r="R97" s="95">
        <f t="shared" ca="1" si="28"/>
        <v>316.65885613084629</v>
      </c>
    </row>
    <row r="98" spans="1:18" ht="13.65" customHeight="1" x14ac:dyDescent="0.2">
      <c r="A98" s="47" t="s">
        <v>29</v>
      </c>
      <c r="C98" s="78">
        <f t="shared" si="26"/>
        <v>-1508.6608306947273</v>
      </c>
      <c r="D98" s="78">
        <f t="shared" ca="1" si="26"/>
        <v>-794.00742462981725</v>
      </c>
      <c r="E98" s="78">
        <f t="shared" si="26"/>
        <v>-761.09247633230189</v>
      </c>
      <c r="F98" s="78">
        <f t="shared" si="26"/>
        <v>242.61462991768349</v>
      </c>
      <c r="G98" s="78">
        <f t="shared" si="26"/>
        <v>193.24775535176377</v>
      </c>
      <c r="H98" s="78">
        <f t="shared" si="27"/>
        <v>0</v>
      </c>
      <c r="I98" s="78">
        <f t="shared" si="27"/>
        <v>0</v>
      </c>
      <c r="J98" s="78">
        <f t="shared" si="27"/>
        <v>0</v>
      </c>
      <c r="K98" s="79">
        <f t="shared" ca="1" si="28"/>
        <v>-466.70146751377615</v>
      </c>
      <c r="L98" s="79">
        <f t="shared" si="28"/>
        <v>224.11277444672487</v>
      </c>
      <c r="M98" s="79">
        <f t="shared" si="28"/>
        <v>184.17731144191566</v>
      </c>
      <c r="N98" s="79">
        <f t="shared" si="28"/>
        <v>199.26284021651554</v>
      </c>
      <c r="O98" s="79">
        <f t="shared" si="28"/>
        <v>181.64630136116284</v>
      </c>
      <c r="P98" s="79">
        <f t="shared" si="28"/>
        <v>123.28788696904303</v>
      </c>
      <c r="Q98" s="79">
        <f t="shared" si="28"/>
        <v>168.06567618223926</v>
      </c>
      <c r="R98" s="95">
        <f t="shared" ca="1" si="28"/>
        <v>74.297607820262783</v>
      </c>
    </row>
    <row r="99" spans="1:18" ht="13.65" customHeight="1" x14ac:dyDescent="0.2">
      <c r="A99" s="47" t="s">
        <v>30</v>
      </c>
      <c r="C99" s="78">
        <f t="shared" si="26"/>
        <v>-886.58433767560564</v>
      </c>
      <c r="D99" s="78">
        <f t="shared" ca="1" si="26"/>
        <v>-141.52277746768596</v>
      </c>
      <c r="E99" s="78">
        <f t="shared" si="26"/>
        <v>-132.16258181801277</v>
      </c>
      <c r="F99" s="78">
        <f t="shared" si="26"/>
        <v>52.208023356908598</v>
      </c>
      <c r="G99" s="78">
        <f t="shared" si="26"/>
        <v>193.5880191099186</v>
      </c>
      <c r="H99" s="78">
        <f t="shared" ref="H99:J103" si="29">H79-H119</f>
        <v>0</v>
      </c>
      <c r="I99" s="78">
        <f t="shared" si="29"/>
        <v>0</v>
      </c>
      <c r="J99" s="78">
        <f t="shared" si="29"/>
        <v>0</v>
      </c>
      <c r="K99" s="79">
        <f t="shared" ca="1" si="28"/>
        <v>-195.5777681691161</v>
      </c>
      <c r="L99" s="79">
        <f t="shared" si="28"/>
        <v>146.43712160984069</v>
      </c>
      <c r="M99" s="79">
        <f t="shared" si="28"/>
        <v>147.78106945553554</v>
      </c>
      <c r="N99" s="79">
        <f t="shared" si="28"/>
        <v>157.60720559993024</v>
      </c>
      <c r="O99" s="79">
        <f t="shared" si="28"/>
        <v>140.45506106383255</v>
      </c>
      <c r="P99" s="79">
        <f t="shared" si="28"/>
        <v>88.650301152183602</v>
      </c>
      <c r="Q99" s="79">
        <f t="shared" si="28"/>
        <v>128.9041892719797</v>
      </c>
      <c r="R99" s="95">
        <f t="shared" ca="1" si="28"/>
        <v>80.892165118699268</v>
      </c>
    </row>
    <row r="100" spans="1:18" ht="13.65" customHeight="1" x14ac:dyDescent="0.2">
      <c r="A100" s="47" t="s">
        <v>31</v>
      </c>
      <c r="C100" s="78">
        <f t="shared" si="26"/>
        <v>-938.36741534502835</v>
      </c>
      <c r="D100" s="78">
        <f t="shared" ca="1" si="26"/>
        <v>-74.991379830087681</v>
      </c>
      <c r="E100" s="78">
        <f t="shared" si="26"/>
        <v>-172.73411593307173</v>
      </c>
      <c r="F100" s="78">
        <f t="shared" si="26"/>
        <v>63.760099523340614</v>
      </c>
      <c r="G100" s="78">
        <f t="shared" si="26"/>
        <v>193.5880191099186</v>
      </c>
      <c r="H100" s="78">
        <f t="shared" si="29"/>
        <v>0</v>
      </c>
      <c r="I100" s="78">
        <f t="shared" si="29"/>
        <v>0</v>
      </c>
      <c r="J100" s="78">
        <f t="shared" si="29"/>
        <v>0</v>
      </c>
      <c r="K100" s="79">
        <f t="shared" ca="1" si="28"/>
        <v>-189.00266913546329</v>
      </c>
      <c r="L100" s="79">
        <f t="shared" si="28"/>
        <v>136.34082714244141</v>
      </c>
      <c r="M100" s="79">
        <f t="shared" si="28"/>
        <v>146.96093429546818</v>
      </c>
      <c r="N100" s="79">
        <f t="shared" si="28"/>
        <v>138.96526356230424</v>
      </c>
      <c r="O100" s="79">
        <f t="shared" si="28"/>
        <v>121.63113694672393</v>
      </c>
      <c r="P100" s="79">
        <f t="shared" si="28"/>
        <v>75.614600196944593</v>
      </c>
      <c r="Q100" s="79">
        <f t="shared" si="28"/>
        <v>112.07033356865759</v>
      </c>
      <c r="R100" s="95">
        <f t="shared" ca="1" si="28"/>
        <v>71.751682168069237</v>
      </c>
    </row>
    <row r="101" spans="1:18" ht="13.65" customHeight="1" x14ac:dyDescent="0.2">
      <c r="A101" s="47" t="s">
        <v>33</v>
      </c>
      <c r="C101" s="78">
        <f t="shared" si="26"/>
        <v>-1020.7878887654151</v>
      </c>
      <c r="D101" s="78">
        <f t="shared" ca="1" si="26"/>
        <v>-113.88340242623599</v>
      </c>
      <c r="E101" s="78">
        <f t="shared" si="26"/>
        <v>-127.06737992544367</v>
      </c>
      <c r="F101" s="78">
        <f t="shared" si="26"/>
        <v>168.024980338756</v>
      </c>
      <c r="G101" s="78">
        <f t="shared" si="26"/>
        <v>205.22683391009832</v>
      </c>
      <c r="H101" s="78">
        <f t="shared" si="29"/>
        <v>0</v>
      </c>
      <c r="I101" s="78">
        <f t="shared" si="29"/>
        <v>0</v>
      </c>
      <c r="J101" s="78">
        <f t="shared" si="29"/>
        <v>0</v>
      </c>
      <c r="K101" s="79">
        <f t="shared" ca="1" si="28"/>
        <v>-190.35486923569988</v>
      </c>
      <c r="L101" s="79">
        <f t="shared" si="28"/>
        <v>143.07336054389634</v>
      </c>
      <c r="M101" s="79">
        <f t="shared" si="28"/>
        <v>180.54847179051467</v>
      </c>
      <c r="N101" s="79">
        <f t="shared" si="28"/>
        <v>190.60625961278856</v>
      </c>
      <c r="O101" s="79">
        <f t="shared" si="28"/>
        <v>171.55320652288174</v>
      </c>
      <c r="P101" s="79">
        <f t="shared" si="28"/>
        <v>117.70548158209021</v>
      </c>
      <c r="Q101" s="79">
        <f t="shared" si="28"/>
        <v>159.95498257258623</v>
      </c>
      <c r="R101" s="95">
        <f t="shared" ca="1" si="28"/>
        <v>102.18865180274588</v>
      </c>
    </row>
    <row r="102" spans="1:18" ht="13.65" customHeight="1" x14ac:dyDescent="0.2">
      <c r="A102" s="47" t="s">
        <v>34</v>
      </c>
      <c r="C102" s="78">
        <f t="shared" si="26"/>
        <v>-953.47848156837244</v>
      </c>
      <c r="D102" s="78">
        <f t="shared" ca="1" si="26"/>
        <v>-251.10731596796177</v>
      </c>
      <c r="E102" s="78">
        <f t="shared" si="26"/>
        <v>-229.83114877174739</v>
      </c>
      <c r="F102" s="78">
        <f t="shared" si="26"/>
        <v>89.265051944443258</v>
      </c>
      <c r="G102" s="78">
        <f t="shared" si="26"/>
        <v>159.13577014591556</v>
      </c>
      <c r="H102" s="78">
        <f t="shared" si="29"/>
        <v>0</v>
      </c>
      <c r="I102" s="78">
        <f t="shared" si="29"/>
        <v>0</v>
      </c>
      <c r="J102" s="78">
        <f t="shared" si="29"/>
        <v>0</v>
      </c>
      <c r="K102" s="79">
        <f t="shared" ca="1" si="28"/>
        <v>-239.04624386149408</v>
      </c>
      <c r="L102" s="79">
        <f t="shared" si="28"/>
        <v>204.40338972833524</v>
      </c>
      <c r="M102" s="79">
        <f t="shared" si="28"/>
        <v>243.62996865986133</v>
      </c>
      <c r="N102" s="79">
        <f t="shared" si="28"/>
        <v>248.47692390261909</v>
      </c>
      <c r="O102" s="79">
        <f t="shared" si="28"/>
        <v>291.62932421486039</v>
      </c>
      <c r="P102" s="79">
        <f t="shared" si="28"/>
        <v>286.81423861668918</v>
      </c>
      <c r="Q102" s="79">
        <f t="shared" si="28"/>
        <v>275.64016224472289</v>
      </c>
      <c r="R102" s="95">
        <f t="shared" ca="1" si="28"/>
        <v>172.65126687681004</v>
      </c>
    </row>
    <row r="103" spans="1:18" ht="13.65" hidden="1" customHeight="1" x14ac:dyDescent="0.2">
      <c r="A103" s="47" t="s">
        <v>36</v>
      </c>
      <c r="C103" s="78">
        <f t="shared" si="26"/>
        <v>0</v>
      </c>
      <c r="D103" s="78">
        <f t="shared" si="26"/>
        <v>0</v>
      </c>
      <c r="E103" s="78">
        <f t="shared" si="26"/>
        <v>0</v>
      </c>
      <c r="F103" s="78">
        <f t="shared" si="26"/>
        <v>0</v>
      </c>
      <c r="G103" s="78">
        <f t="shared" si="26"/>
        <v>0</v>
      </c>
      <c r="H103" s="78">
        <f t="shared" si="29"/>
        <v>0</v>
      </c>
      <c r="I103" s="78">
        <f t="shared" si="29"/>
        <v>0</v>
      </c>
      <c r="J103" s="78">
        <f t="shared" si="29"/>
        <v>0</v>
      </c>
      <c r="K103" s="79"/>
      <c r="L103" s="79">
        <f t="shared" ref="L103:P104" si="30">L83-L123</f>
        <v>0</v>
      </c>
      <c r="M103" s="79">
        <f t="shared" si="30"/>
        <v>0</v>
      </c>
      <c r="N103" s="79">
        <f t="shared" si="30"/>
        <v>0</v>
      </c>
      <c r="O103" s="79">
        <f t="shared" si="30"/>
        <v>0</v>
      </c>
      <c r="P103" s="79">
        <f t="shared" si="30"/>
        <v>0</v>
      </c>
      <c r="Q103" s="79" t="s">
        <v>40</v>
      </c>
      <c r="R103" s="95"/>
    </row>
    <row r="104" spans="1:18" ht="13.65" customHeight="1" thickBot="1" x14ac:dyDescent="0.25">
      <c r="A104" s="49" t="s">
        <v>37</v>
      </c>
      <c r="B104" s="9"/>
      <c r="C104" s="85">
        <f t="shared" si="26"/>
        <v>-357.55443058813762</v>
      </c>
      <c r="D104" s="85">
        <f t="shared" ca="1" si="26"/>
        <v>383.31251588314444</v>
      </c>
      <c r="E104" s="85">
        <f t="shared" si="26"/>
        <v>110.20337423774981</v>
      </c>
      <c r="F104" s="85">
        <f t="shared" si="26"/>
        <v>255.45955659374704</v>
      </c>
      <c r="G104" s="85">
        <f t="shared" si="26"/>
        <v>93.077245407700502</v>
      </c>
      <c r="H104" s="85"/>
      <c r="I104" s="85"/>
      <c r="J104" s="85"/>
      <c r="K104" s="86">
        <f ca="1">K84-K124</f>
        <v>93.573721824113818</v>
      </c>
      <c r="L104" s="86">
        <f t="shared" si="30"/>
        <v>104.18637802182093</v>
      </c>
      <c r="M104" s="86">
        <f t="shared" si="30"/>
        <v>98.017521428551845</v>
      </c>
      <c r="N104" s="86">
        <f t="shared" si="30"/>
        <v>102.54073117473126</v>
      </c>
      <c r="O104" s="86">
        <f t="shared" si="30"/>
        <v>28.177871722669806</v>
      </c>
      <c r="P104" s="86">
        <f t="shared" si="30"/>
        <v>27.719720970664639</v>
      </c>
      <c r="Q104" s="86">
        <f>Q84-Q124</f>
        <v>52.812774622689176</v>
      </c>
      <c r="R104" s="96">
        <f ca="1">R84-R124</f>
        <v>75.702657523757807</v>
      </c>
    </row>
    <row r="105" spans="1:18" x14ac:dyDescent="0.2"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</row>
    <row r="106" spans="1:18" ht="13.5" customHeight="1" x14ac:dyDescent="0.2"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</row>
    <row r="107" spans="1:18" hidden="1" x14ac:dyDescent="0.2">
      <c r="A107" s="97">
        <f>A6-1</f>
        <v>37054</v>
      </c>
      <c r="B107" s="56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</row>
    <row r="108" spans="1:18" hidden="1" x14ac:dyDescent="0.2">
      <c r="A108" s="98" t="s">
        <v>15</v>
      </c>
      <c r="B108" s="9"/>
      <c r="C108" s="99"/>
      <c r="D108" s="99"/>
      <c r="E108" s="99"/>
      <c r="F108" s="99"/>
      <c r="G108" s="99"/>
      <c r="H108" s="99"/>
      <c r="I108" s="99"/>
      <c r="J108" s="99"/>
      <c r="K108" s="100"/>
      <c r="L108" s="100"/>
      <c r="M108" s="100"/>
      <c r="N108" s="100"/>
      <c r="O108" s="100"/>
      <c r="P108" s="100"/>
      <c r="Q108" s="99"/>
      <c r="R108" s="94"/>
    </row>
    <row r="109" spans="1:18" hidden="1" x14ac:dyDescent="0.2">
      <c r="A109" s="75" t="s">
        <v>17</v>
      </c>
      <c r="B109" s="33"/>
      <c r="C109" s="78"/>
      <c r="D109" s="78"/>
      <c r="E109" s="78"/>
      <c r="F109" s="78"/>
      <c r="G109" s="78"/>
      <c r="H109" s="78"/>
      <c r="I109" s="78"/>
      <c r="J109" s="78"/>
      <c r="K109" s="79"/>
      <c r="L109" s="79"/>
      <c r="M109" s="79"/>
      <c r="N109" s="79"/>
      <c r="O109" s="79"/>
      <c r="P109" s="79"/>
      <c r="Q109" s="78"/>
      <c r="R109" s="95"/>
    </row>
    <row r="110" spans="1:18" hidden="1" x14ac:dyDescent="0.2">
      <c r="A110" s="75" t="s">
        <v>19</v>
      </c>
      <c r="B110" s="9"/>
      <c r="C110" s="78"/>
      <c r="D110" s="78"/>
      <c r="E110" s="78"/>
      <c r="F110" s="78"/>
      <c r="G110" s="78"/>
      <c r="H110" s="78"/>
      <c r="I110" s="78"/>
      <c r="J110" s="78"/>
      <c r="K110" s="79"/>
      <c r="L110" s="79"/>
      <c r="M110" s="79"/>
      <c r="N110" s="79"/>
      <c r="O110" s="79"/>
      <c r="P110" s="79"/>
      <c r="Q110" s="78"/>
      <c r="R110" s="95"/>
    </row>
    <row r="111" spans="1:18" hidden="1" x14ac:dyDescent="0.2">
      <c r="A111" s="75" t="s">
        <v>20</v>
      </c>
      <c r="B111" s="9"/>
      <c r="C111" s="78"/>
      <c r="D111" s="78"/>
      <c r="E111" s="78"/>
      <c r="F111" s="78"/>
      <c r="G111" s="78"/>
      <c r="H111" s="78"/>
      <c r="I111" s="78"/>
      <c r="J111" s="78"/>
      <c r="K111" s="79"/>
      <c r="L111" s="79"/>
      <c r="M111" s="79"/>
      <c r="N111" s="79"/>
      <c r="O111" s="79"/>
      <c r="P111" s="79"/>
      <c r="Q111" s="78"/>
      <c r="R111" s="95"/>
    </row>
    <row r="112" spans="1:18" hidden="1" x14ac:dyDescent="0.2">
      <c r="A112" s="75" t="s">
        <v>21</v>
      </c>
      <c r="B112" s="38"/>
      <c r="C112" s="78"/>
      <c r="D112" s="78"/>
      <c r="E112" s="78"/>
      <c r="F112" s="78"/>
      <c r="G112" s="78"/>
      <c r="H112" s="78"/>
      <c r="I112" s="78"/>
      <c r="J112" s="78"/>
      <c r="K112" s="79"/>
      <c r="L112" s="79"/>
      <c r="M112" s="79"/>
      <c r="N112" s="79"/>
      <c r="O112" s="79"/>
      <c r="P112" s="79"/>
      <c r="Q112" s="78"/>
      <c r="R112" s="95"/>
    </row>
    <row r="113" spans="1:21" hidden="1" x14ac:dyDescent="0.2">
      <c r="A113" s="75" t="s">
        <v>23</v>
      </c>
      <c r="B113" s="9"/>
      <c r="C113" s="78"/>
      <c r="D113" s="78"/>
      <c r="E113" s="78"/>
      <c r="F113" s="78"/>
      <c r="G113" s="78"/>
      <c r="H113" s="78"/>
      <c r="I113" s="78"/>
      <c r="J113" s="78"/>
      <c r="K113" s="79"/>
      <c r="L113" s="79"/>
      <c r="M113" s="79"/>
      <c r="N113" s="79"/>
      <c r="O113" s="79"/>
      <c r="P113" s="79"/>
      <c r="Q113" s="78"/>
      <c r="R113" s="95"/>
    </row>
    <row r="114" spans="1:21" hidden="1" x14ac:dyDescent="0.2">
      <c r="A114" s="47" t="s">
        <v>24</v>
      </c>
      <c r="C114" s="78">
        <v>13136.312217194571</v>
      </c>
      <c r="D114" s="78">
        <v>14788.365464186101</v>
      </c>
      <c r="E114" s="78">
        <v>13191.086819424005</v>
      </c>
      <c r="F114" s="78">
        <v>10079.381658658867</v>
      </c>
      <c r="G114" s="78">
        <v>9126.2716935966473</v>
      </c>
      <c r="H114" s="78"/>
      <c r="I114" s="78"/>
      <c r="J114" s="78"/>
      <c r="K114" s="79">
        <v>11782.582758409048</v>
      </c>
      <c r="L114" s="79">
        <v>10067.757340378541</v>
      </c>
      <c r="M114" s="79">
        <v>9603.2883484726972</v>
      </c>
      <c r="N114" s="79">
        <v>9266.9965093923147</v>
      </c>
      <c r="O114" s="79">
        <v>9114.5218417945707</v>
      </c>
      <c r="P114" s="79">
        <v>8898.6903568769139</v>
      </c>
      <c r="Q114" s="78">
        <v>9093.4029026879343</v>
      </c>
      <c r="R114" s="95">
        <v>9788.9728592206811</v>
      </c>
      <c r="U114" s="4" t="s">
        <v>41</v>
      </c>
    </row>
    <row r="115" spans="1:21" hidden="1" x14ac:dyDescent="0.2">
      <c r="A115" s="47" t="s">
        <v>25</v>
      </c>
      <c r="C115" s="78">
        <v>13387.036692121439</v>
      </c>
      <c r="D115" s="78">
        <v>16848.583255655452</v>
      </c>
      <c r="E115" s="78">
        <v>14545.079430575612</v>
      </c>
      <c r="F115" s="78">
        <v>8338.5125336648034</v>
      </c>
      <c r="G115" s="78">
        <v>6927.2253905281441</v>
      </c>
      <c r="H115" s="78"/>
      <c r="I115" s="78"/>
      <c r="J115" s="78"/>
      <c r="K115" s="79">
        <v>11375.33946799246</v>
      </c>
      <c r="L115" s="79">
        <v>8373.282317047222</v>
      </c>
      <c r="M115" s="79">
        <v>8032.8832389639474</v>
      </c>
      <c r="N115" s="79">
        <v>7951.5249793949697</v>
      </c>
      <c r="O115" s="79">
        <v>7831.8611168625885</v>
      </c>
      <c r="P115" s="79">
        <v>7702.9207472308499</v>
      </c>
      <c r="Q115" s="78">
        <v>7828.7689478294697</v>
      </c>
      <c r="R115" s="95">
        <v>8544.6353112486722</v>
      </c>
    </row>
    <row r="116" spans="1:21" hidden="1" x14ac:dyDescent="0.2">
      <c r="A116" s="47" t="s">
        <v>26</v>
      </c>
      <c r="C116" s="78">
        <v>16660.458185881915</v>
      </c>
      <c r="D116" s="78">
        <v>18101.45232582614</v>
      </c>
      <c r="E116" s="78">
        <v>17742.933773468125</v>
      </c>
      <c r="F116" s="78">
        <v>11290.656722602031</v>
      </c>
      <c r="G116" s="78">
        <v>9949.1693528390788</v>
      </c>
      <c r="H116" s="78"/>
      <c r="I116" s="78"/>
      <c r="J116" s="78"/>
      <c r="K116" s="79">
        <v>14000.434146787291</v>
      </c>
      <c r="L116" s="79">
        <v>10391.484622031117</v>
      </c>
      <c r="M116" s="79">
        <v>10534.839994424587</v>
      </c>
      <c r="N116" s="79">
        <v>10157.582272352047</v>
      </c>
      <c r="O116" s="79">
        <v>10001.428958872226</v>
      </c>
      <c r="P116" s="79">
        <v>9957.3143431791814</v>
      </c>
      <c r="Q116" s="78">
        <v>10038.775191467817</v>
      </c>
      <c r="R116" s="95">
        <v>10840.514056274407</v>
      </c>
    </row>
    <row r="117" spans="1:21" hidden="1" x14ac:dyDescent="0.2">
      <c r="A117" s="47" t="s">
        <v>28</v>
      </c>
      <c r="C117" s="78">
        <v>11072.825479605141</v>
      </c>
      <c r="D117" s="78">
        <v>12102.715217848872</v>
      </c>
      <c r="E117" s="78">
        <v>11863.008046214152</v>
      </c>
      <c r="F117" s="78">
        <v>8493.8885436088658</v>
      </c>
      <c r="G117" s="78">
        <v>7624.5970741383599</v>
      </c>
      <c r="H117" s="78"/>
      <c r="I117" s="78"/>
      <c r="J117" s="78"/>
      <c r="K117" s="79">
        <v>9823.5065788003085</v>
      </c>
      <c r="L117" s="79">
        <v>7995.8407418577153</v>
      </c>
      <c r="M117" s="79">
        <v>7662.4496921338923</v>
      </c>
      <c r="N117" s="79">
        <v>7780.4956225923715</v>
      </c>
      <c r="O117" s="79">
        <v>7604.9774428635164</v>
      </c>
      <c r="P117" s="79">
        <v>7609.0104193111911</v>
      </c>
      <c r="Q117" s="78">
        <v>7664.827828255693</v>
      </c>
      <c r="R117" s="95">
        <v>8079.3800829264992</v>
      </c>
    </row>
    <row r="118" spans="1:21" hidden="1" x14ac:dyDescent="0.2">
      <c r="A118" s="47" t="s">
        <v>29</v>
      </c>
      <c r="C118" s="78">
        <v>18457.813373067609</v>
      </c>
      <c r="D118" s="78">
        <v>21679.646390233633</v>
      </c>
      <c r="E118" s="78">
        <v>21250.257891479265</v>
      </c>
      <c r="F118" s="78">
        <v>12844.416822042676</v>
      </c>
      <c r="G118" s="78">
        <v>11157.946937763454</v>
      </c>
      <c r="H118" s="78"/>
      <c r="I118" s="78"/>
      <c r="J118" s="78"/>
      <c r="K118" s="79">
        <v>16034.955880776844</v>
      </c>
      <c r="L118" s="79">
        <v>12515.888625132056</v>
      </c>
      <c r="M118" s="79">
        <v>12508.372379092983</v>
      </c>
      <c r="N118" s="79">
        <v>12557.641159589139</v>
      </c>
      <c r="O118" s="79">
        <v>12489.046106767528</v>
      </c>
      <c r="P118" s="79">
        <v>12625.789575186876</v>
      </c>
      <c r="Q118" s="78">
        <v>12557.492280514516</v>
      </c>
      <c r="R118" s="95">
        <v>13121.948954424239</v>
      </c>
    </row>
    <row r="119" spans="1:21" hidden="1" x14ac:dyDescent="0.2">
      <c r="A119" s="47" t="s">
        <v>30</v>
      </c>
      <c r="C119" s="78">
        <v>14687.042459289274</v>
      </c>
      <c r="D119" s="78">
        <v>18524.409701209843</v>
      </c>
      <c r="E119" s="78">
        <v>16130.796150481188</v>
      </c>
      <c r="F119" s="78">
        <v>8234.2769044868273</v>
      </c>
      <c r="G119" s="78">
        <v>7386.7413381482438</v>
      </c>
      <c r="H119" s="78"/>
      <c r="I119" s="78"/>
      <c r="J119" s="78"/>
      <c r="K119" s="79">
        <v>12208.117600783547</v>
      </c>
      <c r="L119" s="79">
        <v>9525.7142683680031</v>
      </c>
      <c r="M119" s="79">
        <v>9164.3444596517511</v>
      </c>
      <c r="N119" s="79">
        <v>9086.3094670113096</v>
      </c>
      <c r="O119" s="79">
        <v>8977.489038686932</v>
      </c>
      <c r="P119" s="79">
        <v>9011.9730272669549</v>
      </c>
      <c r="Q119" s="78">
        <v>9025.2571776550667</v>
      </c>
      <c r="R119" s="95">
        <v>9662.3246436280842</v>
      </c>
    </row>
    <row r="120" spans="1:21" hidden="1" x14ac:dyDescent="0.2">
      <c r="A120" s="47" t="s">
        <v>31</v>
      </c>
      <c r="C120" s="78">
        <v>13616.163422952131</v>
      </c>
      <c r="D120" s="78">
        <v>17734.476996859368</v>
      </c>
      <c r="E120" s="78">
        <v>15146.544181977253</v>
      </c>
      <c r="F120" s="78">
        <v>7964.1218084430557</v>
      </c>
      <c r="G120" s="78">
        <v>7386.7413381482438</v>
      </c>
      <c r="H120" s="78"/>
      <c r="I120" s="78"/>
      <c r="J120" s="78"/>
      <c r="K120" s="79">
        <v>11675.375891600699</v>
      </c>
      <c r="L120" s="79">
        <v>9274.9055883739038</v>
      </c>
      <c r="M120" s="79">
        <v>8876.3165716262993</v>
      </c>
      <c r="N120" s="79">
        <v>8611.0550335952175</v>
      </c>
      <c r="O120" s="79">
        <v>8478.0318799465367</v>
      </c>
      <c r="P120" s="79">
        <v>8592.4838415207705</v>
      </c>
      <c r="Q120" s="78">
        <v>8560.523585020841</v>
      </c>
      <c r="R120" s="95">
        <v>9251.3614677772384</v>
      </c>
    </row>
    <row r="121" spans="1:21" hidden="1" x14ac:dyDescent="0.2">
      <c r="A121" s="47" t="s">
        <v>33</v>
      </c>
      <c r="C121" s="78">
        <v>15439.148866115158</v>
      </c>
      <c r="D121" s="78">
        <v>19996.457655250524</v>
      </c>
      <c r="E121" s="78">
        <v>17284.512167386853</v>
      </c>
      <c r="F121" s="78">
        <v>9006.0715088823927</v>
      </c>
      <c r="G121" s="78">
        <v>7642.8366764625953</v>
      </c>
      <c r="H121" s="78"/>
      <c r="I121" s="78"/>
      <c r="J121" s="78"/>
      <c r="K121" s="79">
        <v>13021.128676677668</v>
      </c>
      <c r="L121" s="79">
        <v>9477.6892600135634</v>
      </c>
      <c r="M121" s="79">
        <v>9388.0402701323546</v>
      </c>
      <c r="N121" s="79">
        <v>9302.5874534056366</v>
      </c>
      <c r="O121" s="79">
        <v>9163.1195437164588</v>
      </c>
      <c r="P121" s="79">
        <v>9236.6704484576094</v>
      </c>
      <c r="Q121" s="78">
        <v>9234.1258151932343</v>
      </c>
      <c r="R121" s="95">
        <v>9931.5392754005479</v>
      </c>
    </row>
    <row r="122" spans="1:21" hidden="1" x14ac:dyDescent="0.2">
      <c r="A122" s="47" t="s">
        <v>34</v>
      </c>
      <c r="C122" s="78">
        <v>16113.100382763307</v>
      </c>
      <c r="D122" s="78">
        <v>21042.172096632468</v>
      </c>
      <c r="E122" s="78">
        <v>18990.220604957925</v>
      </c>
      <c r="F122" s="78">
        <v>9894.3116291201404</v>
      </c>
      <c r="G122" s="78">
        <v>8154.4911881751004</v>
      </c>
      <c r="H122" s="78"/>
      <c r="I122" s="78"/>
      <c r="J122" s="78"/>
      <c r="K122" s="79">
        <v>13801.018824172756</v>
      </c>
      <c r="L122" s="79">
        <v>10026.91939260626</v>
      </c>
      <c r="M122" s="79">
        <v>9440.8183835246746</v>
      </c>
      <c r="N122" s="79">
        <v>9248.8023196763679</v>
      </c>
      <c r="O122" s="79">
        <v>9134.9048511451383</v>
      </c>
      <c r="P122" s="79">
        <v>9024.4503459896077</v>
      </c>
      <c r="Q122" s="78">
        <v>9136.0525056037059</v>
      </c>
      <c r="R122" s="95">
        <v>10112.819019519135</v>
      </c>
    </row>
    <row r="123" spans="1:21" hidden="1" x14ac:dyDescent="0.2">
      <c r="A123" s="47" t="s">
        <v>36</v>
      </c>
      <c r="C123" s="78"/>
      <c r="D123" s="78"/>
      <c r="E123" s="78"/>
      <c r="F123" s="78"/>
      <c r="G123" s="78"/>
      <c r="H123" s="78"/>
      <c r="I123" s="78"/>
      <c r="J123" s="78"/>
      <c r="K123" s="79"/>
      <c r="L123" s="79"/>
      <c r="M123" s="79"/>
      <c r="N123" s="79"/>
      <c r="O123" s="79"/>
      <c r="P123" s="79"/>
      <c r="Q123" s="78" t="s">
        <v>40</v>
      </c>
      <c r="R123" s="95"/>
    </row>
    <row r="124" spans="1:21" ht="10.8" hidden="1" thickBot="1" x14ac:dyDescent="0.25">
      <c r="A124" s="49" t="s">
        <v>37</v>
      </c>
      <c r="B124" s="9"/>
      <c r="C124" s="85">
        <v>11760.711198913446</v>
      </c>
      <c r="D124" s="85">
        <v>13504.611330698288</v>
      </c>
      <c r="E124" s="85">
        <v>13247.66886513532</v>
      </c>
      <c r="F124" s="85">
        <v>9939.2857689897155</v>
      </c>
      <c r="G124" s="85">
        <v>7888.0023793648306</v>
      </c>
      <c r="H124" s="85"/>
      <c r="I124" s="85"/>
      <c r="J124" s="85"/>
      <c r="K124" s="79">
        <v>10773.15266949157</v>
      </c>
      <c r="L124" s="86">
        <v>8986.6768786831599</v>
      </c>
      <c r="M124" s="86">
        <v>8951.5207209804648</v>
      </c>
      <c r="N124" s="86">
        <v>8687.8338319787581</v>
      </c>
      <c r="O124" s="86">
        <v>8176.6408329832993</v>
      </c>
      <c r="P124" s="86">
        <v>8380.6093872639467</v>
      </c>
      <c r="Q124" s="85">
        <v>8415.0280174086674</v>
      </c>
      <c r="R124" s="96">
        <v>8992.7390535635332</v>
      </c>
    </row>
  </sheetData>
  <phoneticPr fontId="0" type="noConversion"/>
  <pageMargins left="0.25" right="0.25" top="1.25" bottom="0.25" header="0.5" footer="0.5"/>
  <pageSetup scale="65" orientation="landscape" r:id="rId1"/>
  <headerFooter alignWithMargins="0">
    <oddHeader>&amp;C&amp;"Times New Roman,Bold"&amp;12EAST POWER DESK PRICE REPORT
Peak Prices and Heat Rates</oddHeader>
  </headerFooter>
  <drawing r:id="rId2"/>
  <legacyDrawing r:id="rId3"/>
  <controls>
    <mc:AlternateContent xmlns:mc="http://schemas.openxmlformats.org/markup-compatibility/2006">
      <mc:Choice Requires="x14">
        <control shapeId="1026" r:id="rId4" name="CommandButton1">
          <controlPr autoLine="0" r:id="rId5">
            <anchor moveWithCells="1">
              <from>
                <xdr:col>2</xdr:col>
                <xdr:colOff>205740</xdr:colOff>
                <xdr:row>0</xdr:row>
                <xdr:rowOff>91440</xdr:rowOff>
              </from>
              <to>
                <xdr:col>4</xdr:col>
                <xdr:colOff>137160</xdr:colOff>
                <xdr:row>2</xdr:row>
                <xdr:rowOff>121920</xdr:rowOff>
              </to>
            </anchor>
          </controlPr>
        </control>
      </mc:Choice>
      <mc:Fallback>
        <control shapeId="1026" r:id="rId4" name="CommandButton1"/>
      </mc:Fallback>
    </mc:AlternateContent>
    <mc:AlternateContent xmlns:mc="http://schemas.openxmlformats.org/markup-compatibility/2006">
      <mc:Choice Requires="x14">
        <control shapeId="1025" r:id="rId6" name="Button 1">
          <controlPr defaultSize="0" print="0" autoFill="0" autoPict="0" macro="[3]!PublishPowerEastPrice">
            <anchor moveWithCells="1" sizeWithCells="1">
              <from>
                <xdr:col>10</xdr:col>
                <xdr:colOff>335280</xdr:colOff>
                <xdr:row>0</xdr:row>
                <xdr:rowOff>121920</xdr:rowOff>
              </from>
              <to>
                <xdr:col>12</xdr:col>
                <xdr:colOff>342900</xdr:colOff>
                <xdr:row>2</xdr:row>
                <xdr:rowOff>121920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7" r:id="rId7" name="Button 3">
          <controlPr defaultSize="0" print="0" autoFill="0" autoPict="0" macro="[2]!rollprior">
            <anchor moveWithCells="1" sizeWithCells="1">
              <from>
                <xdr:col>15</xdr:col>
                <xdr:colOff>495300</xdr:colOff>
                <xdr:row>0</xdr:row>
                <xdr:rowOff>91440</xdr:rowOff>
              </from>
              <to>
                <xdr:col>16</xdr:col>
                <xdr:colOff>464820</xdr:colOff>
                <xdr:row>2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8" r:id="rId8" name="Button 4">
          <controlPr defaultSize="0" print="0" autoFill="0" autoPict="0" macro="[2]!copyancillary">
            <anchor moveWithCells="1" sizeWithCells="1">
              <from>
                <xdr:col>17</xdr:col>
                <xdr:colOff>617220</xdr:colOff>
                <xdr:row>0</xdr:row>
                <xdr:rowOff>91440</xdr:rowOff>
              </from>
              <to>
                <xdr:col>20</xdr:col>
                <xdr:colOff>99060</xdr:colOff>
                <xdr:row>5</xdr:row>
                <xdr:rowOff>60960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BV121"/>
  <sheetViews>
    <sheetView zoomScaleNormal="100" workbookViewId="0">
      <pane xSplit="1" ySplit="8" topLeftCell="B9" activePane="bottomRight" state="frozen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defaultColWidth="9.125" defaultRowHeight="10.199999999999999" x14ac:dyDescent="0.2"/>
  <cols>
    <col min="1" max="1" width="22.25" style="2" customWidth="1"/>
    <col min="2" max="13" width="12.125" style="2" customWidth="1"/>
    <col min="14" max="28" width="10" style="2" hidden="1" customWidth="1"/>
    <col min="29" max="29" width="12.875" style="2" customWidth="1"/>
    <col min="30" max="30" width="6.875" style="2" hidden="1" customWidth="1"/>
    <col min="31" max="65" width="9.125" style="2"/>
    <col min="66" max="70" width="0" style="2" hidden="1" customWidth="1"/>
    <col min="71" max="16384" width="9.125" style="2"/>
  </cols>
  <sheetData>
    <row r="1" spans="1:74" x14ac:dyDescent="0.2">
      <c r="A1" s="1" t="s">
        <v>0</v>
      </c>
    </row>
    <row r="2" spans="1:74" x14ac:dyDescent="0.2">
      <c r="A2" s="5">
        <f>PrReportDate</f>
        <v>37055</v>
      </c>
    </row>
    <row r="3" spans="1:74" x14ac:dyDescent="0.2">
      <c r="A3" s="1" t="s">
        <v>2</v>
      </c>
    </row>
    <row r="4" spans="1:74" x14ac:dyDescent="0.2">
      <c r="A4" s="8"/>
    </row>
    <row r="5" spans="1:74" x14ac:dyDescent="0.2">
      <c r="A5" s="8"/>
    </row>
    <row r="7" spans="1:74" hidden="1" x14ac:dyDescent="0.2">
      <c r="B7" s="101">
        <f>WORKDAY(A2, 1, Holidays)</f>
        <v>37056</v>
      </c>
      <c r="C7" s="101">
        <f t="shared" ref="C7:AC7" si="0">WORKDAY(B7, 1, Holidays)</f>
        <v>37057</v>
      </c>
      <c r="D7" s="101">
        <f t="shared" si="0"/>
        <v>37060</v>
      </c>
      <c r="E7" s="101">
        <f t="shared" si="0"/>
        <v>37061</v>
      </c>
      <c r="F7" s="101">
        <f t="shared" si="0"/>
        <v>37062</v>
      </c>
      <c r="G7" s="101">
        <f t="shared" si="0"/>
        <v>37063</v>
      </c>
      <c r="H7" s="101">
        <f t="shared" si="0"/>
        <v>37064</v>
      </c>
      <c r="I7" s="101">
        <f t="shared" si="0"/>
        <v>37067</v>
      </c>
      <c r="J7" s="101">
        <f t="shared" si="0"/>
        <v>37068</v>
      </c>
      <c r="K7" s="101">
        <f t="shared" si="0"/>
        <v>37069</v>
      </c>
      <c r="L7" s="101">
        <f t="shared" si="0"/>
        <v>37070</v>
      </c>
      <c r="M7" s="101">
        <f t="shared" si="0"/>
        <v>37071</v>
      </c>
      <c r="N7" s="101">
        <f t="shared" si="0"/>
        <v>37074</v>
      </c>
      <c r="O7" s="101">
        <f t="shared" si="0"/>
        <v>37075</v>
      </c>
      <c r="P7" s="101">
        <f t="shared" si="0"/>
        <v>37077</v>
      </c>
      <c r="Q7" s="101">
        <f t="shared" si="0"/>
        <v>37078</v>
      </c>
      <c r="R7" s="101">
        <f t="shared" si="0"/>
        <v>37081</v>
      </c>
      <c r="S7" s="101">
        <f t="shared" si="0"/>
        <v>37082</v>
      </c>
      <c r="T7" s="101">
        <f t="shared" si="0"/>
        <v>37083</v>
      </c>
      <c r="U7" s="101">
        <f t="shared" si="0"/>
        <v>37084</v>
      </c>
      <c r="V7" s="101">
        <f t="shared" si="0"/>
        <v>37085</v>
      </c>
      <c r="W7" s="101">
        <f t="shared" si="0"/>
        <v>37088</v>
      </c>
      <c r="X7" s="101">
        <f t="shared" si="0"/>
        <v>37089</v>
      </c>
      <c r="Y7" s="101">
        <f t="shared" si="0"/>
        <v>37090</v>
      </c>
      <c r="Z7" s="101">
        <f t="shared" si="0"/>
        <v>37091</v>
      </c>
      <c r="AA7" s="101">
        <f t="shared" si="0"/>
        <v>37092</v>
      </c>
      <c r="AB7" s="101">
        <f t="shared" si="0"/>
        <v>37095</v>
      </c>
      <c r="AC7" s="101">
        <f t="shared" si="0"/>
        <v>37096</v>
      </c>
    </row>
    <row r="8" spans="1:74" s="102" customFormat="1" ht="22.5" customHeight="1" x14ac:dyDescent="0.2">
      <c r="B8" s="103">
        <f t="shared" ref="B8:AB8" si="1">B7</f>
        <v>37056</v>
      </c>
      <c r="C8" s="103">
        <f t="shared" si="1"/>
        <v>37057</v>
      </c>
      <c r="D8" s="103">
        <f t="shared" si="1"/>
        <v>37060</v>
      </c>
      <c r="E8" s="103">
        <f t="shared" si="1"/>
        <v>37061</v>
      </c>
      <c r="F8" s="103">
        <f t="shared" si="1"/>
        <v>37062</v>
      </c>
      <c r="G8" s="103">
        <f t="shared" si="1"/>
        <v>37063</v>
      </c>
      <c r="H8" s="103">
        <f t="shared" si="1"/>
        <v>37064</v>
      </c>
      <c r="I8" s="103">
        <f t="shared" si="1"/>
        <v>37067</v>
      </c>
      <c r="J8" s="103">
        <f t="shared" si="1"/>
        <v>37068</v>
      </c>
      <c r="K8" s="103">
        <f t="shared" si="1"/>
        <v>37069</v>
      </c>
      <c r="L8" s="103">
        <f t="shared" si="1"/>
        <v>37070</v>
      </c>
      <c r="M8" s="103">
        <f t="shared" si="1"/>
        <v>37071</v>
      </c>
      <c r="N8" s="103">
        <f t="shared" si="1"/>
        <v>37074</v>
      </c>
      <c r="O8" s="103">
        <f t="shared" si="1"/>
        <v>37075</v>
      </c>
      <c r="P8" s="103">
        <f t="shared" si="1"/>
        <v>37077</v>
      </c>
      <c r="Q8" s="103">
        <f t="shared" si="1"/>
        <v>37078</v>
      </c>
      <c r="R8" s="103">
        <f t="shared" si="1"/>
        <v>37081</v>
      </c>
      <c r="S8" s="103">
        <f t="shared" si="1"/>
        <v>37082</v>
      </c>
      <c r="T8" s="103">
        <f t="shared" si="1"/>
        <v>37083</v>
      </c>
      <c r="U8" s="103">
        <f t="shared" si="1"/>
        <v>37084</v>
      </c>
      <c r="V8" s="103">
        <f t="shared" si="1"/>
        <v>37085</v>
      </c>
      <c r="W8" s="103">
        <f t="shared" si="1"/>
        <v>37088</v>
      </c>
      <c r="X8" s="103">
        <f t="shared" si="1"/>
        <v>37089</v>
      </c>
      <c r="Y8" s="103">
        <f t="shared" si="1"/>
        <v>37090</v>
      </c>
      <c r="Z8" s="103">
        <f t="shared" si="1"/>
        <v>37091</v>
      </c>
      <c r="AA8" s="103">
        <f t="shared" si="1"/>
        <v>37092</v>
      </c>
      <c r="AB8" s="103">
        <f t="shared" si="1"/>
        <v>37095</v>
      </c>
      <c r="AC8" s="104" t="s">
        <v>42</v>
      </c>
      <c r="AD8" s="105" t="e">
        <f>#REF!</f>
        <v>#REF!</v>
      </c>
      <c r="AE8" s="105"/>
    </row>
    <row r="9" spans="1:74" s="4" customFormat="1" ht="14.1" customHeight="1" x14ac:dyDescent="0.2">
      <c r="A9" s="106" t="s">
        <v>15</v>
      </c>
      <c r="B9" s="107">
        <f>VLOOKUP(B$8,'[2]Curve Summary'!$A$7:$AG$54,9)</f>
        <v>19.369998931884766</v>
      </c>
      <c r="C9" s="108">
        <f>VLOOKUP(C$8,'[2]Curve Summary'!$A$7:$AG$54,9)</f>
        <v>19.369998931884766</v>
      </c>
      <c r="D9" s="108">
        <f>VLOOKUP(D$8,'[2]Curve Summary'!$A$7:$AG$54,9)</f>
        <v>19.369998931884766</v>
      </c>
      <c r="E9" s="108">
        <f>VLOOKUP(E$8,'[2]Curve Summary'!$A$7:$AG$54,9)</f>
        <v>19.369998931884766</v>
      </c>
      <c r="F9" s="108">
        <f>VLOOKUP(F$8,'[2]Curve Summary'!$A$7:$AG$54,9)</f>
        <v>19.369998931884766</v>
      </c>
      <c r="G9" s="108">
        <f>VLOOKUP(G$8,'[2]Curve Summary'!$A$7:$AG$54,9)</f>
        <v>19.369998931884766</v>
      </c>
      <c r="H9" s="108">
        <f>VLOOKUP(H$8,'[2]Curve Summary'!$A$7:$AG$54,9)</f>
        <v>19.369998931884766</v>
      </c>
      <c r="I9" s="108">
        <f>VLOOKUP(I$8,'[2]Curve Summary'!$A$7:$AG$54,9)</f>
        <v>19.369998931884766</v>
      </c>
      <c r="J9" s="108">
        <f>VLOOKUP(J$8,'[2]Curve Summary'!$A$7:$AG$54,9)</f>
        <v>19.369998931884766</v>
      </c>
      <c r="K9" s="108">
        <f>VLOOKUP(K$8,'[2]Curve Summary'!$A$7:$AG$54,9)</f>
        <v>19.369998931884766</v>
      </c>
      <c r="L9" s="108">
        <f>VLOOKUP(L$8,'[2]Curve Summary'!$A$7:$AG$54,9)</f>
        <v>19.369998931884766</v>
      </c>
      <c r="M9" s="108">
        <f>VLOOKUP(M$8,'[2]Curve Summary'!$A$7:$AG$54,9)</f>
        <v>19.369998931884766</v>
      </c>
      <c r="N9" s="108">
        <f>VLOOKUP(N$8,'[2]Curve Summary'!$A$7:$AG$54,9)</f>
        <v>19.369998931884766</v>
      </c>
      <c r="O9" s="108">
        <f>VLOOKUP(O$8,'[2]Curve Summary'!$A$7:$AG$54,9)</f>
        <v>19.369998931884766</v>
      </c>
      <c r="P9" s="108">
        <f>VLOOKUP(P$8,'[2]Curve Summary'!$A$7:$AG$54,9)</f>
        <v>19.369998931884766</v>
      </c>
      <c r="Q9" s="108">
        <f>VLOOKUP(Q$8,'[2]Curve Summary'!$A$7:$AG$54,9)</f>
        <v>19.369998931884766</v>
      </c>
      <c r="R9" s="108">
        <f>VLOOKUP(R$8,'[2]Curve Summary'!$A$7:$AG$54,9)*0+4.43</f>
        <v>4.43</v>
      </c>
      <c r="S9" s="108">
        <f>VLOOKUP(S$8,'[2]Curve Summary'!$A$7:$AG$54,9)*0+4.43</f>
        <v>4.43</v>
      </c>
      <c r="T9" s="108">
        <f>VLOOKUP(T$8,'[2]Curve Summary'!$A$7:$AG$54,9)*0+4.43</f>
        <v>4.43</v>
      </c>
      <c r="U9" s="108">
        <f>VLOOKUP(U$8,'[2]Curve Summary'!$A$7:$AG$54,9)-14.94</f>
        <v>4.4299989318847661</v>
      </c>
      <c r="V9" s="108">
        <f>VLOOKUP(V$8,'[2]Curve Summary'!$A$7:$AG$54,9)</f>
        <v>19.369998931884766</v>
      </c>
      <c r="W9" s="109">
        <f>VLOOKUP(W$8,'[2]Curve Summary'!$A$7:$AG$54,9)</f>
        <v>19.369998931884766</v>
      </c>
      <c r="X9" s="108"/>
      <c r="Y9" s="108"/>
      <c r="Z9" s="108"/>
      <c r="AA9" s="108"/>
      <c r="AB9" s="108"/>
      <c r="AC9" s="110">
        <f t="shared" ref="AC9:AC25" si="2">AVERAGE(B9:M9)</f>
        <v>19.369998931884766</v>
      </c>
      <c r="AD9" s="111">
        <v>14.369999885559082</v>
      </c>
      <c r="AE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</row>
    <row r="10" spans="1:74" s="4" customFormat="1" ht="14.1" customHeight="1" x14ac:dyDescent="0.2">
      <c r="A10" s="113" t="s">
        <v>17</v>
      </c>
      <c r="B10" s="114">
        <f>VLOOKUP(B$8,'[2]Curve Summary'!$A$7:$AG$54,10)</f>
        <v>14.090000152587891</v>
      </c>
      <c r="C10" s="115">
        <f>VLOOKUP(C$8,'[2]Curve Summary'!$A$7:$AG$54,10)</f>
        <v>14.090000152587891</v>
      </c>
      <c r="D10" s="115">
        <f>VLOOKUP(D$8,'[2]Curve Summary'!$A$7:$AG$54,10)</f>
        <v>14.090000152587891</v>
      </c>
      <c r="E10" s="115">
        <f>VLOOKUP(E$8,'[2]Curve Summary'!$A$7:$AG$54,10)</f>
        <v>14.090000152587891</v>
      </c>
      <c r="F10" s="115">
        <f>VLOOKUP(F$8,'[2]Curve Summary'!$A$7:$AG$54,10)</f>
        <v>14.090000152587891</v>
      </c>
      <c r="G10" s="115">
        <f>VLOOKUP(G$8,'[2]Curve Summary'!$A$7:$AG$54,10)</f>
        <v>14.090000152587891</v>
      </c>
      <c r="H10" s="115">
        <f>VLOOKUP(H$8,'[2]Curve Summary'!$A$7:$AG$54,10)</f>
        <v>14.090000152587891</v>
      </c>
      <c r="I10" s="115">
        <f>VLOOKUP(I$8,'[2]Curve Summary'!$A$7:$AG$54,10)</f>
        <v>14.090000152587891</v>
      </c>
      <c r="J10" s="115">
        <f>VLOOKUP(J$8,'[2]Curve Summary'!$A$7:$AG$54,10)</f>
        <v>14.090000152587891</v>
      </c>
      <c r="K10" s="115">
        <f>VLOOKUP(K$8,'[2]Curve Summary'!$A$7:$AG$54,10)</f>
        <v>14.090000152587891</v>
      </c>
      <c r="L10" s="115">
        <f>VLOOKUP(L$8,'[2]Curve Summary'!$A$7:$AG$54,10)</f>
        <v>14.090000152587891</v>
      </c>
      <c r="M10" s="115">
        <f>VLOOKUP(M$8,'[2]Curve Summary'!$A$7:$AG$54,10)</f>
        <v>14.090000152587891</v>
      </c>
      <c r="N10" s="115">
        <f>VLOOKUP(N$8,'[2]Curve Summary'!$A$7:$AG$54,10)</f>
        <v>14.090000152587891</v>
      </c>
      <c r="O10" s="115">
        <f>VLOOKUP(O$8,'[2]Curve Summary'!$A$7:$AG$54,10)</f>
        <v>14.090000152587891</v>
      </c>
      <c r="P10" s="115">
        <f>VLOOKUP(P$8,'[2]Curve Summary'!$A$7:$AG$54,10)</f>
        <v>14.090000152587891</v>
      </c>
      <c r="Q10" s="115">
        <f>VLOOKUP(Q$8,'[2]Curve Summary'!$A$7:$AG$54,10)</f>
        <v>14.090000152587891</v>
      </c>
      <c r="R10" s="115">
        <f>VLOOKUP(R$8,'[2]Curve Summary'!$A$7:$AG$54,10)*0+2.12</f>
        <v>2.12</v>
      </c>
      <c r="S10" s="115">
        <f>VLOOKUP(S$8,'[2]Curve Summary'!$A$7:$AG$54,10)*0+2.12</f>
        <v>2.12</v>
      </c>
      <c r="T10" s="115">
        <f>VLOOKUP(T$8,'[2]Curve Summary'!$A$7:$AG$54,10)*0+2.12</f>
        <v>2.12</v>
      </c>
      <c r="U10" s="115">
        <f>VLOOKUP(U$8,'[2]Curve Summary'!$A$7:$AG$54,10)-11.97</f>
        <v>2.12000015258789</v>
      </c>
      <c r="V10" s="115">
        <f>VLOOKUP(V$8,'[2]Curve Summary'!$A$7:$AG$54,10)</f>
        <v>14.090000152587891</v>
      </c>
      <c r="W10" s="116">
        <f>VLOOKUP(W$8,'[2]Curve Summary'!$A$7:$AG$54,10)</f>
        <v>14.090000152587891</v>
      </c>
      <c r="X10" s="115"/>
      <c r="Y10" s="115"/>
      <c r="Z10" s="115"/>
      <c r="AA10" s="115"/>
      <c r="AB10" s="115"/>
      <c r="AC10" s="117">
        <f t="shared" si="2"/>
        <v>14.090000152587891</v>
      </c>
      <c r="AD10" s="118">
        <v>7.4600000381469727</v>
      </c>
      <c r="AE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</row>
    <row r="11" spans="1:74" s="4" customFormat="1" ht="14.1" customHeight="1" x14ac:dyDescent="0.2">
      <c r="A11" s="113" t="s">
        <v>19</v>
      </c>
      <c r="B11" s="114">
        <f>VLOOKUP(B$8,'[2]Curve Summary'!$A$7:$AG$54,11)</f>
        <v>10.960000038146973</v>
      </c>
      <c r="C11" s="115">
        <f>VLOOKUP(C$8,'[2]Curve Summary'!$A$7:$AG$54,11)</f>
        <v>10.960000038146973</v>
      </c>
      <c r="D11" s="115">
        <f>VLOOKUP(D$8,'[2]Curve Summary'!$A$7:$AG$54,11)</f>
        <v>10.960000038146973</v>
      </c>
      <c r="E11" s="115">
        <f>VLOOKUP(E$8,'[2]Curve Summary'!$A$7:$AG$54,11)</f>
        <v>10.960000038146973</v>
      </c>
      <c r="F11" s="115">
        <f>VLOOKUP(F$8,'[2]Curve Summary'!$A$7:$AG$54,11)</f>
        <v>10.960000038146973</v>
      </c>
      <c r="G11" s="115">
        <f>VLOOKUP(G$8,'[2]Curve Summary'!$A$7:$AG$54,11)</f>
        <v>10.960000038146973</v>
      </c>
      <c r="H11" s="115">
        <f>VLOOKUP(H$8,'[2]Curve Summary'!$A$7:$AG$54,11)</f>
        <v>10.960000038146973</v>
      </c>
      <c r="I11" s="115">
        <f>VLOOKUP(I$8,'[2]Curve Summary'!$A$7:$AG$54,11)</f>
        <v>10.960000038146973</v>
      </c>
      <c r="J11" s="115">
        <f>VLOOKUP(J$8,'[2]Curve Summary'!$A$7:$AG$54,11)</f>
        <v>10.960000038146973</v>
      </c>
      <c r="K11" s="115">
        <f>VLOOKUP(K$8,'[2]Curve Summary'!$A$7:$AG$54,11)</f>
        <v>10.960000038146973</v>
      </c>
      <c r="L11" s="115">
        <f>VLOOKUP(L$8,'[2]Curve Summary'!$A$7:$AG$54,11)</f>
        <v>10.960000038146973</v>
      </c>
      <c r="M11" s="115">
        <f>VLOOKUP(M$8,'[2]Curve Summary'!$A$7:$AG$54,11)</f>
        <v>10.960000038146973</v>
      </c>
      <c r="N11" s="115">
        <f>VLOOKUP(N$8,'[2]Curve Summary'!$A$7:$AG$54,11)</f>
        <v>10.960000038146973</v>
      </c>
      <c r="O11" s="115">
        <f>VLOOKUP(O$8,'[2]Curve Summary'!$A$7:$AG$54,11)</f>
        <v>10.960000038146973</v>
      </c>
      <c r="P11" s="115">
        <f>VLOOKUP(P$8,'[2]Curve Summary'!$A$7:$AG$54,11)</f>
        <v>10.960000038146973</v>
      </c>
      <c r="Q11" s="115">
        <f>VLOOKUP(Q$8,'[2]Curve Summary'!$A$7:$AG$54,11)</f>
        <v>10.960000038146973</v>
      </c>
      <c r="R11" s="115">
        <f>VLOOKUP(R$8,'[2]Curve Summary'!$A$7:$AG$54,11)*0+1.69</f>
        <v>1.69</v>
      </c>
      <c r="S11" s="115">
        <f>VLOOKUP(S$8,'[2]Curve Summary'!$A$7:$AG$54,11)*0+1.69</f>
        <v>1.69</v>
      </c>
      <c r="T11" s="115">
        <f>VLOOKUP(T$8,'[2]Curve Summary'!$A$7:$AG$54,11)*0+1.69</f>
        <v>1.69</v>
      </c>
      <c r="U11" s="115">
        <f>VLOOKUP(U$8,'[2]Curve Summary'!$A$7:$AG$54,11)-9.27</f>
        <v>1.6900000381469731</v>
      </c>
      <c r="V11" s="115">
        <f>VLOOKUP(V$8,'[2]Curve Summary'!$A$7:$AG$54,11)</f>
        <v>10.960000038146973</v>
      </c>
      <c r="W11" s="116">
        <f>VLOOKUP(W$8,'[2]Curve Summary'!$A$7:$AG$54,11)</f>
        <v>10.960000038146973</v>
      </c>
      <c r="X11" s="115"/>
      <c r="Y11" s="115"/>
      <c r="Z11" s="115"/>
      <c r="AA11" s="115"/>
      <c r="AB11" s="115"/>
      <c r="AC11" s="117">
        <f t="shared" si="2"/>
        <v>10.960000038146973</v>
      </c>
      <c r="AD11" s="118"/>
      <c r="AE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</row>
    <row r="12" spans="1:74" s="4" customFormat="1" ht="14.1" customHeight="1" x14ac:dyDescent="0.2">
      <c r="A12" s="113" t="s">
        <v>20</v>
      </c>
      <c r="B12" s="114">
        <f>VLOOKUP(B$8,'[2]Curve Summary'!$A$7:$AG$54,12)</f>
        <v>4.559999942779541</v>
      </c>
      <c r="C12" s="115">
        <f>VLOOKUP(C$8,'[2]Curve Summary'!$A$7:$AG$54,12)</f>
        <v>4.559999942779541</v>
      </c>
      <c r="D12" s="115">
        <f>VLOOKUP(D$8,'[2]Curve Summary'!$A$7:$AG$54,12)</f>
        <v>4.559999942779541</v>
      </c>
      <c r="E12" s="115">
        <f>VLOOKUP(E$8,'[2]Curve Summary'!$A$7:$AG$54,12)</f>
        <v>4.559999942779541</v>
      </c>
      <c r="F12" s="115">
        <f>VLOOKUP(F$8,'[2]Curve Summary'!$A$7:$AG$54,12)</f>
        <v>4.559999942779541</v>
      </c>
      <c r="G12" s="115">
        <f>VLOOKUP(G$8,'[2]Curve Summary'!$A$7:$AG$54,12)</f>
        <v>4.559999942779541</v>
      </c>
      <c r="H12" s="115">
        <f>VLOOKUP(H$8,'[2]Curve Summary'!$A$7:$AG$54,12)</f>
        <v>4.559999942779541</v>
      </c>
      <c r="I12" s="115">
        <f>VLOOKUP(I$8,'[2]Curve Summary'!$A$7:$AG$54,12)</f>
        <v>4.559999942779541</v>
      </c>
      <c r="J12" s="115">
        <f>VLOOKUP(J$8,'[2]Curve Summary'!$A$7:$AG$54,12)</f>
        <v>4.559999942779541</v>
      </c>
      <c r="K12" s="115">
        <f>VLOOKUP(K$8,'[2]Curve Summary'!$A$7:$AG$54,12)</f>
        <v>4.559999942779541</v>
      </c>
      <c r="L12" s="115">
        <f>VLOOKUP(L$8,'[2]Curve Summary'!$A$7:$AG$54,12)</f>
        <v>4.559999942779541</v>
      </c>
      <c r="M12" s="115">
        <f>VLOOKUP(M$8,'[2]Curve Summary'!$A$7:$AG$54,12)</f>
        <v>4.559999942779541</v>
      </c>
      <c r="N12" s="115">
        <f>VLOOKUP(N$8,'[2]Curve Summary'!$A$7:$AG$54,12)</f>
        <v>4.559999942779541</v>
      </c>
      <c r="O12" s="115">
        <f>VLOOKUP(O$8,'[2]Curve Summary'!$A$7:$AG$54,12)</f>
        <v>4.559999942779541</v>
      </c>
      <c r="P12" s="115">
        <f>VLOOKUP(P$8,'[2]Curve Summary'!$A$7:$AG$54,12)</f>
        <v>4.559999942779541</v>
      </c>
      <c r="Q12" s="115">
        <f>VLOOKUP(Q$8,'[2]Curve Summary'!$A$7:$AG$54,12)</f>
        <v>4.559999942779541</v>
      </c>
      <c r="R12" s="115">
        <f>VLOOKUP(R$8,'[2]Curve Summary'!$A$7:$AG$54,12)*0+5.13</f>
        <v>5.13</v>
      </c>
      <c r="S12" s="115">
        <f>VLOOKUP(S$8,'[2]Curve Summary'!$A$7:$AG$54,12)*0+5.13</f>
        <v>5.13</v>
      </c>
      <c r="T12" s="115">
        <f>VLOOKUP(T$8,'[2]Curve Summary'!$A$7:$AG$54,12)*0+5.13</f>
        <v>5.13</v>
      </c>
      <c r="U12" s="115">
        <f>VLOOKUP(U$8,'[2]Curve Summary'!$A$7:$AG$54,12)+0.57</f>
        <v>5.1299999427795413</v>
      </c>
      <c r="V12" s="115">
        <f>VLOOKUP(V$8,'[2]Curve Summary'!$A$7:$AG$54,12)</f>
        <v>4.559999942779541</v>
      </c>
      <c r="W12" s="116">
        <f>VLOOKUP(W$8,'[2]Curve Summary'!$A$7:$AG$54,12)</f>
        <v>4.559999942779541</v>
      </c>
      <c r="X12" s="115"/>
      <c r="Y12" s="115"/>
      <c r="Z12" s="115"/>
      <c r="AA12" s="115"/>
      <c r="AB12" s="115"/>
      <c r="AC12" s="117">
        <f t="shared" si="2"/>
        <v>4.559999942779541</v>
      </c>
      <c r="AD12" s="118"/>
      <c r="AE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</row>
    <row r="13" spans="1:74" s="4" customFormat="1" ht="14.1" customHeight="1" x14ac:dyDescent="0.2">
      <c r="A13" s="113" t="s">
        <v>21</v>
      </c>
      <c r="B13" s="114">
        <f>VLOOKUP(B$8,'[2]Curve Summary'!$A$7:$AG$54,7)</f>
        <v>1.8000030517578125</v>
      </c>
      <c r="C13" s="115">
        <f>VLOOKUP(C$8,'[2]Curve Summary'!$A$7:$AG$54,7)</f>
        <v>1.8000030517578125</v>
      </c>
      <c r="D13" s="115">
        <f>VLOOKUP(D$8,'[2]Curve Summary'!$A$7:$AG$54,7)</f>
        <v>1.8000030517578125</v>
      </c>
      <c r="E13" s="115">
        <f>VLOOKUP(E$8,'[2]Curve Summary'!$A$7:$AG$54,7)</f>
        <v>1.8000030517578125</v>
      </c>
      <c r="F13" s="115">
        <f>VLOOKUP(F$8,'[2]Curve Summary'!$A$7:$AG$54,7)</f>
        <v>1.8000030517578125</v>
      </c>
      <c r="G13" s="115">
        <f>VLOOKUP(G$8,'[2]Curve Summary'!$A$7:$AG$54,7)</f>
        <v>1.8000030517578125</v>
      </c>
      <c r="H13" s="115">
        <f>VLOOKUP(H$8,'[2]Curve Summary'!$A$7:$AG$54,7)</f>
        <v>1.8000030517578125</v>
      </c>
      <c r="I13" s="115">
        <f>VLOOKUP(I$8,'[2]Curve Summary'!$A$7:$AG$54,7)</f>
        <v>1.8000030517578125</v>
      </c>
      <c r="J13" s="115">
        <f>VLOOKUP(J$8,'[2]Curve Summary'!$A$7:$AG$54,7)</f>
        <v>1.8000030517578125</v>
      </c>
      <c r="K13" s="115">
        <f>VLOOKUP(K$8,'[2]Curve Summary'!$A$7:$AG$54,7)</f>
        <v>1.8000030517578125</v>
      </c>
      <c r="L13" s="115">
        <f>VLOOKUP(L$8,'[2]Curve Summary'!$A$7:$AG$54,7)</f>
        <v>1.8000030517578125</v>
      </c>
      <c r="M13" s="115">
        <f>VLOOKUP(M$8,'[2]Curve Summary'!$A$7:$AG$54,7)</f>
        <v>1.8000030517578125</v>
      </c>
      <c r="N13" s="115">
        <f>VLOOKUP(N$8,'[2]Curve Summary'!$A$7:$AG$54,7)</f>
        <v>1.8000030517578125</v>
      </c>
      <c r="O13" s="115">
        <f>VLOOKUP(O$8,'[2]Curve Summary'!$A$7:$AG$54,7)</f>
        <v>1.8000030517578125</v>
      </c>
      <c r="P13" s="115">
        <f>VLOOKUP(P$8,'[2]Curve Summary'!$A$7:$AG$54,7)</f>
        <v>1.8000030517578125</v>
      </c>
      <c r="Q13" s="115">
        <f>VLOOKUP(Q$8,'[2]Curve Summary'!$A$7:$AG$54,7)</f>
        <v>1.8000030517578125</v>
      </c>
      <c r="R13" s="115">
        <f>VLOOKUP(R$8,'[2]Curve Summary'!$A$7:$AG$54,7)</f>
        <v>1.8000030517578125</v>
      </c>
      <c r="S13" s="115">
        <f>VLOOKUP(S$8,'[2]Curve Summary'!$A$7:$AG$54,7)</f>
        <v>1.8000030517578125</v>
      </c>
      <c r="T13" s="115">
        <f>VLOOKUP(T$8,'[2]Curve Summary'!$A$7:$AG$54,7)</f>
        <v>1.8000030517578125</v>
      </c>
      <c r="U13" s="115">
        <f>VLOOKUP(U$8,'[2]Curve Summary'!$A$7:$AG$54,7)</f>
        <v>1.8000030517578125</v>
      </c>
      <c r="V13" s="115">
        <f>VLOOKUP(V$8,'[2]Curve Summary'!$A$7:$AG$54,7)</f>
        <v>1.8000030517578125</v>
      </c>
      <c r="W13" s="116">
        <f>VLOOKUP(W$8,'[2]Curve Summary'!$A$7:$AG$54,7)</f>
        <v>1.8000030517578125</v>
      </c>
      <c r="X13" s="115"/>
      <c r="Y13" s="115"/>
      <c r="Z13" s="115"/>
      <c r="AA13" s="115"/>
      <c r="AB13" s="115"/>
      <c r="AC13" s="117">
        <f t="shared" si="2"/>
        <v>1.8000030517578125</v>
      </c>
      <c r="AD13" s="118"/>
      <c r="AE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</row>
    <row r="14" spans="1:74" ht="14.1" customHeight="1" x14ac:dyDescent="0.2">
      <c r="A14" s="119" t="s">
        <v>23</v>
      </c>
      <c r="B14" s="120">
        <f>VLOOKUP(B$7,'[2]Curve Summary'!$AI$7:$AJ$166,2)</f>
        <v>2.0000004768371582</v>
      </c>
      <c r="C14" s="42">
        <f>VLOOKUP(C$7,'[2]Curve Summary'!$AI$7:$AJ$166,2)</f>
        <v>2.0000004768371582</v>
      </c>
      <c r="D14" s="42">
        <f>VLOOKUP(D$7,'[2]Curve Summary'!$AI$7:$AJ$166,2)</f>
        <v>2.0000004768371582</v>
      </c>
      <c r="E14" s="42">
        <f>VLOOKUP(E$7,'[2]Curve Summary'!$AI$7:$AJ$166,2)</f>
        <v>2.0000004768371582</v>
      </c>
      <c r="F14" s="42">
        <f>VLOOKUP(F$7,'[2]Curve Summary'!$AI$7:$AJ$166,2)</f>
        <v>2.0000004768371582</v>
      </c>
      <c r="G14" s="42">
        <f>VLOOKUP(G$7,'[2]Curve Summary'!$AI$7:$AJ$166,2)</f>
        <v>2.0000004768371582</v>
      </c>
      <c r="H14" s="42">
        <f>VLOOKUP(H$7,'[2]Curve Summary'!$AI$7:$AJ$166,2)</f>
        <v>2.0000004768371582</v>
      </c>
      <c r="I14" s="42">
        <f>VLOOKUP(I$7,'[2]Curve Summary'!$AI$7:$AJ$166,2)</f>
        <v>2.0000004768371582</v>
      </c>
      <c r="J14" s="42">
        <f>VLOOKUP(J$7,'[2]Curve Summary'!$AI$7:$AJ$166,2)</f>
        <v>2.0000004768371582</v>
      </c>
      <c r="K14" s="42">
        <f>VLOOKUP(K$7,'[2]Curve Summary'!$AI$7:$AJ$166,2)</f>
        <v>2.0000004768371582</v>
      </c>
      <c r="L14" s="42">
        <f>VLOOKUP(L$7,'[2]Curve Summary'!$AI$7:$AJ$166,2)</f>
        <v>2.0000004768371582</v>
      </c>
      <c r="M14" s="42">
        <f>VLOOKUP(M$7,'[2]Curve Summary'!$AI$7:$AJ$166,2)</f>
        <v>2.0000004768371582</v>
      </c>
      <c r="N14" s="42">
        <f>VLOOKUP(N$7,'[2]Curve Summary'!$AI$7:$AJ$166,2)</f>
        <v>1.999998927116394</v>
      </c>
      <c r="O14" s="42">
        <f>VLOOKUP(O$7,'[2]Curve Summary'!$AI$7:$AJ$166,2)</f>
        <v>1.999998927116394</v>
      </c>
      <c r="P14" s="42">
        <f>VLOOKUP(P$7,'[2]Curve Summary'!$AI$7:$AJ$166,2)</f>
        <v>1.999998927116394</v>
      </c>
      <c r="Q14" s="42">
        <f>VLOOKUP(Q$7,'[2]Curve Summary'!$AI$7:$AJ$166,2)</f>
        <v>1.999998927116394</v>
      </c>
      <c r="R14" s="42">
        <f>VLOOKUP(R$7,'[2]Curve Summary'!$AI$7:$AJ$166,2)</f>
        <v>1.999998927116394</v>
      </c>
      <c r="S14" s="42">
        <f>VLOOKUP(S$7,'[2]Curve Summary'!$AI$7:$AJ$166,2)</f>
        <v>1.999998927116394</v>
      </c>
      <c r="T14" s="42">
        <f>VLOOKUP(T$7,'[2]Curve Summary'!$AI$7:$AJ$166,2)</f>
        <v>1.999998927116394</v>
      </c>
      <c r="U14" s="42">
        <f>VLOOKUP(U$7,'[2]Curve Summary'!$AI$7:$AJ$166,2)</f>
        <v>1.999998927116394</v>
      </c>
      <c r="V14" s="42">
        <f>VLOOKUP(V$7,'[2]Curve Summary'!$AI$7:$AJ$166,2)</f>
        <v>1.999998927116394</v>
      </c>
      <c r="W14" s="42">
        <f>VLOOKUP(W$7,'[2]Curve Summary'!$AI$7:$AJ$166,2)</f>
        <v>1.999998927116394</v>
      </c>
      <c r="X14" s="121"/>
      <c r="Y14" s="122"/>
      <c r="Z14" s="122"/>
      <c r="AA14" s="122"/>
      <c r="AB14" s="122"/>
      <c r="AC14" s="123">
        <f t="shared" si="2"/>
        <v>2.0000004768371582</v>
      </c>
      <c r="AD14" s="116"/>
      <c r="AE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24"/>
      <c r="BJ14" s="124"/>
      <c r="BK14" s="124"/>
      <c r="BL14" s="124"/>
      <c r="BM14" s="124"/>
      <c r="BN14" s="124"/>
      <c r="BO14" s="124"/>
      <c r="BP14" s="124"/>
      <c r="BQ14" s="124"/>
      <c r="BR14" s="124"/>
      <c r="BS14" s="124"/>
      <c r="BT14" s="124"/>
      <c r="BU14" s="124"/>
      <c r="BV14" s="124"/>
    </row>
    <row r="15" spans="1:74" ht="14.1" customHeight="1" x14ac:dyDescent="0.2">
      <c r="A15" s="125" t="s">
        <v>24</v>
      </c>
      <c r="B15" s="114">
        <f>VLOOKUP(B$8,'[2]Curve Summary'!$A$7:$AG$54,6)</f>
        <v>50</v>
      </c>
      <c r="C15" s="115">
        <f>VLOOKUP(C$8,'[2]Curve Summary'!$A$7:$AG$54,6)</f>
        <v>50</v>
      </c>
      <c r="D15" s="115">
        <f>VLOOKUP(D$8,'[2]Curve Summary'!$A$7:$AG$54,6)</f>
        <v>46.5</v>
      </c>
      <c r="E15" s="115">
        <f>VLOOKUP(E$8,'[2]Curve Summary'!$A$7:$AG$54,6)</f>
        <v>46.5</v>
      </c>
      <c r="F15" s="115">
        <f>VLOOKUP(F$8,'[2]Curve Summary'!$A$7:$AG$54,6)</f>
        <v>46.5</v>
      </c>
      <c r="G15" s="115">
        <f>VLOOKUP(G$8,'[2]Curve Summary'!$A$7:$AG$54,6)</f>
        <v>46.5</v>
      </c>
      <c r="H15" s="115">
        <f>VLOOKUP(H$8,'[2]Curve Summary'!$A$7:$AG$54,6)</f>
        <v>46.5</v>
      </c>
      <c r="I15" s="115">
        <f>VLOOKUP(I$8,'[2]Curve Summary'!$A$7:$AG$54,6)</f>
        <v>52</v>
      </c>
      <c r="J15" s="115">
        <f>VLOOKUP(J$8,'[2]Curve Summary'!$A$7:$AG$54,6)</f>
        <v>52</v>
      </c>
      <c r="K15" s="115">
        <f>VLOOKUP(K$8,'[2]Curve Summary'!$A$7:$AG$54,6)</f>
        <v>52</v>
      </c>
      <c r="L15" s="115">
        <f>VLOOKUP(L$8,'[2]Curve Summary'!$A$7:$AG$54,6)</f>
        <v>52</v>
      </c>
      <c r="M15" s="115">
        <f>VLOOKUP(M$8,'[2]Curve Summary'!$A$7:$AG$54,6)</f>
        <v>52</v>
      </c>
      <c r="N15" s="115">
        <f>VLOOKUP(N$8,'[2]Curve Summary'!$A$7:$AG$54,6)</f>
        <v>53</v>
      </c>
      <c r="O15" s="115">
        <f>VLOOKUP(O$8,'[2]Curve Summary'!$A$7:$AG$54,6)</f>
        <v>53</v>
      </c>
      <c r="P15" s="115">
        <f>VLOOKUP(P$8,'[2]Curve Summary'!$A$7:$AG$54,6)</f>
        <v>53</v>
      </c>
      <c r="Q15" s="115">
        <f>VLOOKUP(Q$8,'[2]Curve Summary'!$A$7:$AG$54,6)</f>
        <v>53</v>
      </c>
      <c r="R15" s="115">
        <f>VLOOKUP(R$8,'[2]Curve Summary'!$A$7:$AG$54,6)</f>
        <v>68</v>
      </c>
      <c r="S15" s="115">
        <f>VLOOKUP(S$8,'[2]Curve Summary'!$A$7:$AG$54,6)</f>
        <v>68</v>
      </c>
      <c r="T15" s="115">
        <f>VLOOKUP(T$8,'[2]Curve Summary'!$A$7:$AG$54,6)</f>
        <v>68</v>
      </c>
      <c r="U15" s="115">
        <f>VLOOKUP(U$8,'[2]Curve Summary'!$A$7:$AG$54,6)</f>
        <v>68</v>
      </c>
      <c r="V15" s="115">
        <f>VLOOKUP(V$8,'[2]Curve Summary'!$A$7:$AG$54,6)</f>
        <v>68</v>
      </c>
      <c r="W15" s="116">
        <f>VLOOKUP(W$8,'[2]Curve Summary'!$A$7:$AG$54,6)</f>
        <v>68</v>
      </c>
      <c r="X15" s="115"/>
      <c r="Y15" s="115"/>
      <c r="Z15" s="115"/>
      <c r="AA15" s="115"/>
      <c r="AB15" s="115"/>
      <c r="AC15" s="117">
        <f t="shared" si="2"/>
        <v>49.375</v>
      </c>
      <c r="AD15" s="116">
        <v>67.5</v>
      </c>
      <c r="AE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4"/>
      <c r="BP15" s="124"/>
      <c r="BQ15" s="124"/>
      <c r="BR15" s="124"/>
      <c r="BS15" s="124"/>
      <c r="BT15" s="124"/>
      <c r="BU15" s="124"/>
      <c r="BV15" s="124"/>
    </row>
    <row r="16" spans="1:74" ht="14.1" customHeight="1" x14ac:dyDescent="0.2">
      <c r="A16" s="125" t="s">
        <v>25</v>
      </c>
      <c r="B16" s="114">
        <f>VLOOKUP(B$8,'[2]Curve Summary'!$A$7:$AG$54,14)</f>
        <v>55.56</v>
      </c>
      <c r="C16" s="115">
        <f>VLOOKUP(C$8,'[2]Curve Summary'!$A$7:$AG$54,14)</f>
        <v>45.75</v>
      </c>
      <c r="D16" s="115">
        <f>VLOOKUP(D$8,'[2]Curve Summary'!$A$7:$AG$54,14)</f>
        <v>49.5</v>
      </c>
      <c r="E16" s="115">
        <f>VLOOKUP(E$8,'[2]Curve Summary'!$A$7:$AG$54,14)</f>
        <v>49.5</v>
      </c>
      <c r="F16" s="115">
        <f>VLOOKUP(F$8,'[2]Curve Summary'!$A$7:$AG$54,14)</f>
        <v>49.5</v>
      </c>
      <c r="G16" s="115">
        <f>VLOOKUP(G$8,'[2]Curve Summary'!$A$7:$AG$54,14)</f>
        <v>49.5</v>
      </c>
      <c r="H16" s="115">
        <f>VLOOKUP(H$8,'[2]Curve Summary'!$A$7:$AG$54,14)</f>
        <v>49.5</v>
      </c>
      <c r="I16" s="115">
        <f>VLOOKUP(I$8,'[2]Curve Summary'!$A$7:$AG$54,14)</f>
        <v>52.5</v>
      </c>
      <c r="J16" s="115">
        <f>VLOOKUP(J$8,'[2]Curve Summary'!$A$7:$AG$54,14)</f>
        <v>52.5</v>
      </c>
      <c r="K16" s="115">
        <f>VLOOKUP(K$8,'[2]Curve Summary'!$A$7:$AG$54,14)</f>
        <v>52.5</v>
      </c>
      <c r="L16" s="115">
        <f>VLOOKUP(L$8,'[2]Curve Summary'!$A$7:$AG$54,14)</f>
        <v>52.5</v>
      </c>
      <c r="M16" s="115">
        <f>VLOOKUP(M$8,'[2]Curve Summary'!$A$7:$AG$54,14)</f>
        <v>52.5</v>
      </c>
      <c r="N16" s="115">
        <f>VLOOKUP(N$8,'[2]Curve Summary'!$A$7:$AG$54,14)</f>
        <v>56</v>
      </c>
      <c r="O16" s="115">
        <f>VLOOKUP(O$8,'[2]Curve Summary'!$A$7:$AG$54,14)</f>
        <v>56</v>
      </c>
      <c r="P16" s="115">
        <f>VLOOKUP(P$8,'[2]Curve Summary'!$A$7:$AG$54,14)</f>
        <v>56</v>
      </c>
      <c r="Q16" s="115">
        <f>VLOOKUP(Q$8,'[2]Curve Summary'!$A$7:$AG$54,14)</f>
        <v>56</v>
      </c>
      <c r="R16" s="115">
        <f>VLOOKUP(R$8,'[2]Curve Summary'!$A$7:$AG$54,14)</f>
        <v>80.5</v>
      </c>
      <c r="S16" s="115">
        <f>VLOOKUP(S$8,'[2]Curve Summary'!$A$7:$AG$54,14)</f>
        <v>80.5</v>
      </c>
      <c r="T16" s="115">
        <f>VLOOKUP(T$8,'[2]Curve Summary'!$A$7:$AG$54,14)</f>
        <v>80.5</v>
      </c>
      <c r="U16" s="115">
        <f>VLOOKUP(U$8,'[2]Curve Summary'!$A$7:$AG$54,14)</f>
        <v>80.5</v>
      </c>
      <c r="V16" s="115">
        <f>VLOOKUP(V$8,'[2]Curve Summary'!$A$7:$AG$54,14)</f>
        <v>80.5</v>
      </c>
      <c r="W16" s="116">
        <f>VLOOKUP(W$8,'[2]Curve Summary'!$A$7:$AG$54,14)</f>
        <v>80.5</v>
      </c>
      <c r="X16" s="115"/>
      <c r="Y16" s="115"/>
      <c r="Z16" s="115"/>
      <c r="AA16" s="115"/>
      <c r="AB16" s="115"/>
      <c r="AC16" s="117">
        <f t="shared" si="2"/>
        <v>50.942499999999995</v>
      </c>
      <c r="AD16" s="116">
        <v>55</v>
      </c>
      <c r="AE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I16" s="124"/>
      <c r="BJ16" s="124"/>
      <c r="BK16" s="124"/>
      <c r="BL16" s="124"/>
      <c r="BM16" s="124"/>
      <c r="BN16" s="124"/>
      <c r="BO16" s="124"/>
      <c r="BP16" s="124"/>
      <c r="BQ16" s="124"/>
      <c r="BR16" s="124"/>
      <c r="BS16" s="124"/>
      <c r="BT16" s="124"/>
      <c r="BU16" s="124"/>
      <c r="BV16" s="124"/>
    </row>
    <row r="17" spans="1:74" s="4" customFormat="1" ht="14.1" customHeight="1" x14ac:dyDescent="0.2">
      <c r="A17" s="126" t="s">
        <v>26</v>
      </c>
      <c r="B17" s="127">
        <f>VLOOKUP(B$8,'[2]Curve Summary'!$A$7:$AG$54,2)</f>
        <v>71.430000000000007</v>
      </c>
      <c r="C17" s="31">
        <f>VLOOKUP(C$8,'[2]Curve Summary'!$A$7:$AG$54,2)</f>
        <v>66</v>
      </c>
      <c r="D17" s="31">
        <f>VLOOKUP(D$8,'[2]Curve Summary'!$A$7:$AG$54,2)</f>
        <v>61.5</v>
      </c>
      <c r="E17" s="31">
        <f>VLOOKUP(E$8,'[2]Curve Summary'!$A$7:$AG$54,2)</f>
        <v>61.5</v>
      </c>
      <c r="F17" s="31">
        <f>VLOOKUP(F$8,'[2]Curve Summary'!$A$7:$AG$54,2)</f>
        <v>61.5</v>
      </c>
      <c r="G17" s="31">
        <f>VLOOKUP(G$8,'[2]Curve Summary'!$A$7:$AG$54,2)</f>
        <v>61.5</v>
      </c>
      <c r="H17" s="31">
        <f>VLOOKUP(H$8,'[2]Curve Summary'!$A$7:$AG$54,2)</f>
        <v>61.5</v>
      </c>
      <c r="I17" s="31">
        <f>VLOOKUP(I$8,'[2]Curve Summary'!$A$7:$AG$54,2)</f>
        <v>63.5</v>
      </c>
      <c r="J17" s="31">
        <f>VLOOKUP(J$8,'[2]Curve Summary'!$A$7:$AG$54,2)</f>
        <v>63.5</v>
      </c>
      <c r="K17" s="31">
        <f>VLOOKUP(K$8,'[2]Curve Summary'!$A$7:$AG$54,2)</f>
        <v>63.5</v>
      </c>
      <c r="L17" s="31">
        <f>VLOOKUP(L$8,'[2]Curve Summary'!$A$7:$AG$54,2)</f>
        <v>63.5</v>
      </c>
      <c r="M17" s="31">
        <f>VLOOKUP(M$8,'[2]Curve Summary'!$A$7:$AG$54,2)</f>
        <v>63.5</v>
      </c>
      <c r="N17" s="31">
        <f>VLOOKUP(N$8,'[2]Curve Summary'!$A$7:$AG$54,2)</f>
        <v>83</v>
      </c>
      <c r="O17" s="31">
        <f>VLOOKUP(O$8,'[2]Curve Summary'!$A$7:$AG$54,2)</f>
        <v>83</v>
      </c>
      <c r="P17" s="31">
        <f>VLOOKUP(P$8,'[2]Curve Summary'!$A$7:$AG$54,2)</f>
        <v>83</v>
      </c>
      <c r="Q17" s="31">
        <f>VLOOKUP(Q$8,'[2]Curve Summary'!$A$7:$AG$54,2)</f>
        <v>83</v>
      </c>
      <c r="R17" s="31">
        <f>VLOOKUP(R$8,'[2]Curve Summary'!$A$7:$AG$54,2)</f>
        <v>83</v>
      </c>
      <c r="S17" s="31">
        <f>VLOOKUP(S$8,'[2]Curve Summary'!$A$7:$AG$54,2)</f>
        <v>83</v>
      </c>
      <c r="T17" s="31">
        <f>VLOOKUP(T$8,'[2]Curve Summary'!$A$7:$AG$54,2)</f>
        <v>83</v>
      </c>
      <c r="U17" s="31">
        <f>VLOOKUP(U$8,'[2]Curve Summary'!$A$7:$AG$54,2)</f>
        <v>83</v>
      </c>
      <c r="V17" s="31">
        <f>VLOOKUP(V$8,'[2]Curve Summary'!$A$7:$AG$54,2)</f>
        <v>83</v>
      </c>
      <c r="W17" s="118">
        <f>VLOOKUP(W$8,'[2]Curve Summary'!$A$7:$AG$54,2)</f>
        <v>83</v>
      </c>
      <c r="X17" s="31"/>
      <c r="Y17" s="31"/>
      <c r="Z17" s="31"/>
      <c r="AA17" s="31"/>
      <c r="AB17" s="31"/>
      <c r="AC17" s="117">
        <f t="shared" si="2"/>
        <v>63.535833333333336</v>
      </c>
      <c r="AD17" s="118">
        <v>44</v>
      </c>
      <c r="AE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</row>
    <row r="18" spans="1:74" s="4" customFormat="1" ht="14.1" customHeight="1" x14ac:dyDescent="0.2">
      <c r="A18" s="126" t="s">
        <v>28</v>
      </c>
      <c r="B18" s="127">
        <f>VLOOKUP(B$8,'[2]Curve Summary'!$A$7:$AG$54,3)</f>
        <v>57.83</v>
      </c>
      <c r="C18" s="31">
        <f>VLOOKUP(C$8,'[2]Curve Summary'!$A$7:$AG$54,3)</f>
        <v>48</v>
      </c>
      <c r="D18" s="31">
        <f>VLOOKUP(D$8,'[2]Curve Summary'!$A$7:$AG$54,3)</f>
        <v>43</v>
      </c>
      <c r="E18" s="31">
        <f>VLOOKUP(E$8,'[2]Curve Summary'!$A$7:$AG$54,3)</f>
        <v>43</v>
      </c>
      <c r="F18" s="31">
        <f>VLOOKUP(F$8,'[2]Curve Summary'!$A$7:$AG$54,3)</f>
        <v>43</v>
      </c>
      <c r="G18" s="31">
        <f>VLOOKUP(G$8,'[2]Curve Summary'!$A$7:$AG$54,3)</f>
        <v>43</v>
      </c>
      <c r="H18" s="31">
        <f>VLOOKUP(H$8,'[2]Curve Summary'!$A$7:$AG$54,3)</f>
        <v>43</v>
      </c>
      <c r="I18" s="31">
        <f>VLOOKUP(I$8,'[2]Curve Summary'!$A$7:$AG$54,3)</f>
        <v>43.5</v>
      </c>
      <c r="J18" s="31">
        <f>VLOOKUP(J$8,'[2]Curve Summary'!$A$7:$AG$54,3)</f>
        <v>43.5</v>
      </c>
      <c r="K18" s="31">
        <f>VLOOKUP(K$8,'[2]Curve Summary'!$A$7:$AG$54,3)</f>
        <v>43.5</v>
      </c>
      <c r="L18" s="31">
        <f>VLOOKUP(L$8,'[2]Curve Summary'!$A$7:$AG$54,3)</f>
        <v>43.5</v>
      </c>
      <c r="M18" s="31">
        <f>VLOOKUP(M$8,'[2]Curve Summary'!$A$7:$AG$54,3)</f>
        <v>43.5</v>
      </c>
      <c r="N18" s="31">
        <f>VLOOKUP(N$8,'[2]Curve Summary'!$A$7:$AG$54,3)</f>
        <v>55.75</v>
      </c>
      <c r="O18" s="31">
        <f>VLOOKUP(O$8,'[2]Curve Summary'!$A$7:$AG$54,3)</f>
        <v>55.75</v>
      </c>
      <c r="P18" s="31">
        <f>VLOOKUP(P$8,'[2]Curve Summary'!$A$7:$AG$54,3)</f>
        <v>55.75</v>
      </c>
      <c r="Q18" s="31">
        <f>VLOOKUP(Q$8,'[2]Curve Summary'!$A$7:$AG$54,3)</f>
        <v>55.75</v>
      </c>
      <c r="R18" s="31">
        <f>VLOOKUP(R$8,'[2]Curve Summary'!$A$7:$AG$54,3)</f>
        <v>55.75</v>
      </c>
      <c r="S18" s="31">
        <f>VLOOKUP(S$8,'[2]Curve Summary'!$A$7:$AG$54,3)</f>
        <v>55.75</v>
      </c>
      <c r="T18" s="31">
        <f>VLOOKUP(T$8,'[2]Curve Summary'!$A$7:$AG$54,3)</f>
        <v>55.75</v>
      </c>
      <c r="U18" s="31">
        <f>VLOOKUP(U$8,'[2]Curve Summary'!$A$7:$AG$54,3)</f>
        <v>55.75</v>
      </c>
      <c r="V18" s="31">
        <f>VLOOKUP(V$8,'[2]Curve Summary'!$A$7:$AG$54,3)</f>
        <v>55.75</v>
      </c>
      <c r="W18" s="118">
        <f>VLOOKUP(W$8,'[2]Curve Summary'!$A$7:$AG$54,3)</f>
        <v>55.75</v>
      </c>
      <c r="X18" s="31"/>
      <c r="Y18" s="31"/>
      <c r="Z18" s="31"/>
      <c r="AA18" s="31"/>
      <c r="AB18" s="31"/>
      <c r="AC18" s="117">
        <f t="shared" si="2"/>
        <v>44.860833333333325</v>
      </c>
      <c r="AD18" s="118">
        <v>44</v>
      </c>
      <c r="AE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</row>
    <row r="19" spans="1:74" s="4" customFormat="1" ht="14.1" customHeight="1" x14ac:dyDescent="0.2">
      <c r="A19" s="126" t="s">
        <v>29</v>
      </c>
      <c r="B19" s="127">
        <f>VLOOKUP(B$8,'[2]Curve Summary'!$A$7:$AG$54,4)</f>
        <v>74</v>
      </c>
      <c r="C19" s="31">
        <f>VLOOKUP(C$8,'[2]Curve Summary'!$A$7:$AG$54,4)</f>
        <v>71</v>
      </c>
      <c r="D19" s="31">
        <f>VLOOKUP(D$8,'[2]Curve Summary'!$A$7:$AG$54,4)</f>
        <v>68.5</v>
      </c>
      <c r="E19" s="31">
        <f>VLOOKUP(E$8,'[2]Curve Summary'!$A$7:$AG$54,4)</f>
        <v>68.5</v>
      </c>
      <c r="F19" s="31">
        <f>VLOOKUP(F$8,'[2]Curve Summary'!$A$7:$AG$54,4)</f>
        <v>68.5</v>
      </c>
      <c r="G19" s="31">
        <f>VLOOKUP(G$8,'[2]Curve Summary'!$A$7:$AG$54,4)</f>
        <v>68.5</v>
      </c>
      <c r="H19" s="31">
        <f>VLOOKUP(H$8,'[2]Curve Summary'!$A$7:$AG$54,4)</f>
        <v>68.5</v>
      </c>
      <c r="I19" s="31">
        <f>VLOOKUP(I$8,'[2]Curve Summary'!$A$7:$AG$54,4)</f>
        <v>70.5</v>
      </c>
      <c r="J19" s="31">
        <f>VLOOKUP(J$8,'[2]Curve Summary'!$A$7:$AG$54,4)</f>
        <v>70.5</v>
      </c>
      <c r="K19" s="31">
        <f>VLOOKUP(K$8,'[2]Curve Summary'!$A$7:$AG$54,4)</f>
        <v>70.5</v>
      </c>
      <c r="L19" s="31">
        <f>VLOOKUP(L$8,'[2]Curve Summary'!$A$7:$AG$54,4)</f>
        <v>70.5</v>
      </c>
      <c r="M19" s="31">
        <f>VLOOKUP(M$8,'[2]Curve Summary'!$A$7:$AG$54,4)</f>
        <v>70.5</v>
      </c>
      <c r="N19" s="31">
        <f>VLOOKUP(N$8,'[2]Curve Summary'!$A$7:$AG$54,4)</f>
        <v>94.5</v>
      </c>
      <c r="O19" s="31">
        <f>VLOOKUP(O$8,'[2]Curve Summary'!$A$7:$AG$54,4)</f>
        <v>94.5</v>
      </c>
      <c r="P19" s="31">
        <f>VLOOKUP(P$8,'[2]Curve Summary'!$A$7:$AG$54,4)</f>
        <v>94.5</v>
      </c>
      <c r="Q19" s="31">
        <f>VLOOKUP(Q$8,'[2]Curve Summary'!$A$7:$AG$54,4)</f>
        <v>94.5</v>
      </c>
      <c r="R19" s="31">
        <f>VLOOKUP(R$8,'[2]Curve Summary'!$A$7:$AG$54,4)</f>
        <v>94.5</v>
      </c>
      <c r="S19" s="31">
        <f>VLOOKUP(S$8,'[2]Curve Summary'!$A$7:$AG$54,4)</f>
        <v>94.5</v>
      </c>
      <c r="T19" s="31">
        <f>VLOOKUP(T$8,'[2]Curve Summary'!$A$7:$AG$54,4)</f>
        <v>94.5</v>
      </c>
      <c r="U19" s="31">
        <f>VLOOKUP(U$8,'[2]Curve Summary'!$A$7:$AG$54,4)</f>
        <v>94.5</v>
      </c>
      <c r="V19" s="31">
        <f>VLOOKUP(V$8,'[2]Curve Summary'!$A$7:$AG$54,4)</f>
        <v>94.5</v>
      </c>
      <c r="W19" s="118">
        <f>VLOOKUP(W$8,'[2]Curve Summary'!$A$7:$AG$54,4)</f>
        <v>94.5</v>
      </c>
      <c r="X19" s="31"/>
      <c r="Y19" s="31"/>
      <c r="Z19" s="31"/>
      <c r="AA19" s="31"/>
      <c r="AB19" s="31"/>
      <c r="AC19" s="117">
        <f t="shared" si="2"/>
        <v>70</v>
      </c>
      <c r="AD19" s="118">
        <v>44</v>
      </c>
      <c r="AE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</row>
    <row r="20" spans="1:74" ht="14.1" customHeight="1" x14ac:dyDescent="0.2">
      <c r="A20" s="125" t="s">
        <v>30</v>
      </c>
      <c r="B20" s="114">
        <f>VLOOKUP(B$8,'[2]Curve Summary'!$A$7:$AG$54,20)</f>
        <v>53.999996185302734</v>
      </c>
      <c r="C20" s="115">
        <f>VLOOKUP(C$8,'[2]Curve Summary'!$A$7:$AG$54,20)</f>
        <v>46.999996185302734</v>
      </c>
      <c r="D20" s="115">
        <f>VLOOKUP(D$8,'[2]Curve Summary'!$A$7:$AG$54,20)</f>
        <v>51.749996185302734</v>
      </c>
      <c r="E20" s="115">
        <f>VLOOKUP(E$8,'[2]Curve Summary'!$A$7:$AG$54,20)</f>
        <v>51.749996185302734</v>
      </c>
      <c r="F20" s="115">
        <f>VLOOKUP(F$8,'[2]Curve Summary'!$A$7:$AG$54,20)</f>
        <v>51.749996185302734</v>
      </c>
      <c r="G20" s="115">
        <f>VLOOKUP(G$8,'[2]Curve Summary'!$A$7:$AG$54,20)</f>
        <v>51.749996185302734</v>
      </c>
      <c r="H20" s="115">
        <f>VLOOKUP(H$8,'[2]Curve Summary'!$A$7:$AG$54,20)</f>
        <v>51.749996185302734</v>
      </c>
      <c r="I20" s="115">
        <f>VLOOKUP(I$8,'[2]Curve Summary'!$A$7:$AG$54,20)</f>
        <v>55.499996185302734</v>
      </c>
      <c r="J20" s="115">
        <f>VLOOKUP(J$8,'[2]Curve Summary'!$A$7:$AG$54,20)</f>
        <v>55.499996185302734</v>
      </c>
      <c r="K20" s="115">
        <f>VLOOKUP(K$8,'[2]Curve Summary'!$A$7:$AG$54,20)</f>
        <v>55.499996185302734</v>
      </c>
      <c r="L20" s="115">
        <f>VLOOKUP(L$8,'[2]Curve Summary'!$A$7:$AG$54,20)</f>
        <v>55.499996185302734</v>
      </c>
      <c r="M20" s="115">
        <f>VLOOKUP(M$8,'[2]Curve Summary'!$A$7:$AG$54,20)</f>
        <v>55.499996185302734</v>
      </c>
      <c r="N20" s="115">
        <f>VLOOKUP(N$8,'[2]Curve Summary'!$A$7:$AG$54,20)</f>
        <v>59</v>
      </c>
      <c r="O20" s="115">
        <f>VLOOKUP(O$8,'[2]Curve Summary'!$A$7:$AG$54,20)</f>
        <v>59</v>
      </c>
      <c r="P20" s="115">
        <f>VLOOKUP(P$8,'[2]Curve Summary'!$A$7:$AG$54,20)</f>
        <v>59</v>
      </c>
      <c r="Q20" s="115">
        <f>VLOOKUP(Q$8,'[2]Curve Summary'!$A$7:$AG$54,20)</f>
        <v>59</v>
      </c>
      <c r="R20" s="115">
        <f>VLOOKUP(R$8,'[2]Curve Summary'!$A$7:$AG$54,20)</f>
        <v>81.254997253417969</v>
      </c>
      <c r="S20" s="115">
        <f>VLOOKUP(S$8,'[2]Curve Summary'!$A$7:$AG$54,20)</f>
        <v>81.254997253417969</v>
      </c>
      <c r="T20" s="115">
        <f>VLOOKUP(T$8,'[2]Curve Summary'!$A$7:$AG$54,20)</f>
        <v>81.254997253417969</v>
      </c>
      <c r="U20" s="115">
        <f>VLOOKUP(U$8,'[2]Curve Summary'!$A$7:$AG$54,20)</f>
        <v>81.254997253417969</v>
      </c>
      <c r="V20" s="115">
        <f>VLOOKUP(V$8,'[2]Curve Summary'!$A$7:$AG$54,20)</f>
        <v>81.254997253417969</v>
      </c>
      <c r="W20" s="116">
        <f>VLOOKUP(W$8,'[2]Curve Summary'!$A$7:$AG$54,20)</f>
        <v>81.254997253417969</v>
      </c>
      <c r="X20" s="115"/>
      <c r="Y20" s="115"/>
      <c r="Z20" s="115"/>
      <c r="AA20" s="115"/>
      <c r="AB20" s="115"/>
      <c r="AC20" s="117">
        <f t="shared" si="2"/>
        <v>53.104162851969399</v>
      </c>
      <c r="AD20" s="116">
        <v>65</v>
      </c>
      <c r="AE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  <c r="BQ20" s="124"/>
      <c r="BR20" s="124"/>
      <c r="BS20" s="124"/>
      <c r="BT20" s="124"/>
      <c r="BU20" s="124"/>
      <c r="BV20" s="124"/>
    </row>
    <row r="21" spans="1:74" ht="14.1" customHeight="1" x14ac:dyDescent="0.2">
      <c r="A21" s="125" t="s">
        <v>31</v>
      </c>
      <c r="B21" s="114">
        <f>VLOOKUP(B$8,'[2]Curve Summary'!$A$7:$AG$54,26)</f>
        <v>49.909992370605465</v>
      </c>
      <c r="C21" s="115">
        <f>VLOOKUP(C$8,'[2]Curve Summary'!$A$7:$AG$54,26)</f>
        <v>42.999992370605469</v>
      </c>
      <c r="D21" s="115">
        <f>VLOOKUP(D$8,'[2]Curve Summary'!$A$7:$AG$54,26)</f>
        <v>47.499992370605469</v>
      </c>
      <c r="E21" s="115">
        <f>VLOOKUP(E$8,'[2]Curve Summary'!$A$7:$AG$54,26)</f>
        <v>47.499992370605469</v>
      </c>
      <c r="F21" s="115">
        <f>VLOOKUP(F$8,'[2]Curve Summary'!$A$7:$AG$54,26)</f>
        <v>47.499992370605469</v>
      </c>
      <c r="G21" s="115">
        <f>VLOOKUP(G$8,'[2]Curve Summary'!$A$7:$AG$54,26)</f>
        <v>47.499992370605469</v>
      </c>
      <c r="H21" s="115">
        <f>VLOOKUP(H$8,'[2]Curve Summary'!$A$7:$AG$54,26)</f>
        <v>47.499992370605469</v>
      </c>
      <c r="I21" s="115">
        <f>VLOOKUP(I$8,'[2]Curve Summary'!$A$7:$AG$54,26)</f>
        <v>50.999992370605469</v>
      </c>
      <c r="J21" s="115">
        <f>VLOOKUP(J$8,'[2]Curve Summary'!$A$7:$AG$54,26)</f>
        <v>50.999992370605469</v>
      </c>
      <c r="K21" s="115">
        <f>VLOOKUP(K$8,'[2]Curve Summary'!$A$7:$AG$54,26)</f>
        <v>50.999992370605469</v>
      </c>
      <c r="L21" s="115">
        <f>VLOOKUP(L$8,'[2]Curve Summary'!$A$7:$AG$54,26)</f>
        <v>50.999992370605469</v>
      </c>
      <c r="M21" s="115">
        <f>VLOOKUP(M$8,'[2]Curve Summary'!$A$7:$AG$54,26)</f>
        <v>50.999992370605469</v>
      </c>
      <c r="N21" s="115">
        <f>VLOOKUP(N$8,'[2]Curve Summary'!$A$7:$AG$54,26)</f>
        <v>55.5</v>
      </c>
      <c r="O21" s="115">
        <f>VLOOKUP(O$8,'[2]Curve Summary'!$A$7:$AG$54,26)</f>
        <v>55.5</v>
      </c>
      <c r="P21" s="115">
        <f>VLOOKUP(P$8,'[2]Curve Summary'!$A$7:$AG$54,26)</f>
        <v>55.5</v>
      </c>
      <c r="Q21" s="115">
        <f>VLOOKUP(Q$8,'[2]Curve Summary'!$A$7:$AG$54,26)</f>
        <v>55.5</v>
      </c>
      <c r="R21" s="115">
        <f>VLOOKUP(R$8,'[2]Curve Summary'!$A$7:$AG$54,26)</f>
        <v>77.745002746582031</v>
      </c>
      <c r="S21" s="115">
        <f>VLOOKUP(S$8,'[2]Curve Summary'!$A$7:$AG$54,26)</f>
        <v>77.745002746582031</v>
      </c>
      <c r="T21" s="115">
        <f>VLOOKUP(T$8,'[2]Curve Summary'!$A$7:$AG$54,26)</f>
        <v>77.745002746582031</v>
      </c>
      <c r="U21" s="115">
        <f>VLOOKUP(U$8,'[2]Curve Summary'!$A$7:$AG$54,26)</f>
        <v>77.745002746582031</v>
      </c>
      <c r="V21" s="115">
        <f>VLOOKUP(V$8,'[2]Curve Summary'!$A$7:$AG$54,26)</f>
        <v>77.745002746582031</v>
      </c>
      <c r="W21" s="116">
        <f>VLOOKUP(W$8,'[2]Curve Summary'!$A$7:$AG$54,26)</f>
        <v>77.745002746582031</v>
      </c>
      <c r="X21" s="115"/>
      <c r="Y21" s="115"/>
      <c r="Z21" s="115"/>
      <c r="AA21" s="115"/>
      <c r="AB21" s="115"/>
      <c r="AC21" s="117">
        <f t="shared" si="2"/>
        <v>48.784159037272133</v>
      </c>
      <c r="AD21" s="116">
        <v>60</v>
      </c>
      <c r="AE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  <c r="BQ21" s="124"/>
      <c r="BR21" s="124"/>
      <c r="BS21" s="124"/>
      <c r="BT21" s="124"/>
      <c r="BU21" s="124"/>
      <c r="BV21" s="124"/>
    </row>
    <row r="22" spans="1:74" ht="14.1" customHeight="1" x14ac:dyDescent="0.2">
      <c r="A22" s="125" t="s">
        <v>33</v>
      </c>
      <c r="B22" s="114">
        <f>VLOOKUP(B$8,'[2]Curve Summary'!$A$7:$AG$54,30)</f>
        <v>52.25</v>
      </c>
      <c r="C22" s="115">
        <f>VLOOKUP(C$8,'[2]Curve Summary'!$A$7:$AG$54,30)</f>
        <v>48.25</v>
      </c>
      <c r="D22" s="115">
        <f>VLOOKUP(D$8,'[2]Curve Summary'!$A$7:$AG$54,30)</f>
        <v>53</v>
      </c>
      <c r="E22" s="115">
        <f>VLOOKUP(E$8,'[2]Curve Summary'!$A$7:$AG$54,30)</f>
        <v>53</v>
      </c>
      <c r="F22" s="115">
        <f>VLOOKUP(F$8,'[2]Curve Summary'!$A$7:$AG$54,30)</f>
        <v>53</v>
      </c>
      <c r="G22" s="115">
        <f>VLOOKUP(G$8,'[2]Curve Summary'!$A$7:$AG$54,30)</f>
        <v>53</v>
      </c>
      <c r="H22" s="115">
        <f>VLOOKUP(H$8,'[2]Curve Summary'!$A$7:$AG$54,30)</f>
        <v>53</v>
      </c>
      <c r="I22" s="115">
        <f>VLOOKUP(I$8,'[2]Curve Summary'!$A$7:$AG$54,30)</f>
        <v>56.25</v>
      </c>
      <c r="J22" s="115">
        <f>VLOOKUP(J$8,'[2]Curve Summary'!$A$7:$AG$54,30)</f>
        <v>56.25</v>
      </c>
      <c r="K22" s="115">
        <f>VLOOKUP(K$8,'[2]Curve Summary'!$A$7:$AG$54,30)</f>
        <v>56.25</v>
      </c>
      <c r="L22" s="115">
        <f>VLOOKUP(L$8,'[2]Curve Summary'!$A$7:$AG$54,30)</f>
        <v>56.25</v>
      </c>
      <c r="M22" s="115">
        <f>VLOOKUP(M$8,'[2]Curve Summary'!$A$7:$AG$54,30)</f>
        <v>56.25</v>
      </c>
      <c r="N22" s="115">
        <f>VLOOKUP(N$8,'[2]Curve Summary'!$A$7:$AG$54,30)</f>
        <v>60.75</v>
      </c>
      <c r="O22" s="115">
        <f>VLOOKUP(O$8,'[2]Curve Summary'!$A$7:$AG$54,30)</f>
        <v>60.75</v>
      </c>
      <c r="P22" s="115">
        <f>VLOOKUP(P$8,'[2]Curve Summary'!$A$7:$AG$54,30)</f>
        <v>60.75</v>
      </c>
      <c r="Q22" s="115">
        <f>VLOOKUP(Q$8,'[2]Curve Summary'!$A$7:$AG$54,30)</f>
        <v>60.75</v>
      </c>
      <c r="R22" s="115">
        <f>VLOOKUP(R$8,'[2]Curve Summary'!$A$7:$AG$54,30)</f>
        <v>86.700003051757818</v>
      </c>
      <c r="S22" s="115">
        <f>VLOOKUP(S$8,'[2]Curve Summary'!$A$7:$AG$54,30)</f>
        <v>86.700003051757818</v>
      </c>
      <c r="T22" s="115">
        <f>VLOOKUP(T$8,'[2]Curve Summary'!$A$7:$AG$54,30)</f>
        <v>86.700003051757818</v>
      </c>
      <c r="U22" s="115">
        <f>VLOOKUP(U$8,'[2]Curve Summary'!$A$7:$AG$54,30)</f>
        <v>86.700003051757818</v>
      </c>
      <c r="V22" s="115">
        <f>VLOOKUP(V$8,'[2]Curve Summary'!$A$7:$AG$54,30)</f>
        <v>86.700003051757818</v>
      </c>
      <c r="W22" s="116">
        <f>VLOOKUP(W$8,'[2]Curve Summary'!$A$7:$AG$54,30)</f>
        <v>86.700003051757818</v>
      </c>
      <c r="X22" s="115"/>
      <c r="Y22" s="115"/>
      <c r="Z22" s="115"/>
      <c r="AA22" s="115"/>
      <c r="AB22" s="115"/>
      <c r="AC22" s="117">
        <f t="shared" si="2"/>
        <v>53.895833333333336</v>
      </c>
      <c r="AD22" s="116">
        <v>70</v>
      </c>
      <c r="AE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  <c r="BQ22" s="124"/>
      <c r="BR22" s="124"/>
      <c r="BS22" s="124"/>
      <c r="BT22" s="124"/>
      <c r="BU22" s="124"/>
      <c r="BV22" s="124"/>
    </row>
    <row r="23" spans="1:74" ht="14.1" customHeight="1" x14ac:dyDescent="0.2">
      <c r="A23" s="125" t="s">
        <v>34</v>
      </c>
      <c r="B23" s="114">
        <f>VLOOKUP(B$8,'[2]Curve Summary'!$A$7:$AG$54,31)</f>
        <v>51</v>
      </c>
      <c r="C23" s="115">
        <f>VLOOKUP(C$8,'[2]Curve Summary'!$A$7:$AG$54,31)</f>
        <v>49</v>
      </c>
      <c r="D23" s="115">
        <f>VLOOKUP(D$8,'[2]Curve Summary'!$A$7:$AG$54,31)</f>
        <v>54.5</v>
      </c>
      <c r="E23" s="115">
        <f>VLOOKUP(E$8,'[2]Curve Summary'!$A$7:$AG$54,31)</f>
        <v>54.5</v>
      </c>
      <c r="F23" s="115">
        <f>VLOOKUP(F$8,'[2]Curve Summary'!$A$7:$AG$54,31)</f>
        <v>54.5</v>
      </c>
      <c r="G23" s="115">
        <f>VLOOKUP(G$8,'[2]Curve Summary'!$A$7:$AG$54,31)</f>
        <v>54.5</v>
      </c>
      <c r="H23" s="115">
        <f>VLOOKUP(H$8,'[2]Curve Summary'!$A$7:$AG$54,31)</f>
        <v>54.5</v>
      </c>
      <c r="I23" s="115">
        <f>VLOOKUP(I$8,'[2]Curve Summary'!$A$7:$AG$54,31)</f>
        <v>61.5</v>
      </c>
      <c r="J23" s="115">
        <f>VLOOKUP(J$8,'[2]Curve Summary'!$A$7:$AG$54,31)</f>
        <v>61.5</v>
      </c>
      <c r="K23" s="115">
        <f>VLOOKUP(K$8,'[2]Curve Summary'!$A$7:$AG$54,31)</f>
        <v>61.5</v>
      </c>
      <c r="L23" s="115">
        <f>VLOOKUP(L$8,'[2]Curve Summary'!$A$7:$AG$54,31)</f>
        <v>61.5</v>
      </c>
      <c r="M23" s="115">
        <f>VLOOKUP(M$8,'[2]Curve Summary'!$A$7:$AG$54,31)</f>
        <v>61.5</v>
      </c>
      <c r="N23" s="115">
        <f>VLOOKUP(N$8,'[2]Curve Summary'!$A$7:$AG$54,31)</f>
        <v>64</v>
      </c>
      <c r="O23" s="115">
        <f>VLOOKUP(O$8,'[2]Curve Summary'!$A$7:$AG$54,31)</f>
        <v>64</v>
      </c>
      <c r="P23" s="115">
        <f>VLOOKUP(P$8,'[2]Curve Summary'!$A$7:$AG$54,31)</f>
        <v>64</v>
      </c>
      <c r="Q23" s="115">
        <f>VLOOKUP(Q$8,'[2]Curve Summary'!$A$7:$AG$54,31)</f>
        <v>64</v>
      </c>
      <c r="R23" s="115">
        <f>VLOOKUP(R$8,'[2]Curve Summary'!$A$7:$AG$54,31)</f>
        <v>90.550001525878912</v>
      </c>
      <c r="S23" s="115">
        <f>VLOOKUP(S$8,'[2]Curve Summary'!$A$7:$AG$54,31)</f>
        <v>90.550001525878912</v>
      </c>
      <c r="T23" s="115">
        <f>VLOOKUP(T$8,'[2]Curve Summary'!$A$7:$AG$54,31)</f>
        <v>90.550001525878912</v>
      </c>
      <c r="U23" s="115">
        <f>VLOOKUP(U$8,'[2]Curve Summary'!$A$7:$AG$54,31)</f>
        <v>90.550001525878912</v>
      </c>
      <c r="V23" s="115">
        <f>VLOOKUP(V$8,'[2]Curve Summary'!$A$7:$AG$54,31)</f>
        <v>90.550001525878912</v>
      </c>
      <c r="W23" s="116">
        <f>VLOOKUP(W$8,'[2]Curve Summary'!$A$7:$AG$54,31)</f>
        <v>90.550001525878912</v>
      </c>
      <c r="X23" s="115"/>
      <c r="Y23" s="115"/>
      <c r="Z23" s="115"/>
      <c r="AA23" s="115"/>
      <c r="AB23" s="115"/>
      <c r="AC23" s="117">
        <f t="shared" si="2"/>
        <v>56.666666666666664</v>
      </c>
      <c r="AD23" s="116">
        <v>83</v>
      </c>
      <c r="AE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124"/>
    </row>
    <row r="24" spans="1:74" ht="14.1" customHeight="1" x14ac:dyDescent="0.2">
      <c r="A24" s="125" t="s">
        <v>35</v>
      </c>
      <c r="B24" s="114">
        <f>VLOOKUP(B$8,'[2]Curve Summary'!$A$7:$AG$54,28)</f>
        <v>52</v>
      </c>
      <c r="C24" s="115">
        <f>VLOOKUP(C$8,'[2]Curve Summary'!$A$7:$AG$54,28)</f>
        <v>51</v>
      </c>
      <c r="D24" s="115">
        <f>VLOOKUP(D$8,'[2]Curve Summary'!$A$7:$AG$54,28)</f>
        <v>55.75</v>
      </c>
      <c r="E24" s="115">
        <f>VLOOKUP(E$8,'[2]Curve Summary'!$A$7:$AG$54,28)</f>
        <v>55.75</v>
      </c>
      <c r="F24" s="115">
        <f>VLOOKUP(F$8,'[2]Curve Summary'!$A$7:$AG$54,28)</f>
        <v>55.75</v>
      </c>
      <c r="G24" s="115">
        <f>VLOOKUP(G$8,'[2]Curve Summary'!$A$7:$AG$54,28)</f>
        <v>55.75</v>
      </c>
      <c r="H24" s="115">
        <f>VLOOKUP(H$8,'[2]Curve Summary'!$A$7:$AG$54,28)</f>
        <v>55.75</v>
      </c>
      <c r="I24" s="115">
        <f>VLOOKUP(I$8,'[2]Curve Summary'!$A$7:$AG$54,28)</f>
        <v>67</v>
      </c>
      <c r="J24" s="115">
        <f>VLOOKUP(J$8,'[2]Curve Summary'!$A$7:$AG$54,28)</f>
        <v>67</v>
      </c>
      <c r="K24" s="115">
        <f>VLOOKUP(K$8,'[2]Curve Summary'!$A$7:$AG$54,28)</f>
        <v>67</v>
      </c>
      <c r="L24" s="115">
        <f>VLOOKUP(L$8,'[2]Curve Summary'!$A$7:$AG$54,28)</f>
        <v>67</v>
      </c>
      <c r="M24" s="115">
        <f>VLOOKUP(M$8,'[2]Curve Summary'!$A$7:$AG$54,28)</f>
        <v>67</v>
      </c>
      <c r="N24" s="115">
        <f>VLOOKUP(N$8,'[2]Curve Summary'!$A$7:$AG$54,28)</f>
        <v>66</v>
      </c>
      <c r="O24" s="115">
        <f>VLOOKUP(O$8,'[2]Curve Summary'!$A$7:$AG$54,28)</f>
        <v>66</v>
      </c>
      <c r="P24" s="115">
        <f>VLOOKUP(P$8,'[2]Curve Summary'!$A$7:$AG$54,28)</f>
        <v>66</v>
      </c>
      <c r="Q24" s="115">
        <f>VLOOKUP(Q$8,'[2]Curve Summary'!$A$7:$AG$54,28)</f>
        <v>66</v>
      </c>
      <c r="R24" s="115">
        <f>VLOOKUP(R$8,'[2]Curve Summary'!$A$7:$AG$54,28)</f>
        <v>96.25</v>
      </c>
      <c r="S24" s="115">
        <f>VLOOKUP(S$8,'[2]Curve Summary'!$A$7:$AG$54,28)</f>
        <v>96.25</v>
      </c>
      <c r="T24" s="115">
        <f>VLOOKUP(T$8,'[2]Curve Summary'!$A$7:$AG$54,28)</f>
        <v>96.25</v>
      </c>
      <c r="U24" s="115">
        <f>VLOOKUP(U$8,'[2]Curve Summary'!$A$7:$AG$54,28)</f>
        <v>96.25</v>
      </c>
      <c r="V24" s="115">
        <f>VLOOKUP(V$8,'[2]Curve Summary'!$A$7:$AG$54,28)</f>
        <v>96.25</v>
      </c>
      <c r="W24" s="116">
        <f>VLOOKUP(W$8,'[2]Curve Summary'!$A$7:$AG$54,28)</f>
        <v>96.25</v>
      </c>
      <c r="X24" s="115"/>
      <c r="Y24" s="115"/>
      <c r="Z24" s="115"/>
      <c r="AA24" s="115"/>
      <c r="AB24" s="115"/>
      <c r="AC24" s="117">
        <f t="shared" si="2"/>
        <v>59.729166666666664</v>
      </c>
      <c r="AD24" s="116">
        <v>135</v>
      </c>
      <c r="AE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4"/>
    </row>
    <row r="25" spans="1:74" ht="14.1" customHeight="1" x14ac:dyDescent="0.2">
      <c r="A25" s="128" t="s">
        <v>37</v>
      </c>
      <c r="B25" s="121">
        <f>VLOOKUP(B$8,'[2]Curve Summary'!$A$7:$AG$54,33)</f>
        <v>41</v>
      </c>
      <c r="C25" s="122">
        <f>VLOOKUP(C$8,'[2]Curve Summary'!$A$7:$AG$54,33)</f>
        <v>40.5</v>
      </c>
      <c r="D25" s="122">
        <f>VLOOKUP(D$8,'[2]Curve Summary'!$A$7:$AG$54,33)</f>
        <v>42.5</v>
      </c>
      <c r="E25" s="122">
        <f>VLOOKUP(E$8,'[2]Curve Summary'!$A$7:$AG$54,33)</f>
        <v>42.5</v>
      </c>
      <c r="F25" s="122">
        <f>VLOOKUP(F$8,'[2]Curve Summary'!$A$7:$AG$54,33)</f>
        <v>42.5</v>
      </c>
      <c r="G25" s="122">
        <f>VLOOKUP(G$8,'[2]Curve Summary'!$A$7:$AG$54,33)</f>
        <v>42.5</v>
      </c>
      <c r="H25" s="122">
        <f>VLOOKUP(H$8,'[2]Curve Summary'!$A$7:$AG$54,33)</f>
        <v>42.5</v>
      </c>
      <c r="I25" s="122">
        <f>VLOOKUP(I$8,'[2]Curve Summary'!$A$7:$AG$54,33)</f>
        <v>43.5</v>
      </c>
      <c r="J25" s="122">
        <f>VLOOKUP(J$8,'[2]Curve Summary'!$A$7:$AG$54,33)</f>
        <v>43.5</v>
      </c>
      <c r="K25" s="122">
        <f>VLOOKUP(K$8,'[2]Curve Summary'!$A$7:$AG$54,33)</f>
        <v>43.5</v>
      </c>
      <c r="L25" s="122">
        <f>VLOOKUP(L$8,'[2]Curve Summary'!$A$7:$AG$54,33)</f>
        <v>43.5</v>
      </c>
      <c r="M25" s="122">
        <f>VLOOKUP(M$8,'[2]Curve Summary'!$A$7:$AG$54,33)</f>
        <v>43.5</v>
      </c>
      <c r="N25" s="122">
        <f>VLOOKUP(N$8,'[2]Curve Summary'!$A$7:$AG$54,33)</f>
        <v>45</v>
      </c>
      <c r="O25" s="122">
        <f>VLOOKUP(O$8,'[2]Curve Summary'!$A$7:$AG$54,33)</f>
        <v>45</v>
      </c>
      <c r="P25" s="122">
        <f>VLOOKUP(P$8,'[2]Curve Summary'!$A$7:$AG$54,33)</f>
        <v>45</v>
      </c>
      <c r="Q25" s="122">
        <f>VLOOKUP(Q$8,'[2]Curve Summary'!$A$7:$AG$54,33)</f>
        <v>45</v>
      </c>
      <c r="R25" s="122">
        <f>VLOOKUP(R$8,'[2]Curve Summary'!$A$7:$AG$54,33)</f>
        <v>59.25</v>
      </c>
      <c r="S25" s="122">
        <f>VLOOKUP(S$8,'[2]Curve Summary'!$A$7:$AG$54,33)</f>
        <v>59.25</v>
      </c>
      <c r="T25" s="122">
        <f>VLOOKUP(T$8,'[2]Curve Summary'!$A$7:$AG$54,33)</f>
        <v>59.25</v>
      </c>
      <c r="U25" s="122">
        <f>VLOOKUP(U$8,'[2]Curve Summary'!$A$7:$AG$54,33)</f>
        <v>59.25</v>
      </c>
      <c r="V25" s="122">
        <f>VLOOKUP(V$8,'[2]Curve Summary'!$A$7:$AG$54,33)</f>
        <v>59.25</v>
      </c>
      <c r="W25" s="129">
        <f>VLOOKUP(W$8,'[2]Curve Summary'!$A$7:$AG$54,33)</f>
        <v>59.25</v>
      </c>
      <c r="X25" s="122"/>
      <c r="Y25" s="122"/>
      <c r="Z25" s="122"/>
      <c r="AA25" s="122"/>
      <c r="AB25" s="122"/>
      <c r="AC25" s="123">
        <f t="shared" si="2"/>
        <v>42.625</v>
      </c>
      <c r="AD25" s="129">
        <v>89.5</v>
      </c>
      <c r="AE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  <c r="BO25" s="124"/>
      <c r="BP25" s="124"/>
      <c r="BQ25" s="124"/>
      <c r="BR25" s="124"/>
      <c r="BS25" s="124"/>
      <c r="BT25" s="124"/>
      <c r="BU25" s="124"/>
      <c r="BV25" s="124"/>
    </row>
    <row r="26" spans="1:74" x14ac:dyDescent="0.2">
      <c r="A26" s="3"/>
    </row>
    <row r="27" spans="1:74" s="9" customFormat="1" x14ac:dyDescent="0.2">
      <c r="A27" s="56" t="s">
        <v>38</v>
      </c>
      <c r="K27" s="33"/>
      <c r="L27" s="33"/>
    </row>
    <row r="28" spans="1:74" s="4" customFormat="1" ht="14.1" customHeight="1" x14ac:dyDescent="0.2">
      <c r="A28" s="106" t="s">
        <v>15</v>
      </c>
      <c r="B28" s="107">
        <f t="shared" ref="B28:AB28" si="3">B9-B47</f>
        <v>0</v>
      </c>
      <c r="C28" s="108">
        <f t="shared" si="3"/>
        <v>0</v>
      </c>
      <c r="D28" s="108">
        <f t="shared" si="3"/>
        <v>0</v>
      </c>
      <c r="E28" s="108">
        <f t="shared" si="3"/>
        <v>0</v>
      </c>
      <c r="F28" s="108">
        <f t="shared" si="3"/>
        <v>0</v>
      </c>
      <c r="G28" s="108">
        <f t="shared" si="3"/>
        <v>0</v>
      </c>
      <c r="H28" s="108">
        <f t="shared" si="3"/>
        <v>0</v>
      </c>
      <c r="I28" s="108">
        <f t="shared" si="3"/>
        <v>0</v>
      </c>
      <c r="J28" s="108">
        <f t="shared" si="3"/>
        <v>0</v>
      </c>
      <c r="K28" s="108">
        <f t="shared" si="3"/>
        <v>0</v>
      </c>
      <c r="L28" s="108">
        <f t="shared" si="3"/>
        <v>0</v>
      </c>
      <c r="M28" s="108">
        <f t="shared" si="3"/>
        <v>0</v>
      </c>
      <c r="N28" s="108">
        <f t="shared" si="3"/>
        <v>0</v>
      </c>
      <c r="O28" s="108">
        <f t="shared" si="3"/>
        <v>0</v>
      </c>
      <c r="P28" s="108">
        <f t="shared" si="3"/>
        <v>0</v>
      </c>
      <c r="Q28" s="108">
        <f t="shared" si="3"/>
        <v>0</v>
      </c>
      <c r="R28" s="108">
        <f t="shared" si="3"/>
        <v>0</v>
      </c>
      <c r="S28" s="108">
        <f t="shared" si="3"/>
        <v>0</v>
      </c>
      <c r="T28" s="108">
        <f t="shared" si="3"/>
        <v>0</v>
      </c>
      <c r="U28" s="108">
        <f t="shared" si="3"/>
        <v>0</v>
      </c>
      <c r="V28" s="108">
        <f t="shared" si="3"/>
        <v>0</v>
      </c>
      <c r="W28" s="109">
        <f t="shared" si="3"/>
        <v>0</v>
      </c>
      <c r="X28" s="108">
        <f t="shared" si="3"/>
        <v>0</v>
      </c>
      <c r="Y28" s="108">
        <f t="shared" si="3"/>
        <v>0</v>
      </c>
      <c r="Z28" s="108">
        <f t="shared" si="3"/>
        <v>0</v>
      </c>
      <c r="AA28" s="108">
        <f t="shared" si="3"/>
        <v>0</v>
      </c>
      <c r="AB28" s="108">
        <f t="shared" si="3"/>
        <v>0</v>
      </c>
      <c r="AC28" s="130">
        <f t="shared" ref="AC28:AC44" si="4">B28</f>
        <v>0</v>
      </c>
      <c r="AD28" s="111"/>
      <c r="AE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  <c r="BD28" s="112"/>
      <c r="BE28" s="112"/>
      <c r="BF28" s="112"/>
      <c r="BG28" s="112"/>
      <c r="BH28" s="112"/>
      <c r="BI28" s="112"/>
      <c r="BJ28" s="112"/>
      <c r="BK28" s="112"/>
      <c r="BL28" s="112"/>
      <c r="BM28" s="112"/>
      <c r="BN28" s="112"/>
      <c r="BO28" s="112"/>
      <c r="BP28" s="112"/>
      <c r="BQ28" s="112"/>
      <c r="BR28" s="112"/>
      <c r="BS28" s="112"/>
      <c r="BT28" s="112"/>
      <c r="BU28" s="112"/>
      <c r="BV28" s="112"/>
    </row>
    <row r="29" spans="1:74" s="4" customFormat="1" ht="14.1" customHeight="1" x14ac:dyDescent="0.2">
      <c r="A29" s="113" t="s">
        <v>17</v>
      </c>
      <c r="B29" s="114">
        <f t="shared" ref="B29:AB29" si="5">B10-B48</f>
        <v>0</v>
      </c>
      <c r="C29" s="115">
        <f t="shared" si="5"/>
        <v>0</v>
      </c>
      <c r="D29" s="115">
        <f t="shared" si="5"/>
        <v>0</v>
      </c>
      <c r="E29" s="115">
        <f t="shared" si="5"/>
        <v>0</v>
      </c>
      <c r="F29" s="115">
        <f t="shared" si="5"/>
        <v>0</v>
      </c>
      <c r="G29" s="115">
        <f t="shared" si="5"/>
        <v>0</v>
      </c>
      <c r="H29" s="115">
        <f t="shared" si="5"/>
        <v>0</v>
      </c>
      <c r="I29" s="115">
        <f t="shared" si="5"/>
        <v>0</v>
      </c>
      <c r="J29" s="115">
        <f t="shared" si="5"/>
        <v>0</v>
      </c>
      <c r="K29" s="115">
        <f t="shared" si="5"/>
        <v>0</v>
      </c>
      <c r="L29" s="115">
        <f t="shared" si="5"/>
        <v>0</v>
      </c>
      <c r="M29" s="115">
        <f t="shared" si="5"/>
        <v>0</v>
      </c>
      <c r="N29" s="115">
        <f t="shared" si="5"/>
        <v>0</v>
      </c>
      <c r="O29" s="115">
        <f t="shared" si="5"/>
        <v>0</v>
      </c>
      <c r="P29" s="115">
        <f t="shared" si="5"/>
        <v>0</v>
      </c>
      <c r="Q29" s="115">
        <f t="shared" si="5"/>
        <v>0</v>
      </c>
      <c r="R29" s="115">
        <f t="shared" si="5"/>
        <v>0</v>
      </c>
      <c r="S29" s="115">
        <f t="shared" si="5"/>
        <v>0</v>
      </c>
      <c r="T29" s="115">
        <f t="shared" si="5"/>
        <v>0</v>
      </c>
      <c r="U29" s="115">
        <f t="shared" si="5"/>
        <v>0</v>
      </c>
      <c r="V29" s="115">
        <f t="shared" si="5"/>
        <v>0</v>
      </c>
      <c r="W29" s="116">
        <f t="shared" si="5"/>
        <v>0</v>
      </c>
      <c r="X29" s="115">
        <f t="shared" si="5"/>
        <v>0</v>
      </c>
      <c r="Y29" s="115">
        <f t="shared" si="5"/>
        <v>0</v>
      </c>
      <c r="Z29" s="115">
        <f t="shared" si="5"/>
        <v>0</v>
      </c>
      <c r="AA29" s="115">
        <f t="shared" si="5"/>
        <v>0</v>
      </c>
      <c r="AB29" s="115">
        <f t="shared" si="5"/>
        <v>0</v>
      </c>
      <c r="AC29" s="131">
        <f t="shared" si="4"/>
        <v>0</v>
      </c>
      <c r="AD29" s="118"/>
      <c r="AE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  <c r="BD29" s="112"/>
      <c r="BE29" s="112"/>
      <c r="BF29" s="112"/>
      <c r="BG29" s="112"/>
      <c r="BH29" s="112"/>
      <c r="BI29" s="112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</row>
    <row r="30" spans="1:74" s="4" customFormat="1" ht="14.1" customHeight="1" x14ac:dyDescent="0.2">
      <c r="A30" s="113" t="s">
        <v>19</v>
      </c>
      <c r="B30" s="114">
        <f t="shared" ref="B30:AB30" si="6">B11-B49</f>
        <v>0</v>
      </c>
      <c r="C30" s="115">
        <f t="shared" si="6"/>
        <v>0</v>
      </c>
      <c r="D30" s="115">
        <f t="shared" si="6"/>
        <v>0</v>
      </c>
      <c r="E30" s="115">
        <f t="shared" si="6"/>
        <v>0</v>
      </c>
      <c r="F30" s="115">
        <f t="shared" si="6"/>
        <v>0</v>
      </c>
      <c r="G30" s="115">
        <f t="shared" si="6"/>
        <v>0</v>
      </c>
      <c r="H30" s="115">
        <f t="shared" si="6"/>
        <v>0</v>
      </c>
      <c r="I30" s="115">
        <f t="shared" si="6"/>
        <v>0</v>
      </c>
      <c r="J30" s="115">
        <f t="shared" si="6"/>
        <v>0</v>
      </c>
      <c r="K30" s="115">
        <f t="shared" si="6"/>
        <v>0</v>
      </c>
      <c r="L30" s="115">
        <f t="shared" si="6"/>
        <v>0</v>
      </c>
      <c r="M30" s="115">
        <f t="shared" si="6"/>
        <v>0</v>
      </c>
      <c r="N30" s="115">
        <f t="shared" si="6"/>
        <v>0</v>
      </c>
      <c r="O30" s="115">
        <f t="shared" si="6"/>
        <v>0</v>
      </c>
      <c r="P30" s="115">
        <f t="shared" si="6"/>
        <v>0</v>
      </c>
      <c r="Q30" s="115">
        <f t="shared" si="6"/>
        <v>0</v>
      </c>
      <c r="R30" s="115">
        <f t="shared" si="6"/>
        <v>0</v>
      </c>
      <c r="S30" s="115">
        <f t="shared" si="6"/>
        <v>0</v>
      </c>
      <c r="T30" s="115">
        <f t="shared" si="6"/>
        <v>0</v>
      </c>
      <c r="U30" s="115">
        <f t="shared" si="6"/>
        <v>0</v>
      </c>
      <c r="V30" s="115">
        <f t="shared" si="6"/>
        <v>0</v>
      </c>
      <c r="W30" s="116">
        <f t="shared" si="6"/>
        <v>0</v>
      </c>
      <c r="X30" s="115">
        <f t="shared" si="6"/>
        <v>0</v>
      </c>
      <c r="Y30" s="115">
        <f t="shared" si="6"/>
        <v>0</v>
      </c>
      <c r="Z30" s="115">
        <f t="shared" si="6"/>
        <v>0</v>
      </c>
      <c r="AA30" s="115">
        <f t="shared" si="6"/>
        <v>0</v>
      </c>
      <c r="AB30" s="115">
        <f t="shared" si="6"/>
        <v>0</v>
      </c>
      <c r="AC30" s="131">
        <f t="shared" si="4"/>
        <v>0</v>
      </c>
      <c r="AD30" s="118"/>
      <c r="AE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  <c r="BD30" s="112"/>
      <c r="BE30" s="112"/>
      <c r="BF30" s="112"/>
      <c r="BG30" s="112"/>
      <c r="BH30" s="112"/>
      <c r="BI30" s="112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</row>
    <row r="31" spans="1:74" s="4" customFormat="1" ht="14.1" customHeight="1" x14ac:dyDescent="0.2">
      <c r="A31" s="113" t="s">
        <v>20</v>
      </c>
      <c r="B31" s="114">
        <f t="shared" ref="B31:AB31" si="7">B12-B50</f>
        <v>0</v>
      </c>
      <c r="C31" s="115">
        <f t="shared" si="7"/>
        <v>0</v>
      </c>
      <c r="D31" s="115">
        <f t="shared" si="7"/>
        <v>0</v>
      </c>
      <c r="E31" s="115">
        <f t="shared" si="7"/>
        <v>0</v>
      </c>
      <c r="F31" s="115">
        <f t="shared" si="7"/>
        <v>0</v>
      </c>
      <c r="G31" s="115">
        <f t="shared" si="7"/>
        <v>0</v>
      </c>
      <c r="H31" s="115">
        <f t="shared" si="7"/>
        <v>0</v>
      </c>
      <c r="I31" s="115">
        <f t="shared" si="7"/>
        <v>0</v>
      </c>
      <c r="J31" s="115">
        <f t="shared" si="7"/>
        <v>0</v>
      </c>
      <c r="K31" s="115">
        <f t="shared" si="7"/>
        <v>0</v>
      </c>
      <c r="L31" s="115">
        <f t="shared" si="7"/>
        <v>0</v>
      </c>
      <c r="M31" s="115">
        <f t="shared" si="7"/>
        <v>0</v>
      </c>
      <c r="N31" s="115">
        <f t="shared" si="7"/>
        <v>0</v>
      </c>
      <c r="O31" s="115">
        <f t="shared" si="7"/>
        <v>0</v>
      </c>
      <c r="P31" s="115">
        <f t="shared" si="7"/>
        <v>0</v>
      </c>
      <c r="Q31" s="115">
        <f t="shared" si="7"/>
        <v>0</v>
      </c>
      <c r="R31" s="115">
        <f t="shared" si="7"/>
        <v>0</v>
      </c>
      <c r="S31" s="115">
        <f t="shared" si="7"/>
        <v>0</v>
      </c>
      <c r="T31" s="115">
        <f t="shared" si="7"/>
        <v>0</v>
      </c>
      <c r="U31" s="115">
        <f t="shared" si="7"/>
        <v>0</v>
      </c>
      <c r="V31" s="115">
        <f t="shared" si="7"/>
        <v>0</v>
      </c>
      <c r="W31" s="116">
        <f t="shared" si="7"/>
        <v>0</v>
      </c>
      <c r="X31" s="115">
        <f t="shared" si="7"/>
        <v>0</v>
      </c>
      <c r="Y31" s="115">
        <f t="shared" si="7"/>
        <v>0</v>
      </c>
      <c r="Z31" s="115">
        <f t="shared" si="7"/>
        <v>0</v>
      </c>
      <c r="AA31" s="115">
        <f t="shared" si="7"/>
        <v>0</v>
      </c>
      <c r="AB31" s="115">
        <f t="shared" si="7"/>
        <v>0</v>
      </c>
      <c r="AC31" s="131">
        <f t="shared" si="4"/>
        <v>0</v>
      </c>
      <c r="AD31" s="118"/>
      <c r="AE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  <c r="BD31" s="112"/>
      <c r="BE31" s="112"/>
      <c r="BF31" s="112"/>
      <c r="BG31" s="112"/>
      <c r="BH31" s="112"/>
      <c r="BI31" s="112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</row>
    <row r="32" spans="1:74" s="4" customFormat="1" ht="14.1" customHeight="1" x14ac:dyDescent="0.2">
      <c r="A32" s="113" t="s">
        <v>21</v>
      </c>
      <c r="B32" s="114">
        <f t="shared" ref="B32:AB32" si="8">B13-B51</f>
        <v>0</v>
      </c>
      <c r="C32" s="115">
        <f t="shared" si="8"/>
        <v>0</v>
      </c>
      <c r="D32" s="115">
        <f t="shared" si="8"/>
        <v>0</v>
      </c>
      <c r="E32" s="115">
        <f t="shared" si="8"/>
        <v>0</v>
      </c>
      <c r="F32" s="115">
        <f t="shared" si="8"/>
        <v>0</v>
      </c>
      <c r="G32" s="115">
        <f t="shared" si="8"/>
        <v>0</v>
      </c>
      <c r="H32" s="115">
        <f t="shared" si="8"/>
        <v>0</v>
      </c>
      <c r="I32" s="115">
        <f t="shared" si="8"/>
        <v>0</v>
      </c>
      <c r="J32" s="115">
        <f t="shared" si="8"/>
        <v>0</v>
      </c>
      <c r="K32" s="115">
        <f t="shared" si="8"/>
        <v>0</v>
      </c>
      <c r="L32" s="115">
        <f t="shared" si="8"/>
        <v>0</v>
      </c>
      <c r="M32" s="115">
        <f t="shared" si="8"/>
        <v>0</v>
      </c>
      <c r="N32" s="115">
        <f t="shared" si="8"/>
        <v>0</v>
      </c>
      <c r="O32" s="115">
        <f t="shared" si="8"/>
        <v>0</v>
      </c>
      <c r="P32" s="115">
        <f t="shared" si="8"/>
        <v>0</v>
      </c>
      <c r="Q32" s="115">
        <f t="shared" si="8"/>
        <v>0</v>
      </c>
      <c r="R32" s="115">
        <f t="shared" si="8"/>
        <v>0</v>
      </c>
      <c r="S32" s="115">
        <f t="shared" si="8"/>
        <v>0</v>
      </c>
      <c r="T32" s="115">
        <f t="shared" si="8"/>
        <v>0</v>
      </c>
      <c r="U32" s="115">
        <f t="shared" si="8"/>
        <v>0</v>
      </c>
      <c r="V32" s="115">
        <f t="shared" si="8"/>
        <v>0</v>
      </c>
      <c r="W32" s="116">
        <f t="shared" si="8"/>
        <v>0</v>
      </c>
      <c r="X32" s="115">
        <f t="shared" si="8"/>
        <v>0</v>
      </c>
      <c r="Y32" s="115">
        <f t="shared" si="8"/>
        <v>0</v>
      </c>
      <c r="Z32" s="115">
        <f t="shared" si="8"/>
        <v>0</v>
      </c>
      <c r="AA32" s="115">
        <f t="shared" si="8"/>
        <v>0</v>
      </c>
      <c r="AB32" s="115">
        <f t="shared" si="8"/>
        <v>0</v>
      </c>
      <c r="AC32" s="131">
        <f t="shared" si="4"/>
        <v>0</v>
      </c>
      <c r="AD32" s="118"/>
      <c r="AE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</row>
    <row r="33" spans="1:74" ht="14.1" customHeight="1" x14ac:dyDescent="0.2">
      <c r="A33" s="119" t="s">
        <v>23</v>
      </c>
      <c r="B33" s="121">
        <f t="shared" ref="B33:AB33" si="9">B14-B52</f>
        <v>0</v>
      </c>
      <c r="C33" s="122">
        <f t="shared" si="9"/>
        <v>0</v>
      </c>
      <c r="D33" s="122">
        <f t="shared" si="9"/>
        <v>0</v>
      </c>
      <c r="E33" s="122">
        <f t="shared" si="9"/>
        <v>0</v>
      </c>
      <c r="F33" s="122">
        <f t="shared" si="9"/>
        <v>0</v>
      </c>
      <c r="G33" s="122">
        <f t="shared" si="9"/>
        <v>0</v>
      </c>
      <c r="H33" s="122">
        <f t="shared" si="9"/>
        <v>0</v>
      </c>
      <c r="I33" s="122">
        <f t="shared" si="9"/>
        <v>0</v>
      </c>
      <c r="J33" s="122">
        <f t="shared" si="9"/>
        <v>0</v>
      </c>
      <c r="K33" s="122">
        <f t="shared" si="9"/>
        <v>0</v>
      </c>
      <c r="L33" s="122">
        <f t="shared" si="9"/>
        <v>0</v>
      </c>
      <c r="M33" s="122">
        <f t="shared" si="9"/>
        <v>0</v>
      </c>
      <c r="N33" s="122">
        <f t="shared" si="9"/>
        <v>0</v>
      </c>
      <c r="O33" s="122">
        <f t="shared" si="9"/>
        <v>0</v>
      </c>
      <c r="P33" s="122">
        <f t="shared" si="9"/>
        <v>0</v>
      </c>
      <c r="Q33" s="122">
        <f t="shared" si="9"/>
        <v>0</v>
      </c>
      <c r="R33" s="122">
        <f t="shared" si="9"/>
        <v>0</v>
      </c>
      <c r="S33" s="122">
        <f t="shared" si="9"/>
        <v>0</v>
      </c>
      <c r="T33" s="122">
        <f t="shared" si="9"/>
        <v>0</v>
      </c>
      <c r="U33" s="122">
        <f t="shared" si="9"/>
        <v>0</v>
      </c>
      <c r="V33" s="122">
        <f t="shared" si="9"/>
        <v>0</v>
      </c>
      <c r="W33" s="122">
        <f t="shared" si="9"/>
        <v>0</v>
      </c>
      <c r="X33" s="122">
        <f t="shared" si="9"/>
        <v>0</v>
      </c>
      <c r="Y33" s="122">
        <f t="shared" si="9"/>
        <v>0</v>
      </c>
      <c r="Z33" s="122">
        <f t="shared" si="9"/>
        <v>0</v>
      </c>
      <c r="AA33" s="122">
        <f t="shared" si="9"/>
        <v>0</v>
      </c>
      <c r="AB33" s="122">
        <f t="shared" si="9"/>
        <v>0</v>
      </c>
      <c r="AC33" s="132">
        <f t="shared" si="4"/>
        <v>0</v>
      </c>
      <c r="AD33" s="116"/>
      <c r="AE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4"/>
      <c r="BM33" s="124"/>
      <c r="BN33" s="124"/>
      <c r="BO33" s="124"/>
      <c r="BP33" s="124"/>
      <c r="BQ33" s="124"/>
      <c r="BR33" s="124"/>
      <c r="BS33" s="124"/>
      <c r="BT33" s="124"/>
      <c r="BU33" s="124"/>
      <c r="BV33" s="124"/>
    </row>
    <row r="34" spans="1:74" ht="14.1" customHeight="1" x14ac:dyDescent="0.2">
      <c r="A34" s="125" t="s">
        <v>24</v>
      </c>
      <c r="B34" s="107">
        <f t="shared" ref="B34:AB34" si="10">B15-B53</f>
        <v>-3.5</v>
      </c>
      <c r="C34" s="108">
        <f t="shared" si="10"/>
        <v>-3.5</v>
      </c>
      <c r="D34" s="108">
        <f t="shared" si="10"/>
        <v>-4</v>
      </c>
      <c r="E34" s="108">
        <f t="shared" si="10"/>
        <v>-4</v>
      </c>
      <c r="F34" s="108">
        <f t="shared" si="10"/>
        <v>-4</v>
      </c>
      <c r="G34" s="108">
        <f t="shared" si="10"/>
        <v>-4</v>
      </c>
      <c r="H34" s="108">
        <f t="shared" si="10"/>
        <v>-4</v>
      </c>
      <c r="I34" s="108">
        <f t="shared" si="10"/>
        <v>-4.25</v>
      </c>
      <c r="J34" s="108">
        <f t="shared" si="10"/>
        <v>-4.25</v>
      </c>
      <c r="K34" s="108">
        <f t="shared" si="10"/>
        <v>-4.25</v>
      </c>
      <c r="L34" s="108">
        <f t="shared" si="10"/>
        <v>-4.25</v>
      </c>
      <c r="M34" s="108">
        <f t="shared" si="10"/>
        <v>-4.25</v>
      </c>
      <c r="N34" s="108">
        <f t="shared" si="10"/>
        <v>-3</v>
      </c>
      <c r="O34" s="108">
        <f t="shared" si="10"/>
        <v>-3</v>
      </c>
      <c r="P34" s="108">
        <f t="shared" si="10"/>
        <v>-3</v>
      </c>
      <c r="Q34" s="108">
        <f t="shared" si="10"/>
        <v>-3</v>
      </c>
      <c r="R34" s="108">
        <f t="shared" si="10"/>
        <v>-5</v>
      </c>
      <c r="S34" s="108">
        <f t="shared" si="10"/>
        <v>-5</v>
      </c>
      <c r="T34" s="108">
        <f t="shared" si="10"/>
        <v>-5</v>
      </c>
      <c r="U34" s="108">
        <f t="shared" si="10"/>
        <v>-3.75</v>
      </c>
      <c r="V34" s="108">
        <f t="shared" si="10"/>
        <v>-3.75</v>
      </c>
      <c r="W34" s="109">
        <f t="shared" si="10"/>
        <v>-3.75</v>
      </c>
      <c r="X34" s="108">
        <f t="shared" si="10"/>
        <v>0</v>
      </c>
      <c r="Y34" s="108">
        <f t="shared" si="10"/>
        <v>0</v>
      </c>
      <c r="Z34" s="108">
        <f t="shared" si="10"/>
        <v>0</v>
      </c>
      <c r="AA34" s="108">
        <f t="shared" si="10"/>
        <v>0</v>
      </c>
      <c r="AB34" s="108">
        <f t="shared" si="10"/>
        <v>0</v>
      </c>
      <c r="AC34" s="131">
        <f t="shared" si="4"/>
        <v>-3.5</v>
      </c>
      <c r="AD34" s="116"/>
      <c r="AE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4"/>
      <c r="BQ34" s="124"/>
      <c r="BR34" s="124"/>
      <c r="BS34" s="124"/>
      <c r="BT34" s="124"/>
      <c r="BU34" s="124"/>
      <c r="BV34" s="124"/>
    </row>
    <row r="35" spans="1:74" ht="14.1" customHeight="1" x14ac:dyDescent="0.2">
      <c r="A35" s="125" t="s">
        <v>25</v>
      </c>
      <c r="B35" s="114">
        <f t="shared" ref="B35:AB35" si="11">B16-B54</f>
        <v>-2.4399999999999977</v>
      </c>
      <c r="C35" s="115">
        <f t="shared" si="11"/>
        <v>-12.25</v>
      </c>
      <c r="D35" s="115">
        <f t="shared" si="11"/>
        <v>-2.75</v>
      </c>
      <c r="E35" s="115">
        <f t="shared" si="11"/>
        <v>-2.75</v>
      </c>
      <c r="F35" s="115">
        <f t="shared" si="11"/>
        <v>-2.75</v>
      </c>
      <c r="G35" s="115">
        <f t="shared" si="11"/>
        <v>-2.75</v>
      </c>
      <c r="H35" s="115">
        <f t="shared" si="11"/>
        <v>-2.75</v>
      </c>
      <c r="I35" s="115">
        <f t="shared" si="11"/>
        <v>-4</v>
      </c>
      <c r="J35" s="115">
        <f t="shared" si="11"/>
        <v>-4</v>
      </c>
      <c r="K35" s="115">
        <f t="shared" si="11"/>
        <v>-4</v>
      </c>
      <c r="L35" s="115">
        <f t="shared" si="11"/>
        <v>-4</v>
      </c>
      <c r="M35" s="115">
        <f t="shared" si="11"/>
        <v>-4</v>
      </c>
      <c r="N35" s="115">
        <f t="shared" si="11"/>
        <v>-3</v>
      </c>
      <c r="O35" s="115">
        <f t="shared" si="11"/>
        <v>-3</v>
      </c>
      <c r="P35" s="115">
        <f t="shared" si="11"/>
        <v>-3</v>
      </c>
      <c r="Q35" s="115">
        <f t="shared" si="11"/>
        <v>-3</v>
      </c>
      <c r="R35" s="115">
        <f t="shared" si="11"/>
        <v>-4.5</v>
      </c>
      <c r="S35" s="115">
        <f t="shared" si="11"/>
        <v>-4.5</v>
      </c>
      <c r="T35" s="115">
        <f t="shared" si="11"/>
        <v>-4.5</v>
      </c>
      <c r="U35" s="115">
        <f t="shared" si="11"/>
        <v>-4.5</v>
      </c>
      <c r="V35" s="115">
        <f t="shared" si="11"/>
        <v>-4.5</v>
      </c>
      <c r="W35" s="116">
        <f t="shared" si="11"/>
        <v>-4.5</v>
      </c>
      <c r="X35" s="115">
        <f t="shared" si="11"/>
        <v>0</v>
      </c>
      <c r="Y35" s="115">
        <f t="shared" si="11"/>
        <v>0</v>
      </c>
      <c r="Z35" s="115">
        <f t="shared" si="11"/>
        <v>0</v>
      </c>
      <c r="AA35" s="115">
        <f t="shared" si="11"/>
        <v>0</v>
      </c>
      <c r="AB35" s="115">
        <f t="shared" si="11"/>
        <v>0</v>
      </c>
      <c r="AC35" s="131">
        <f t="shared" si="4"/>
        <v>-2.4399999999999977</v>
      </c>
      <c r="AD35" s="116"/>
      <c r="AE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4"/>
      <c r="BN35" s="124"/>
      <c r="BO35" s="124"/>
      <c r="BP35" s="124"/>
      <c r="BQ35" s="124"/>
      <c r="BR35" s="124"/>
      <c r="BS35" s="124"/>
      <c r="BT35" s="124"/>
      <c r="BU35" s="124"/>
      <c r="BV35" s="124"/>
    </row>
    <row r="36" spans="1:74" ht="14.1" customHeight="1" x14ac:dyDescent="0.2">
      <c r="A36" s="133" t="s">
        <v>26</v>
      </c>
      <c r="B36" s="114">
        <f t="shared" ref="B36:AB36" si="12">B17-B55</f>
        <v>-4.5699999999999932</v>
      </c>
      <c r="C36" s="115">
        <f t="shared" si="12"/>
        <v>-9</v>
      </c>
      <c r="D36" s="115">
        <f t="shared" si="12"/>
        <v>-4</v>
      </c>
      <c r="E36" s="115">
        <f t="shared" si="12"/>
        <v>-4</v>
      </c>
      <c r="F36" s="115">
        <f t="shared" si="12"/>
        <v>-4</v>
      </c>
      <c r="G36" s="115">
        <f t="shared" si="12"/>
        <v>-4</v>
      </c>
      <c r="H36" s="115">
        <f t="shared" si="12"/>
        <v>-4</v>
      </c>
      <c r="I36" s="115">
        <f t="shared" si="12"/>
        <v>-2.5</v>
      </c>
      <c r="J36" s="115">
        <f t="shared" si="12"/>
        <v>-2.5</v>
      </c>
      <c r="K36" s="115">
        <f t="shared" si="12"/>
        <v>-2.5</v>
      </c>
      <c r="L36" s="115">
        <f t="shared" si="12"/>
        <v>-2.5</v>
      </c>
      <c r="M36" s="115">
        <f t="shared" si="12"/>
        <v>-2.5</v>
      </c>
      <c r="N36" s="115">
        <f t="shared" si="12"/>
        <v>-3</v>
      </c>
      <c r="O36" s="115">
        <f t="shared" si="12"/>
        <v>-3</v>
      </c>
      <c r="P36" s="115">
        <f t="shared" si="12"/>
        <v>-3</v>
      </c>
      <c r="Q36" s="115">
        <f t="shared" si="12"/>
        <v>-3</v>
      </c>
      <c r="R36" s="115">
        <f t="shared" si="12"/>
        <v>-3</v>
      </c>
      <c r="S36" s="115">
        <f t="shared" si="12"/>
        <v>-3</v>
      </c>
      <c r="T36" s="115">
        <f t="shared" si="12"/>
        <v>-3</v>
      </c>
      <c r="U36" s="115">
        <f t="shared" si="12"/>
        <v>-3</v>
      </c>
      <c r="V36" s="115">
        <f t="shared" si="12"/>
        <v>-3</v>
      </c>
      <c r="W36" s="116">
        <f t="shared" si="12"/>
        <v>-3</v>
      </c>
      <c r="X36" s="115">
        <f t="shared" si="12"/>
        <v>0</v>
      </c>
      <c r="Y36" s="115">
        <f t="shared" si="12"/>
        <v>0</v>
      </c>
      <c r="Z36" s="115">
        <f t="shared" si="12"/>
        <v>0</v>
      </c>
      <c r="AA36" s="115">
        <f t="shared" si="12"/>
        <v>0</v>
      </c>
      <c r="AB36" s="115">
        <f t="shared" si="12"/>
        <v>0</v>
      </c>
      <c r="AC36" s="131">
        <f t="shared" si="4"/>
        <v>-4.5699999999999932</v>
      </c>
      <c r="AD36" s="116"/>
      <c r="AE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4"/>
      <c r="BT36" s="124"/>
      <c r="BU36" s="124"/>
      <c r="BV36" s="124"/>
    </row>
    <row r="37" spans="1:74" ht="14.1" customHeight="1" x14ac:dyDescent="0.2">
      <c r="A37" s="133" t="s">
        <v>28</v>
      </c>
      <c r="B37" s="114">
        <f t="shared" ref="B37:AB37" si="13">B18-B56</f>
        <v>9.3299999999999983</v>
      </c>
      <c r="C37" s="115">
        <f t="shared" si="13"/>
        <v>-0.5</v>
      </c>
      <c r="D37" s="115">
        <f t="shared" si="13"/>
        <v>-0.5</v>
      </c>
      <c r="E37" s="115">
        <f t="shared" si="13"/>
        <v>-0.5</v>
      </c>
      <c r="F37" s="115">
        <f t="shared" si="13"/>
        <v>-0.5</v>
      </c>
      <c r="G37" s="115">
        <f t="shared" si="13"/>
        <v>-0.5</v>
      </c>
      <c r="H37" s="115">
        <f t="shared" si="13"/>
        <v>-0.5</v>
      </c>
      <c r="I37" s="115">
        <f t="shared" si="13"/>
        <v>-1</v>
      </c>
      <c r="J37" s="115">
        <f t="shared" si="13"/>
        <v>-1</v>
      </c>
      <c r="K37" s="115">
        <f t="shared" si="13"/>
        <v>-1</v>
      </c>
      <c r="L37" s="115">
        <f t="shared" si="13"/>
        <v>-1</v>
      </c>
      <c r="M37" s="115">
        <f t="shared" si="13"/>
        <v>-1</v>
      </c>
      <c r="N37" s="115">
        <f t="shared" si="13"/>
        <v>-1.75</v>
      </c>
      <c r="O37" s="115">
        <f t="shared" si="13"/>
        <v>-1.75</v>
      </c>
      <c r="P37" s="115">
        <f t="shared" si="13"/>
        <v>-1.75</v>
      </c>
      <c r="Q37" s="115">
        <f t="shared" si="13"/>
        <v>-1.75</v>
      </c>
      <c r="R37" s="115">
        <f t="shared" si="13"/>
        <v>-1.75</v>
      </c>
      <c r="S37" s="115">
        <f t="shared" si="13"/>
        <v>-1.75</v>
      </c>
      <c r="T37" s="115">
        <f t="shared" si="13"/>
        <v>-1.75</v>
      </c>
      <c r="U37" s="115">
        <f t="shared" si="13"/>
        <v>-1.75</v>
      </c>
      <c r="V37" s="115">
        <f t="shared" si="13"/>
        <v>-1.75</v>
      </c>
      <c r="W37" s="116">
        <f t="shared" si="13"/>
        <v>-1.75</v>
      </c>
      <c r="X37" s="115">
        <f t="shared" si="13"/>
        <v>0</v>
      </c>
      <c r="Y37" s="115">
        <f t="shared" si="13"/>
        <v>0</v>
      </c>
      <c r="Z37" s="115">
        <f t="shared" si="13"/>
        <v>0</v>
      </c>
      <c r="AA37" s="115">
        <f t="shared" si="13"/>
        <v>0</v>
      </c>
      <c r="AB37" s="115">
        <f t="shared" si="13"/>
        <v>0</v>
      </c>
      <c r="AC37" s="131">
        <f t="shared" si="4"/>
        <v>9.3299999999999983</v>
      </c>
      <c r="AD37" s="116"/>
      <c r="AE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/>
      <c r="BQ37" s="124"/>
      <c r="BR37" s="124"/>
      <c r="BS37" s="124"/>
      <c r="BT37" s="124"/>
      <c r="BU37" s="124"/>
      <c r="BV37" s="124"/>
    </row>
    <row r="38" spans="1:74" ht="14.1" customHeight="1" x14ac:dyDescent="0.2">
      <c r="A38" s="133" t="s">
        <v>29</v>
      </c>
      <c r="B38" s="114">
        <f t="shared" ref="B38:AB38" si="14">B19-B57</f>
        <v>-10</v>
      </c>
      <c r="C38" s="115">
        <f t="shared" si="14"/>
        <v>-13</v>
      </c>
      <c r="D38" s="115">
        <f t="shared" si="14"/>
        <v>-2.5</v>
      </c>
      <c r="E38" s="115">
        <f t="shared" si="14"/>
        <v>-2.5</v>
      </c>
      <c r="F38" s="115">
        <f t="shared" si="14"/>
        <v>-2.5</v>
      </c>
      <c r="G38" s="115">
        <f t="shared" si="14"/>
        <v>-2.5</v>
      </c>
      <c r="H38" s="115">
        <f t="shared" si="14"/>
        <v>-2.5</v>
      </c>
      <c r="I38" s="115">
        <f t="shared" si="14"/>
        <v>-2.5</v>
      </c>
      <c r="J38" s="115">
        <f t="shared" si="14"/>
        <v>-2.5</v>
      </c>
      <c r="K38" s="115">
        <f t="shared" si="14"/>
        <v>-2.5</v>
      </c>
      <c r="L38" s="115">
        <f t="shared" si="14"/>
        <v>-2.5</v>
      </c>
      <c r="M38" s="115">
        <f t="shared" si="14"/>
        <v>-2.5</v>
      </c>
      <c r="N38" s="115">
        <f t="shared" si="14"/>
        <v>-8.5</v>
      </c>
      <c r="O38" s="115">
        <f t="shared" si="14"/>
        <v>-8.5</v>
      </c>
      <c r="P38" s="115">
        <f t="shared" si="14"/>
        <v>-8.5</v>
      </c>
      <c r="Q38" s="115">
        <f t="shared" si="14"/>
        <v>-8.5</v>
      </c>
      <c r="R38" s="115">
        <f t="shared" si="14"/>
        <v>-8.5</v>
      </c>
      <c r="S38" s="115">
        <f t="shared" si="14"/>
        <v>-8.5</v>
      </c>
      <c r="T38" s="115">
        <f t="shared" si="14"/>
        <v>-8.5</v>
      </c>
      <c r="U38" s="115">
        <f t="shared" si="14"/>
        <v>-8.5</v>
      </c>
      <c r="V38" s="115">
        <f t="shared" si="14"/>
        <v>-8.5</v>
      </c>
      <c r="W38" s="116">
        <f t="shared" si="14"/>
        <v>-8.5</v>
      </c>
      <c r="X38" s="115">
        <f t="shared" si="14"/>
        <v>0</v>
      </c>
      <c r="Y38" s="115">
        <f t="shared" si="14"/>
        <v>0</v>
      </c>
      <c r="Z38" s="115">
        <f t="shared" si="14"/>
        <v>0</v>
      </c>
      <c r="AA38" s="115">
        <f t="shared" si="14"/>
        <v>0</v>
      </c>
      <c r="AB38" s="115">
        <f t="shared" si="14"/>
        <v>0</v>
      </c>
      <c r="AC38" s="131">
        <f t="shared" si="4"/>
        <v>-10</v>
      </c>
      <c r="AD38" s="116"/>
      <c r="AE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  <c r="BO38" s="124"/>
      <c r="BP38" s="124"/>
      <c r="BQ38" s="124"/>
      <c r="BR38" s="124"/>
      <c r="BS38" s="124"/>
      <c r="BT38" s="124"/>
      <c r="BU38" s="124"/>
      <c r="BV38" s="124"/>
    </row>
    <row r="39" spans="1:74" ht="14.1" customHeight="1" x14ac:dyDescent="0.2">
      <c r="A39" s="125" t="s">
        <v>30</v>
      </c>
      <c r="B39" s="114">
        <f t="shared" ref="B39:AB39" si="15">B20-B58</f>
        <v>-2</v>
      </c>
      <c r="C39" s="115">
        <f t="shared" si="15"/>
        <v>-9</v>
      </c>
      <c r="D39" s="115">
        <f t="shared" si="15"/>
        <v>-1.75</v>
      </c>
      <c r="E39" s="115">
        <f t="shared" si="15"/>
        <v>-1.75</v>
      </c>
      <c r="F39" s="115">
        <f t="shared" si="15"/>
        <v>-1.75</v>
      </c>
      <c r="G39" s="115">
        <f t="shared" si="15"/>
        <v>-1.75</v>
      </c>
      <c r="H39" s="115">
        <f t="shared" si="15"/>
        <v>-1.75</v>
      </c>
      <c r="I39" s="115">
        <f t="shared" si="15"/>
        <v>-3</v>
      </c>
      <c r="J39" s="115">
        <f t="shared" si="15"/>
        <v>-3</v>
      </c>
      <c r="K39" s="115">
        <f t="shared" si="15"/>
        <v>-3</v>
      </c>
      <c r="L39" s="115">
        <f t="shared" si="15"/>
        <v>-3</v>
      </c>
      <c r="M39" s="115">
        <f t="shared" si="15"/>
        <v>-3</v>
      </c>
      <c r="N39" s="115">
        <f t="shared" si="15"/>
        <v>-2.75</v>
      </c>
      <c r="O39" s="115">
        <f t="shared" si="15"/>
        <v>-2.75</v>
      </c>
      <c r="P39" s="115">
        <f t="shared" si="15"/>
        <v>-2.75</v>
      </c>
      <c r="Q39" s="115">
        <f t="shared" si="15"/>
        <v>-2.75</v>
      </c>
      <c r="R39" s="115">
        <f t="shared" si="15"/>
        <v>-3.75</v>
      </c>
      <c r="S39" s="115">
        <f t="shared" si="15"/>
        <v>-3.75</v>
      </c>
      <c r="T39" s="115">
        <f t="shared" si="15"/>
        <v>-3.75</v>
      </c>
      <c r="U39" s="115">
        <f t="shared" si="15"/>
        <v>-3.75</v>
      </c>
      <c r="V39" s="115">
        <f t="shared" si="15"/>
        <v>-3.7500015258789006</v>
      </c>
      <c r="W39" s="116">
        <f t="shared" si="15"/>
        <v>-3.7500015258789006</v>
      </c>
      <c r="X39" s="115">
        <f t="shared" si="15"/>
        <v>0</v>
      </c>
      <c r="Y39" s="115">
        <f t="shared" si="15"/>
        <v>0</v>
      </c>
      <c r="Z39" s="115">
        <f t="shared" si="15"/>
        <v>0</v>
      </c>
      <c r="AA39" s="115">
        <f t="shared" si="15"/>
        <v>0</v>
      </c>
      <c r="AB39" s="115">
        <f t="shared" si="15"/>
        <v>0</v>
      </c>
      <c r="AC39" s="131">
        <f t="shared" si="4"/>
        <v>-2</v>
      </c>
      <c r="AD39" s="116"/>
      <c r="AE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124"/>
    </row>
    <row r="40" spans="1:74" ht="14.1" customHeight="1" x14ac:dyDescent="0.2">
      <c r="A40" s="125" t="s">
        <v>31</v>
      </c>
      <c r="B40" s="114">
        <f t="shared" ref="B40:AB40" si="16">B21-B59</f>
        <v>-1.0900000000000034</v>
      </c>
      <c r="C40" s="115">
        <f t="shared" si="16"/>
        <v>-8</v>
      </c>
      <c r="D40" s="115">
        <f t="shared" si="16"/>
        <v>-1.5</v>
      </c>
      <c r="E40" s="115">
        <f t="shared" si="16"/>
        <v>-1.5</v>
      </c>
      <c r="F40" s="115">
        <f t="shared" si="16"/>
        <v>-1.5</v>
      </c>
      <c r="G40" s="115">
        <f t="shared" si="16"/>
        <v>-1.5</v>
      </c>
      <c r="H40" s="115">
        <f t="shared" si="16"/>
        <v>-1.5</v>
      </c>
      <c r="I40" s="115">
        <f t="shared" si="16"/>
        <v>-4</v>
      </c>
      <c r="J40" s="115">
        <f t="shared" si="16"/>
        <v>-4</v>
      </c>
      <c r="K40" s="115">
        <f t="shared" si="16"/>
        <v>-4</v>
      </c>
      <c r="L40" s="115">
        <f t="shared" si="16"/>
        <v>-4</v>
      </c>
      <c r="M40" s="115">
        <f t="shared" si="16"/>
        <v>-4</v>
      </c>
      <c r="N40" s="115">
        <f t="shared" si="16"/>
        <v>-2.75</v>
      </c>
      <c r="O40" s="115">
        <f t="shared" si="16"/>
        <v>-2.75</v>
      </c>
      <c r="P40" s="115">
        <f t="shared" si="16"/>
        <v>-2.75</v>
      </c>
      <c r="Q40" s="115">
        <f t="shared" si="16"/>
        <v>-2.75</v>
      </c>
      <c r="R40" s="115">
        <f t="shared" si="16"/>
        <v>-3.7499975585937477</v>
      </c>
      <c r="S40" s="115">
        <f t="shared" si="16"/>
        <v>-3.7499975585937477</v>
      </c>
      <c r="T40" s="115">
        <f t="shared" si="16"/>
        <v>-3.7499975585937477</v>
      </c>
      <c r="U40" s="115">
        <f t="shared" si="16"/>
        <v>-3.75</v>
      </c>
      <c r="V40" s="115">
        <f t="shared" si="16"/>
        <v>-3.7500015258789006</v>
      </c>
      <c r="W40" s="116">
        <f t="shared" si="16"/>
        <v>-3.7500015258789006</v>
      </c>
      <c r="X40" s="115">
        <f t="shared" si="16"/>
        <v>0</v>
      </c>
      <c r="Y40" s="115">
        <f t="shared" si="16"/>
        <v>0</v>
      </c>
      <c r="Z40" s="115">
        <f t="shared" si="16"/>
        <v>0</v>
      </c>
      <c r="AA40" s="115">
        <f t="shared" si="16"/>
        <v>0</v>
      </c>
      <c r="AB40" s="115">
        <f t="shared" si="16"/>
        <v>0</v>
      </c>
      <c r="AC40" s="131">
        <f t="shared" si="4"/>
        <v>-1.0900000000000034</v>
      </c>
      <c r="AD40" s="116"/>
      <c r="AE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/>
      <c r="BQ40" s="124"/>
      <c r="BR40" s="124"/>
      <c r="BS40" s="124"/>
      <c r="BT40" s="124"/>
      <c r="BU40" s="124"/>
      <c r="BV40" s="124"/>
    </row>
    <row r="41" spans="1:74" ht="14.1" customHeight="1" x14ac:dyDescent="0.2">
      <c r="A41" s="125" t="s">
        <v>33</v>
      </c>
      <c r="B41" s="114">
        <f t="shared" ref="B41:AB41" si="17">B22-B60</f>
        <v>-3</v>
      </c>
      <c r="C41" s="115">
        <f t="shared" si="17"/>
        <v>-7</v>
      </c>
      <c r="D41" s="115">
        <f t="shared" si="17"/>
        <v>-3</v>
      </c>
      <c r="E41" s="115">
        <f t="shared" si="17"/>
        <v>-3</v>
      </c>
      <c r="F41" s="115">
        <f t="shared" si="17"/>
        <v>-3</v>
      </c>
      <c r="G41" s="115">
        <f t="shared" si="17"/>
        <v>-3</v>
      </c>
      <c r="H41" s="115">
        <f t="shared" si="17"/>
        <v>-3</v>
      </c>
      <c r="I41" s="115">
        <f t="shared" si="17"/>
        <v>-3</v>
      </c>
      <c r="J41" s="115">
        <f t="shared" si="17"/>
        <v>-3</v>
      </c>
      <c r="K41" s="115">
        <f t="shared" si="17"/>
        <v>-3</v>
      </c>
      <c r="L41" s="115">
        <f t="shared" si="17"/>
        <v>-3</v>
      </c>
      <c r="M41" s="115">
        <f t="shared" si="17"/>
        <v>-3</v>
      </c>
      <c r="N41" s="115">
        <f t="shared" si="17"/>
        <v>-2.75</v>
      </c>
      <c r="O41" s="115">
        <f t="shared" si="17"/>
        <v>-2.75</v>
      </c>
      <c r="P41" s="115">
        <f t="shared" si="17"/>
        <v>-2.75</v>
      </c>
      <c r="Q41" s="115">
        <f t="shared" si="17"/>
        <v>-2.75</v>
      </c>
      <c r="R41" s="115">
        <f t="shared" si="17"/>
        <v>-4.5999999999999943</v>
      </c>
      <c r="S41" s="115">
        <f t="shared" si="17"/>
        <v>-4.5999999999999943</v>
      </c>
      <c r="T41" s="115">
        <f t="shared" si="17"/>
        <v>-4.5999999999999943</v>
      </c>
      <c r="U41" s="115">
        <f t="shared" si="17"/>
        <v>-4.5999999999999943</v>
      </c>
      <c r="V41" s="115">
        <f t="shared" si="17"/>
        <v>-4.5999999999999943</v>
      </c>
      <c r="W41" s="116">
        <f t="shared" si="17"/>
        <v>-4.5999999999999943</v>
      </c>
      <c r="X41" s="115">
        <f t="shared" si="17"/>
        <v>0</v>
      </c>
      <c r="Y41" s="115">
        <f t="shared" si="17"/>
        <v>0</v>
      </c>
      <c r="Z41" s="115">
        <f t="shared" si="17"/>
        <v>0</v>
      </c>
      <c r="AA41" s="115">
        <f t="shared" si="17"/>
        <v>0</v>
      </c>
      <c r="AB41" s="115">
        <f t="shared" si="17"/>
        <v>0</v>
      </c>
      <c r="AC41" s="131">
        <f t="shared" si="4"/>
        <v>-3</v>
      </c>
      <c r="AD41" s="116"/>
      <c r="AE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4"/>
    </row>
    <row r="42" spans="1:74" ht="14.1" customHeight="1" x14ac:dyDescent="0.2">
      <c r="A42" s="125" t="s">
        <v>34</v>
      </c>
      <c r="B42" s="114">
        <f t="shared" ref="B42:AB42" si="18">B23-B61</f>
        <v>-6</v>
      </c>
      <c r="C42" s="115">
        <f t="shared" si="18"/>
        <v>-8</v>
      </c>
      <c r="D42" s="115">
        <f t="shared" si="18"/>
        <v>-2.5</v>
      </c>
      <c r="E42" s="115">
        <f t="shared" si="18"/>
        <v>-2.5</v>
      </c>
      <c r="F42" s="115">
        <f t="shared" si="18"/>
        <v>-2.5</v>
      </c>
      <c r="G42" s="115">
        <f t="shared" si="18"/>
        <v>-2.5</v>
      </c>
      <c r="H42" s="115">
        <f t="shared" si="18"/>
        <v>-2.5</v>
      </c>
      <c r="I42" s="115">
        <f t="shared" si="18"/>
        <v>-2</v>
      </c>
      <c r="J42" s="115">
        <f t="shared" si="18"/>
        <v>-2</v>
      </c>
      <c r="K42" s="115">
        <f t="shared" si="18"/>
        <v>-2</v>
      </c>
      <c r="L42" s="115">
        <f t="shared" si="18"/>
        <v>-2</v>
      </c>
      <c r="M42" s="115">
        <f t="shared" si="18"/>
        <v>-2</v>
      </c>
      <c r="N42" s="115">
        <f t="shared" si="18"/>
        <v>-2.5</v>
      </c>
      <c r="O42" s="115">
        <f t="shared" si="18"/>
        <v>-2.5</v>
      </c>
      <c r="P42" s="115">
        <f t="shared" si="18"/>
        <v>-2.5</v>
      </c>
      <c r="Q42" s="115">
        <f t="shared" si="18"/>
        <v>-2.5</v>
      </c>
      <c r="R42" s="115">
        <f t="shared" si="18"/>
        <v>-5.5999999999999943</v>
      </c>
      <c r="S42" s="115">
        <f t="shared" si="18"/>
        <v>-5.5999999999999943</v>
      </c>
      <c r="T42" s="115">
        <f t="shared" si="18"/>
        <v>-5.5999999999999943</v>
      </c>
      <c r="U42" s="115">
        <f t="shared" si="18"/>
        <v>-5.5999999999999943</v>
      </c>
      <c r="V42" s="115">
        <f t="shared" si="18"/>
        <v>-5.5999999999999943</v>
      </c>
      <c r="W42" s="116">
        <f t="shared" si="18"/>
        <v>-5.5999999999999943</v>
      </c>
      <c r="X42" s="115">
        <f t="shared" si="18"/>
        <v>0</v>
      </c>
      <c r="Y42" s="115">
        <f t="shared" si="18"/>
        <v>0</v>
      </c>
      <c r="Z42" s="115">
        <f t="shared" si="18"/>
        <v>0</v>
      </c>
      <c r="AA42" s="115">
        <f t="shared" si="18"/>
        <v>0</v>
      </c>
      <c r="AB42" s="115">
        <f t="shared" si="18"/>
        <v>0</v>
      </c>
      <c r="AC42" s="131">
        <f t="shared" si="4"/>
        <v>-6</v>
      </c>
      <c r="AD42" s="116"/>
      <c r="AE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  <c r="BN42" s="124"/>
      <c r="BO42" s="124"/>
      <c r="BP42" s="124"/>
      <c r="BQ42" s="124"/>
      <c r="BR42" s="124"/>
      <c r="BS42" s="124"/>
      <c r="BT42" s="124"/>
      <c r="BU42" s="124"/>
      <c r="BV42" s="124"/>
    </row>
    <row r="43" spans="1:74" ht="14.1" customHeight="1" x14ac:dyDescent="0.2">
      <c r="A43" s="125" t="s">
        <v>35</v>
      </c>
      <c r="B43" s="114">
        <f t="shared" ref="B43:AB43" si="19">B24-B62</f>
        <v>-3.5</v>
      </c>
      <c r="C43" s="115">
        <f t="shared" si="19"/>
        <v>-4.5</v>
      </c>
      <c r="D43" s="115">
        <f t="shared" si="19"/>
        <v>-3.25</v>
      </c>
      <c r="E43" s="115">
        <f t="shared" si="19"/>
        <v>-3.25</v>
      </c>
      <c r="F43" s="115">
        <f t="shared" si="19"/>
        <v>-3.25</v>
      </c>
      <c r="G43" s="115">
        <f t="shared" si="19"/>
        <v>-3.25</v>
      </c>
      <c r="H43" s="115">
        <f t="shared" si="19"/>
        <v>-3.25</v>
      </c>
      <c r="I43" s="115">
        <f t="shared" si="19"/>
        <v>0</v>
      </c>
      <c r="J43" s="115">
        <f t="shared" si="19"/>
        <v>0</v>
      </c>
      <c r="K43" s="115">
        <f t="shared" si="19"/>
        <v>0</v>
      </c>
      <c r="L43" s="115">
        <f t="shared" si="19"/>
        <v>0</v>
      </c>
      <c r="M43" s="115">
        <f t="shared" si="19"/>
        <v>0</v>
      </c>
      <c r="N43" s="115">
        <f t="shared" si="19"/>
        <v>-3</v>
      </c>
      <c r="O43" s="115">
        <f t="shared" si="19"/>
        <v>-3</v>
      </c>
      <c r="P43" s="115">
        <f t="shared" si="19"/>
        <v>-3</v>
      </c>
      <c r="Q43" s="115">
        <f t="shared" si="19"/>
        <v>-3</v>
      </c>
      <c r="R43" s="115">
        <f t="shared" si="19"/>
        <v>-6.75</v>
      </c>
      <c r="S43" s="115">
        <f t="shared" si="19"/>
        <v>-6.75</v>
      </c>
      <c r="T43" s="115">
        <f t="shared" si="19"/>
        <v>-6.75</v>
      </c>
      <c r="U43" s="115">
        <f t="shared" si="19"/>
        <v>-6.75</v>
      </c>
      <c r="V43" s="115">
        <f t="shared" si="19"/>
        <v>-6.75</v>
      </c>
      <c r="W43" s="116">
        <f t="shared" si="19"/>
        <v>-6.75</v>
      </c>
      <c r="X43" s="115">
        <f t="shared" si="19"/>
        <v>0</v>
      </c>
      <c r="Y43" s="115">
        <f t="shared" si="19"/>
        <v>0</v>
      </c>
      <c r="Z43" s="115">
        <f t="shared" si="19"/>
        <v>0</v>
      </c>
      <c r="AA43" s="115">
        <f t="shared" si="19"/>
        <v>0</v>
      </c>
      <c r="AB43" s="115">
        <f t="shared" si="19"/>
        <v>0</v>
      </c>
      <c r="AC43" s="131">
        <f t="shared" si="4"/>
        <v>-3.5</v>
      </c>
      <c r="AD43" s="116"/>
      <c r="AE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4"/>
      <c r="BO43" s="124"/>
      <c r="BP43" s="124"/>
      <c r="BQ43" s="124"/>
      <c r="BR43" s="124"/>
      <c r="BS43" s="124"/>
      <c r="BT43" s="124"/>
      <c r="BU43" s="124"/>
      <c r="BV43" s="124"/>
    </row>
    <row r="44" spans="1:74" ht="14.1" customHeight="1" x14ac:dyDescent="0.2">
      <c r="A44" s="128" t="s">
        <v>37</v>
      </c>
      <c r="B44" s="121">
        <f t="shared" ref="B44:AB44" si="20">B25-B63</f>
        <v>-0.75</v>
      </c>
      <c r="C44" s="122">
        <f t="shared" si="20"/>
        <v>-1.25</v>
      </c>
      <c r="D44" s="122">
        <f t="shared" si="20"/>
        <v>-0.25</v>
      </c>
      <c r="E44" s="122">
        <f t="shared" si="20"/>
        <v>-0.25</v>
      </c>
      <c r="F44" s="122">
        <f t="shared" si="20"/>
        <v>-0.25</v>
      </c>
      <c r="G44" s="122">
        <f t="shared" si="20"/>
        <v>-0.25</v>
      </c>
      <c r="H44" s="122">
        <f t="shared" si="20"/>
        <v>-0.25</v>
      </c>
      <c r="I44" s="122">
        <f t="shared" si="20"/>
        <v>-2</v>
      </c>
      <c r="J44" s="122">
        <f t="shared" si="20"/>
        <v>-2</v>
      </c>
      <c r="K44" s="122">
        <f t="shared" si="20"/>
        <v>-2</v>
      </c>
      <c r="L44" s="122">
        <f t="shared" si="20"/>
        <v>-2</v>
      </c>
      <c r="M44" s="122">
        <f t="shared" si="20"/>
        <v>-2</v>
      </c>
      <c r="N44" s="122">
        <f t="shared" si="20"/>
        <v>-1.75</v>
      </c>
      <c r="O44" s="122">
        <f t="shared" si="20"/>
        <v>-1.75</v>
      </c>
      <c r="P44" s="122">
        <f t="shared" si="20"/>
        <v>-1.75</v>
      </c>
      <c r="Q44" s="122">
        <f t="shared" si="20"/>
        <v>-1.75</v>
      </c>
      <c r="R44" s="122">
        <f t="shared" si="20"/>
        <v>-1.5</v>
      </c>
      <c r="S44" s="122">
        <f t="shared" si="20"/>
        <v>-1.5</v>
      </c>
      <c r="T44" s="122">
        <f t="shared" si="20"/>
        <v>-1.5</v>
      </c>
      <c r="U44" s="122">
        <f t="shared" si="20"/>
        <v>-1.5</v>
      </c>
      <c r="V44" s="122">
        <f t="shared" si="20"/>
        <v>-1.5</v>
      </c>
      <c r="W44" s="129">
        <f t="shared" si="20"/>
        <v>-1.5</v>
      </c>
      <c r="X44" s="122">
        <f t="shared" si="20"/>
        <v>0</v>
      </c>
      <c r="Y44" s="122">
        <f t="shared" si="20"/>
        <v>0</v>
      </c>
      <c r="Z44" s="122">
        <f t="shared" si="20"/>
        <v>0</v>
      </c>
      <c r="AA44" s="122">
        <f t="shared" si="20"/>
        <v>0</v>
      </c>
      <c r="AB44" s="122">
        <f t="shared" si="20"/>
        <v>0</v>
      </c>
      <c r="AC44" s="132">
        <f t="shared" si="4"/>
        <v>-0.75</v>
      </c>
      <c r="AD44" s="129"/>
      <c r="AE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  <c r="BN44" s="124"/>
      <c r="BO44" s="124"/>
      <c r="BP44" s="124"/>
      <c r="BQ44" s="124"/>
      <c r="BR44" s="124"/>
      <c r="BS44" s="124"/>
      <c r="BT44" s="124"/>
      <c r="BU44" s="124"/>
      <c r="BV44" s="124"/>
    </row>
    <row r="45" spans="1:74" ht="20.25" customHeight="1" x14ac:dyDescent="0.2">
      <c r="A45" s="57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31"/>
      <c r="AD45" s="115"/>
      <c r="AE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  <c r="BO45" s="124"/>
      <c r="BP45" s="124"/>
      <c r="BQ45" s="124"/>
      <c r="BR45" s="124"/>
      <c r="BS45" s="124"/>
      <c r="BT45" s="124"/>
      <c r="BU45" s="124"/>
      <c r="BV45" s="124"/>
    </row>
    <row r="46" spans="1:74" ht="12.75" hidden="1" customHeight="1" thickBot="1" x14ac:dyDescent="0.25">
      <c r="A46" s="12">
        <f>'Power East Price'!A46</f>
        <v>37054</v>
      </c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</row>
    <row r="47" spans="1:74" s="4" customFormat="1" ht="14.1" hidden="1" customHeight="1" x14ac:dyDescent="0.2">
      <c r="A47" s="135" t="s">
        <v>15</v>
      </c>
      <c r="B47" s="136">
        <v>19.369998931884766</v>
      </c>
      <c r="C47" s="137">
        <v>19.369998931884766</v>
      </c>
      <c r="D47" s="137">
        <v>19.369998931884766</v>
      </c>
      <c r="E47" s="137">
        <v>19.369998931884766</v>
      </c>
      <c r="F47" s="137">
        <v>19.369998931884766</v>
      </c>
      <c r="G47" s="137">
        <v>19.369998931884766</v>
      </c>
      <c r="H47" s="137">
        <v>19.369998931884766</v>
      </c>
      <c r="I47" s="137">
        <v>19.369998931884766</v>
      </c>
      <c r="J47" s="137">
        <v>19.369998931884766</v>
      </c>
      <c r="K47" s="115">
        <v>19.369998931884766</v>
      </c>
      <c r="L47" s="115">
        <v>19.369998931884766</v>
      </c>
      <c r="M47" s="115">
        <v>19.369998931884766</v>
      </c>
      <c r="N47" s="115">
        <v>19.369998931884766</v>
      </c>
      <c r="O47" s="115">
        <v>19.369998931884766</v>
      </c>
      <c r="P47" s="115">
        <v>19.369998931884766</v>
      </c>
      <c r="Q47" s="115">
        <v>19.369998931884766</v>
      </c>
      <c r="R47" s="115">
        <v>4.43</v>
      </c>
      <c r="S47" s="115">
        <v>4.43</v>
      </c>
      <c r="T47" s="115">
        <v>4.43</v>
      </c>
      <c r="U47" s="115">
        <v>4.4299989318847661</v>
      </c>
      <c r="V47" s="115">
        <v>19.369998931884766</v>
      </c>
      <c r="W47" s="116">
        <v>19.369998931884766</v>
      </c>
      <c r="X47" s="124"/>
      <c r="Y47" s="124"/>
      <c r="Z47" s="124"/>
      <c r="AA47" s="124"/>
      <c r="AB47" s="124"/>
      <c r="AC47" s="136">
        <v>19.369998931884766</v>
      </c>
      <c r="AD47" s="111">
        <v>14.369999885559082</v>
      </c>
      <c r="AE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112"/>
      <c r="BD47" s="112"/>
      <c r="BE47" s="112"/>
      <c r="BF47" s="112"/>
      <c r="BG47" s="112"/>
      <c r="BH47" s="112"/>
      <c r="BI47" s="112"/>
      <c r="BJ47" s="112"/>
      <c r="BK47" s="112"/>
      <c r="BL47" s="112"/>
      <c r="BM47" s="112"/>
      <c r="BN47" s="112"/>
      <c r="BO47" s="112"/>
      <c r="BP47" s="112"/>
      <c r="BQ47" s="112"/>
      <c r="BR47" s="112"/>
      <c r="BS47" s="112"/>
      <c r="BT47" s="112"/>
      <c r="BU47" s="112"/>
      <c r="BV47" s="112"/>
    </row>
    <row r="48" spans="1:74" s="4" customFormat="1" ht="14.1" hidden="1" customHeight="1" x14ac:dyDescent="0.2">
      <c r="A48" s="138" t="s">
        <v>17</v>
      </c>
      <c r="B48" s="139">
        <v>14.090000152587891</v>
      </c>
      <c r="C48" s="115">
        <v>14.090000152587891</v>
      </c>
      <c r="D48" s="115">
        <v>14.090000152587891</v>
      </c>
      <c r="E48" s="115">
        <v>14.090000152587891</v>
      </c>
      <c r="F48" s="115">
        <v>14.090000152587891</v>
      </c>
      <c r="G48" s="115">
        <v>14.090000152587891</v>
      </c>
      <c r="H48" s="115">
        <v>14.090000152587891</v>
      </c>
      <c r="I48" s="115">
        <v>14.090000152587891</v>
      </c>
      <c r="J48" s="115">
        <v>14.090000152587891</v>
      </c>
      <c r="K48" s="115">
        <v>14.090000152587891</v>
      </c>
      <c r="L48" s="115">
        <v>14.090000152587891</v>
      </c>
      <c r="M48" s="115">
        <v>14.090000152587891</v>
      </c>
      <c r="N48" s="115">
        <v>14.090000152587891</v>
      </c>
      <c r="O48" s="115">
        <v>14.090000152587891</v>
      </c>
      <c r="P48" s="115">
        <v>14.090000152587891</v>
      </c>
      <c r="Q48" s="115">
        <v>14.090000152587891</v>
      </c>
      <c r="R48" s="115">
        <v>2.12</v>
      </c>
      <c r="S48" s="115">
        <v>2.12</v>
      </c>
      <c r="T48" s="115">
        <v>2.12</v>
      </c>
      <c r="U48" s="115">
        <v>2.12000015258789</v>
      </c>
      <c r="V48" s="115">
        <v>14.090000152587891</v>
      </c>
      <c r="W48" s="116">
        <v>14.090000152587891</v>
      </c>
      <c r="X48" s="124"/>
      <c r="Y48" s="124"/>
      <c r="Z48" s="124"/>
      <c r="AA48" s="124"/>
      <c r="AB48" s="124"/>
      <c r="AC48" s="139">
        <v>14.090000152587891</v>
      </c>
      <c r="AD48" s="118">
        <v>7.4600000381469727</v>
      </c>
      <c r="AE48" s="112"/>
      <c r="AR48" s="112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/>
      <c r="BQ48" s="112"/>
      <c r="BR48" s="112"/>
      <c r="BS48" s="112"/>
      <c r="BT48" s="112"/>
      <c r="BU48" s="112"/>
      <c r="BV48" s="112"/>
    </row>
    <row r="49" spans="1:74" ht="14.1" hidden="1" customHeight="1" x14ac:dyDescent="0.2">
      <c r="A49" s="138" t="s">
        <v>19</v>
      </c>
      <c r="B49" s="139">
        <v>10.960000038146973</v>
      </c>
      <c r="C49" s="115">
        <v>10.960000038146973</v>
      </c>
      <c r="D49" s="115">
        <v>10.960000038146973</v>
      </c>
      <c r="E49" s="115">
        <v>10.960000038146973</v>
      </c>
      <c r="F49" s="115">
        <v>10.960000038146973</v>
      </c>
      <c r="G49" s="115">
        <v>10.960000038146973</v>
      </c>
      <c r="H49" s="115">
        <v>10.960000038146973</v>
      </c>
      <c r="I49" s="115">
        <v>10.960000038146973</v>
      </c>
      <c r="J49" s="115">
        <v>10.960000038146973</v>
      </c>
      <c r="K49" s="115">
        <v>10.960000038146973</v>
      </c>
      <c r="L49" s="115">
        <v>10.960000038146973</v>
      </c>
      <c r="M49" s="115">
        <v>10.960000038146973</v>
      </c>
      <c r="N49" s="115">
        <v>10.960000038146973</v>
      </c>
      <c r="O49" s="115">
        <v>10.960000038146973</v>
      </c>
      <c r="P49" s="115">
        <v>10.960000038146973</v>
      </c>
      <c r="Q49" s="115">
        <v>10.960000038146973</v>
      </c>
      <c r="R49" s="115">
        <v>1.69</v>
      </c>
      <c r="S49" s="115">
        <v>1.69</v>
      </c>
      <c r="T49" s="115">
        <v>1.69</v>
      </c>
      <c r="U49" s="115">
        <v>1.6900000381469731</v>
      </c>
      <c r="V49" s="115">
        <v>10.960000038146973</v>
      </c>
      <c r="W49" s="116">
        <v>10.960000038146973</v>
      </c>
      <c r="X49" s="124"/>
      <c r="Y49" s="124"/>
      <c r="Z49" s="124"/>
      <c r="AA49" s="124"/>
      <c r="AB49" s="124"/>
      <c r="AC49" s="139">
        <v>10.960000038146973</v>
      </c>
      <c r="AD49" s="116"/>
      <c r="AE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</row>
    <row r="50" spans="1:74" ht="14.1" hidden="1" customHeight="1" x14ac:dyDescent="0.2">
      <c r="A50" s="138" t="s">
        <v>20</v>
      </c>
      <c r="B50" s="139">
        <v>4.559999942779541</v>
      </c>
      <c r="C50" s="115">
        <v>4.559999942779541</v>
      </c>
      <c r="D50" s="115">
        <v>4.559999942779541</v>
      </c>
      <c r="E50" s="115">
        <v>4.559999942779541</v>
      </c>
      <c r="F50" s="115">
        <v>4.559999942779541</v>
      </c>
      <c r="G50" s="115">
        <v>4.559999942779541</v>
      </c>
      <c r="H50" s="115">
        <v>4.559999942779541</v>
      </c>
      <c r="I50" s="115">
        <v>4.559999942779541</v>
      </c>
      <c r="J50" s="115">
        <v>4.559999942779541</v>
      </c>
      <c r="K50" s="115">
        <v>4.559999942779541</v>
      </c>
      <c r="L50" s="115">
        <v>4.559999942779541</v>
      </c>
      <c r="M50" s="115">
        <v>4.559999942779541</v>
      </c>
      <c r="N50" s="115">
        <v>4.559999942779541</v>
      </c>
      <c r="O50" s="115">
        <v>4.559999942779541</v>
      </c>
      <c r="P50" s="115">
        <v>4.559999942779541</v>
      </c>
      <c r="Q50" s="115">
        <v>4.559999942779541</v>
      </c>
      <c r="R50" s="115">
        <v>5.13</v>
      </c>
      <c r="S50" s="115">
        <v>5.13</v>
      </c>
      <c r="T50" s="115">
        <v>5.13</v>
      </c>
      <c r="U50" s="115">
        <v>5.1299999427795413</v>
      </c>
      <c r="V50" s="115">
        <v>4.559999942779541</v>
      </c>
      <c r="W50" s="116">
        <v>4.559999942779541</v>
      </c>
      <c r="X50" s="124"/>
      <c r="Y50" s="124"/>
      <c r="Z50" s="124"/>
      <c r="AA50" s="124"/>
      <c r="AB50" s="124"/>
      <c r="AC50" s="139">
        <v>4.559999942779541</v>
      </c>
      <c r="AD50" s="116"/>
      <c r="AE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4"/>
      <c r="BN50" s="124"/>
      <c r="BO50" s="124"/>
      <c r="BP50" s="124"/>
      <c r="BQ50" s="124"/>
      <c r="BR50" s="124"/>
      <c r="BS50" s="124"/>
      <c r="BT50" s="124"/>
      <c r="BU50" s="124"/>
      <c r="BV50" s="124"/>
    </row>
    <row r="51" spans="1:74" ht="14.1" hidden="1" customHeight="1" x14ac:dyDescent="0.2">
      <c r="A51" s="138" t="s">
        <v>21</v>
      </c>
      <c r="B51" s="139">
        <v>1.8000030517578125</v>
      </c>
      <c r="C51" s="115">
        <v>1.8000030517578125</v>
      </c>
      <c r="D51" s="115">
        <v>1.8000030517578125</v>
      </c>
      <c r="E51" s="115">
        <v>1.8000030517578125</v>
      </c>
      <c r="F51" s="115">
        <v>1.8000030517578125</v>
      </c>
      <c r="G51" s="115">
        <v>1.8000030517578125</v>
      </c>
      <c r="H51" s="115">
        <v>1.8000030517578125</v>
      </c>
      <c r="I51" s="115">
        <v>1.8000030517578125</v>
      </c>
      <c r="J51" s="115">
        <v>1.8000030517578125</v>
      </c>
      <c r="K51" s="115">
        <v>1.8000030517578125</v>
      </c>
      <c r="L51" s="115">
        <v>1.8000030517578125</v>
      </c>
      <c r="M51" s="115">
        <v>1.8000030517578125</v>
      </c>
      <c r="N51" s="115">
        <v>1.8000030517578125</v>
      </c>
      <c r="O51" s="115">
        <v>1.8000030517578125</v>
      </c>
      <c r="P51" s="115">
        <v>1.8000030517578125</v>
      </c>
      <c r="Q51" s="115">
        <v>1.8000030517578125</v>
      </c>
      <c r="R51" s="115">
        <v>1.8000030517578125</v>
      </c>
      <c r="S51" s="115">
        <v>1.8000030517578125</v>
      </c>
      <c r="T51" s="115">
        <v>1.8000030517578125</v>
      </c>
      <c r="U51" s="115">
        <v>1.8000030517578125</v>
      </c>
      <c r="V51" s="115">
        <v>1.8000030517578125</v>
      </c>
      <c r="W51" s="116">
        <v>1.8000030517578125</v>
      </c>
      <c r="X51" s="124"/>
      <c r="Y51" s="124"/>
      <c r="Z51" s="124"/>
      <c r="AA51" s="124"/>
      <c r="AB51" s="124"/>
      <c r="AC51" s="139">
        <v>1.8000030517578125</v>
      </c>
      <c r="AD51" s="116"/>
      <c r="AE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4"/>
      <c r="BN51" s="124"/>
      <c r="BO51" s="124"/>
      <c r="BP51" s="124"/>
      <c r="BQ51" s="124"/>
      <c r="BR51" s="124"/>
      <c r="BS51" s="124"/>
      <c r="BT51" s="124"/>
      <c r="BU51" s="124"/>
      <c r="BV51" s="124"/>
    </row>
    <row r="52" spans="1:74" ht="14.1" hidden="1" customHeight="1" x14ac:dyDescent="0.2">
      <c r="A52" s="138" t="s">
        <v>23</v>
      </c>
      <c r="B52" s="139">
        <v>2.0000004768371582</v>
      </c>
      <c r="C52" s="115">
        <v>2.0000004768371582</v>
      </c>
      <c r="D52" s="115">
        <v>2.0000004768371582</v>
      </c>
      <c r="E52" s="115">
        <v>2.0000004768371582</v>
      </c>
      <c r="F52" s="115">
        <v>2.0000004768371582</v>
      </c>
      <c r="G52" s="115">
        <v>2.0000004768371582</v>
      </c>
      <c r="H52" s="115">
        <v>2.0000004768371582</v>
      </c>
      <c r="I52" s="115">
        <v>2.0000004768371582</v>
      </c>
      <c r="J52" s="115">
        <v>2.0000004768371582</v>
      </c>
      <c r="K52" s="115">
        <v>2.0000004768371582</v>
      </c>
      <c r="L52" s="115">
        <v>2.0000004768371582</v>
      </c>
      <c r="M52" s="115">
        <v>2.0000004768371582</v>
      </c>
      <c r="N52" s="115">
        <v>1.999998927116394</v>
      </c>
      <c r="O52" s="115">
        <v>1.999998927116394</v>
      </c>
      <c r="P52" s="115">
        <v>1.999998927116394</v>
      </c>
      <c r="Q52" s="115">
        <v>1.999998927116394</v>
      </c>
      <c r="R52" s="115">
        <v>1.999998927116394</v>
      </c>
      <c r="S52" s="115">
        <v>1.999998927116394</v>
      </c>
      <c r="T52" s="115">
        <v>1.999998927116394</v>
      </c>
      <c r="U52" s="115">
        <v>1.999998927116394</v>
      </c>
      <c r="V52" s="115">
        <v>1.999998927116394</v>
      </c>
      <c r="W52" s="115">
        <v>1.999998927116394</v>
      </c>
      <c r="X52" s="115"/>
      <c r="Y52" s="115"/>
      <c r="Z52" s="115"/>
      <c r="AA52" s="115"/>
      <c r="AB52" s="115"/>
      <c r="AC52" s="139">
        <v>2.0000004768371582</v>
      </c>
      <c r="AD52" s="116"/>
      <c r="AE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4"/>
      <c r="BE52" s="124"/>
      <c r="BF52" s="124"/>
      <c r="BG52" s="124"/>
      <c r="BH52" s="124"/>
      <c r="BI52" s="124"/>
      <c r="BJ52" s="124"/>
      <c r="BK52" s="124"/>
      <c r="BL52" s="124"/>
      <c r="BM52" s="124"/>
      <c r="BN52" s="124"/>
      <c r="BO52" s="124"/>
      <c r="BP52" s="124"/>
      <c r="BQ52" s="124"/>
      <c r="BR52" s="124"/>
      <c r="BS52" s="124"/>
      <c r="BT52" s="124"/>
      <c r="BU52" s="124"/>
      <c r="BV52" s="124"/>
    </row>
    <row r="53" spans="1:74" ht="14.1" hidden="1" customHeight="1" x14ac:dyDescent="0.2">
      <c r="A53" s="125" t="s">
        <v>24</v>
      </c>
      <c r="B53" s="139">
        <v>53.5</v>
      </c>
      <c r="C53" s="115">
        <v>53.5</v>
      </c>
      <c r="D53" s="115">
        <v>50.5</v>
      </c>
      <c r="E53" s="115">
        <v>50.5</v>
      </c>
      <c r="F53" s="115">
        <v>50.5</v>
      </c>
      <c r="G53" s="115">
        <v>50.5</v>
      </c>
      <c r="H53" s="115">
        <v>50.5</v>
      </c>
      <c r="I53" s="115">
        <v>56.25</v>
      </c>
      <c r="J53" s="115">
        <v>56.25</v>
      </c>
      <c r="K53" s="115">
        <v>56.25</v>
      </c>
      <c r="L53" s="115">
        <v>56.25</v>
      </c>
      <c r="M53" s="115">
        <v>56.25</v>
      </c>
      <c r="N53" s="115">
        <v>56</v>
      </c>
      <c r="O53" s="115">
        <v>56</v>
      </c>
      <c r="P53" s="115">
        <v>56</v>
      </c>
      <c r="Q53" s="115">
        <v>56</v>
      </c>
      <c r="R53" s="115">
        <v>73</v>
      </c>
      <c r="S53" s="115">
        <v>73</v>
      </c>
      <c r="T53" s="115">
        <v>73</v>
      </c>
      <c r="U53" s="115">
        <v>71.75</v>
      </c>
      <c r="V53" s="115">
        <v>71.75</v>
      </c>
      <c r="W53" s="116">
        <v>71.75</v>
      </c>
      <c r="X53" s="124"/>
      <c r="Y53" s="124"/>
      <c r="Z53" s="124"/>
      <c r="AA53" s="124"/>
      <c r="AB53" s="124"/>
      <c r="AC53" s="139">
        <v>53.596153846153847</v>
      </c>
      <c r="AD53" s="116">
        <v>67.5</v>
      </c>
      <c r="AE53" s="124"/>
      <c r="AF53" s="140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  <c r="BD53" s="124"/>
      <c r="BE53" s="124"/>
      <c r="BF53" s="124"/>
      <c r="BG53" s="124"/>
      <c r="BH53" s="124"/>
      <c r="BI53" s="124"/>
      <c r="BJ53" s="124"/>
      <c r="BK53" s="124"/>
      <c r="BL53" s="124"/>
      <c r="BM53" s="124"/>
      <c r="BN53" s="124"/>
      <c r="BO53" s="124"/>
      <c r="BP53" s="124"/>
      <c r="BQ53" s="124"/>
      <c r="BR53" s="124"/>
      <c r="BS53" s="124"/>
      <c r="BT53" s="124"/>
      <c r="BU53" s="124"/>
      <c r="BV53" s="124"/>
    </row>
    <row r="54" spans="1:74" ht="14.1" hidden="1" customHeight="1" x14ac:dyDescent="0.2">
      <c r="A54" s="125" t="s">
        <v>25</v>
      </c>
      <c r="B54" s="139">
        <v>58</v>
      </c>
      <c r="C54" s="115">
        <v>58</v>
      </c>
      <c r="D54" s="115">
        <v>52.25</v>
      </c>
      <c r="E54" s="115">
        <v>52.25</v>
      </c>
      <c r="F54" s="115">
        <v>52.25</v>
      </c>
      <c r="G54" s="115">
        <v>52.25</v>
      </c>
      <c r="H54" s="115">
        <v>52.25</v>
      </c>
      <c r="I54" s="115">
        <v>56.5</v>
      </c>
      <c r="J54" s="115">
        <v>56.5</v>
      </c>
      <c r="K54" s="115">
        <v>56.5</v>
      </c>
      <c r="L54" s="115">
        <v>56.5</v>
      </c>
      <c r="M54" s="115">
        <v>56.5</v>
      </c>
      <c r="N54" s="115">
        <v>59</v>
      </c>
      <c r="O54" s="115">
        <v>59</v>
      </c>
      <c r="P54" s="115">
        <v>59</v>
      </c>
      <c r="Q54" s="115">
        <v>59</v>
      </c>
      <c r="R54" s="115">
        <v>85</v>
      </c>
      <c r="S54" s="115">
        <v>85</v>
      </c>
      <c r="T54" s="115">
        <v>85</v>
      </c>
      <c r="U54" s="115">
        <v>85</v>
      </c>
      <c r="V54" s="115">
        <v>85</v>
      </c>
      <c r="W54" s="116">
        <v>85</v>
      </c>
      <c r="X54" s="124"/>
      <c r="Y54" s="124"/>
      <c r="Z54" s="124"/>
      <c r="AA54" s="124"/>
      <c r="AB54" s="124"/>
      <c r="AC54" s="139">
        <v>55.28846153846154</v>
      </c>
      <c r="AD54" s="116">
        <v>55</v>
      </c>
      <c r="AE54" s="124"/>
      <c r="AF54" s="140"/>
      <c r="AR54" s="124"/>
      <c r="AS54" s="124"/>
      <c r="AT54" s="124"/>
      <c r="AU54" s="124"/>
      <c r="AV54" s="124"/>
      <c r="AW54" s="124"/>
      <c r="AX54" s="124"/>
      <c r="AY54" s="124"/>
      <c r="AZ54" s="124"/>
      <c r="BA54" s="124"/>
      <c r="BB54" s="124"/>
      <c r="BC54" s="124"/>
      <c r="BD54" s="124"/>
      <c r="BE54" s="124"/>
      <c r="BF54" s="124"/>
      <c r="BG54" s="124"/>
      <c r="BH54" s="124"/>
      <c r="BI54" s="124"/>
      <c r="BJ54" s="124"/>
      <c r="BK54" s="124"/>
      <c r="BL54" s="124"/>
      <c r="BM54" s="124"/>
      <c r="BN54" s="124"/>
      <c r="BO54" s="124"/>
      <c r="BP54" s="124"/>
      <c r="BQ54" s="124"/>
      <c r="BR54" s="124"/>
      <c r="BS54" s="124"/>
      <c r="BT54" s="124"/>
      <c r="BU54" s="124"/>
      <c r="BV54" s="124"/>
    </row>
    <row r="55" spans="1:74" ht="14.1" hidden="1" customHeight="1" x14ac:dyDescent="0.2">
      <c r="A55" s="47" t="s">
        <v>26</v>
      </c>
      <c r="B55" s="139">
        <v>76</v>
      </c>
      <c r="C55" s="115">
        <v>75</v>
      </c>
      <c r="D55" s="115">
        <v>65.5</v>
      </c>
      <c r="E55" s="115">
        <v>65.5</v>
      </c>
      <c r="F55" s="115">
        <v>65.5</v>
      </c>
      <c r="G55" s="115">
        <v>65.5</v>
      </c>
      <c r="H55" s="115">
        <v>65.5</v>
      </c>
      <c r="I55" s="115">
        <v>66</v>
      </c>
      <c r="J55" s="115">
        <v>66</v>
      </c>
      <c r="K55" s="115">
        <v>66</v>
      </c>
      <c r="L55" s="115">
        <v>66</v>
      </c>
      <c r="M55" s="115">
        <v>66</v>
      </c>
      <c r="N55" s="115">
        <v>86</v>
      </c>
      <c r="O55" s="115">
        <v>86</v>
      </c>
      <c r="P55" s="115">
        <v>86</v>
      </c>
      <c r="Q55" s="115">
        <v>86</v>
      </c>
      <c r="R55" s="115">
        <v>86</v>
      </c>
      <c r="S55" s="115">
        <v>86</v>
      </c>
      <c r="T55" s="115">
        <v>86</v>
      </c>
      <c r="U55" s="115">
        <v>86</v>
      </c>
      <c r="V55" s="115">
        <v>86</v>
      </c>
      <c r="W55" s="116">
        <v>86</v>
      </c>
      <c r="X55" s="124"/>
      <c r="Y55" s="124"/>
      <c r="Z55" s="124"/>
      <c r="AA55" s="124"/>
      <c r="AB55" s="124"/>
      <c r="AC55" s="139">
        <v>68.807692307692307</v>
      </c>
      <c r="AD55" s="116">
        <v>44</v>
      </c>
      <c r="AE55" s="124"/>
      <c r="AF55" s="140"/>
      <c r="AR55" s="124"/>
      <c r="AS55" s="124"/>
      <c r="AT55" s="124"/>
      <c r="AU55" s="124"/>
      <c r="AV55" s="124"/>
      <c r="AW55" s="124"/>
      <c r="AX55" s="124"/>
      <c r="AY55" s="124"/>
      <c r="AZ55" s="124"/>
      <c r="BA55" s="124"/>
      <c r="BB55" s="124"/>
      <c r="BC55" s="124"/>
      <c r="BD55" s="124"/>
      <c r="BE55" s="124"/>
      <c r="BF55" s="124"/>
      <c r="BG55" s="124"/>
      <c r="BH55" s="124"/>
      <c r="BI55" s="124"/>
      <c r="BJ55" s="124"/>
      <c r="BK55" s="124"/>
      <c r="BL55" s="124"/>
      <c r="BM55" s="124"/>
      <c r="BN55" s="124"/>
      <c r="BO55" s="124"/>
      <c r="BP55" s="124"/>
      <c r="BQ55" s="124"/>
      <c r="BR55" s="124"/>
      <c r="BS55" s="124"/>
      <c r="BT55" s="124"/>
      <c r="BU55" s="124"/>
      <c r="BV55" s="124"/>
    </row>
    <row r="56" spans="1:74" ht="14.1" hidden="1" customHeight="1" x14ac:dyDescent="0.2">
      <c r="A56" s="47" t="s">
        <v>28</v>
      </c>
      <c r="B56" s="139">
        <v>48.5</v>
      </c>
      <c r="C56" s="115">
        <v>48.5</v>
      </c>
      <c r="D56" s="115">
        <v>43.5</v>
      </c>
      <c r="E56" s="115">
        <v>43.5</v>
      </c>
      <c r="F56" s="115">
        <v>43.5</v>
      </c>
      <c r="G56" s="115">
        <v>43.5</v>
      </c>
      <c r="H56" s="115">
        <v>43.5</v>
      </c>
      <c r="I56" s="115">
        <v>44.5</v>
      </c>
      <c r="J56" s="115">
        <v>44.5</v>
      </c>
      <c r="K56" s="115">
        <v>44.5</v>
      </c>
      <c r="L56" s="115">
        <v>44.5</v>
      </c>
      <c r="M56" s="115">
        <v>44.5</v>
      </c>
      <c r="N56" s="115">
        <v>57.5</v>
      </c>
      <c r="O56" s="115">
        <v>57.5</v>
      </c>
      <c r="P56" s="115">
        <v>57.5</v>
      </c>
      <c r="Q56" s="115">
        <v>57.5</v>
      </c>
      <c r="R56" s="115">
        <v>57.5</v>
      </c>
      <c r="S56" s="115">
        <v>57.5</v>
      </c>
      <c r="T56" s="115">
        <v>57.5</v>
      </c>
      <c r="U56" s="115">
        <v>57.5</v>
      </c>
      <c r="V56" s="115">
        <v>57.5</v>
      </c>
      <c r="W56" s="116">
        <v>57.5</v>
      </c>
      <c r="X56" s="124"/>
      <c r="Y56" s="124"/>
      <c r="Z56" s="124"/>
      <c r="AA56" s="124"/>
      <c r="AB56" s="124"/>
      <c r="AC56" s="139">
        <v>45.730769230769234</v>
      </c>
      <c r="AD56" s="116">
        <v>44</v>
      </c>
      <c r="AE56" s="124"/>
      <c r="AF56" s="140"/>
      <c r="AR56" s="124"/>
      <c r="AS56" s="124"/>
      <c r="AT56" s="124"/>
      <c r="AU56" s="124"/>
      <c r="AV56" s="124"/>
      <c r="AW56" s="124"/>
      <c r="AX56" s="124"/>
      <c r="AY56" s="124"/>
      <c r="AZ56" s="124"/>
      <c r="BA56" s="124"/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4"/>
      <c r="BM56" s="124"/>
      <c r="BN56" s="124"/>
      <c r="BO56" s="124"/>
      <c r="BP56" s="124"/>
      <c r="BQ56" s="124"/>
      <c r="BR56" s="124"/>
      <c r="BS56" s="124"/>
      <c r="BT56" s="124"/>
      <c r="BU56" s="124"/>
      <c r="BV56" s="124"/>
    </row>
    <row r="57" spans="1:74" ht="14.1" hidden="1" customHeight="1" x14ac:dyDescent="0.2">
      <c r="A57" s="47" t="s">
        <v>29</v>
      </c>
      <c r="B57" s="139">
        <v>84</v>
      </c>
      <c r="C57" s="115">
        <v>84</v>
      </c>
      <c r="D57" s="115">
        <v>71</v>
      </c>
      <c r="E57" s="115">
        <v>71</v>
      </c>
      <c r="F57" s="115">
        <v>71</v>
      </c>
      <c r="G57" s="115">
        <v>71</v>
      </c>
      <c r="H57" s="115">
        <v>71</v>
      </c>
      <c r="I57" s="115">
        <v>73</v>
      </c>
      <c r="J57" s="115">
        <v>73</v>
      </c>
      <c r="K57" s="115">
        <v>73</v>
      </c>
      <c r="L57" s="115">
        <v>73</v>
      </c>
      <c r="M57" s="115">
        <v>73</v>
      </c>
      <c r="N57" s="115">
        <v>103</v>
      </c>
      <c r="O57" s="115">
        <v>103</v>
      </c>
      <c r="P57" s="115">
        <v>103</v>
      </c>
      <c r="Q57" s="115">
        <v>103</v>
      </c>
      <c r="R57" s="115">
        <v>103</v>
      </c>
      <c r="S57" s="115">
        <v>103</v>
      </c>
      <c r="T57" s="115">
        <v>103</v>
      </c>
      <c r="U57" s="115">
        <v>103</v>
      </c>
      <c r="V57" s="115">
        <v>103</v>
      </c>
      <c r="W57" s="116">
        <v>103</v>
      </c>
      <c r="X57" s="124"/>
      <c r="Y57" s="124"/>
      <c r="Z57" s="124"/>
      <c r="AA57" s="124"/>
      <c r="AB57" s="124"/>
      <c r="AC57" s="139">
        <v>76.230769230769226</v>
      </c>
      <c r="AD57" s="116">
        <v>44</v>
      </c>
      <c r="AE57" s="124"/>
      <c r="AF57" s="140"/>
      <c r="AR57" s="124"/>
      <c r="AS57" s="124"/>
      <c r="AT57" s="124"/>
      <c r="AU57" s="124"/>
      <c r="AV57" s="124"/>
      <c r="AW57" s="124"/>
      <c r="AX57" s="124"/>
      <c r="AY57" s="124"/>
      <c r="AZ57" s="124"/>
      <c r="BA57" s="124"/>
      <c r="BB57" s="124"/>
      <c r="BC57" s="124"/>
      <c r="BD57" s="124"/>
      <c r="BE57" s="124"/>
      <c r="BF57" s="124"/>
      <c r="BG57" s="124"/>
      <c r="BH57" s="124"/>
      <c r="BI57" s="124"/>
      <c r="BJ57" s="124"/>
      <c r="BK57" s="124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4"/>
    </row>
    <row r="58" spans="1:74" ht="14.1" hidden="1" customHeight="1" x14ac:dyDescent="0.2">
      <c r="A58" s="125" t="s">
        <v>30</v>
      </c>
      <c r="B58" s="139">
        <v>55.999996185302734</v>
      </c>
      <c r="C58" s="115">
        <v>55.999996185302734</v>
      </c>
      <c r="D58" s="115">
        <v>53.499996185302734</v>
      </c>
      <c r="E58" s="115">
        <v>53.499996185302734</v>
      </c>
      <c r="F58" s="115">
        <v>53.499996185302734</v>
      </c>
      <c r="G58" s="115">
        <v>53.499996185302734</v>
      </c>
      <c r="H58" s="115">
        <v>53.499996185302734</v>
      </c>
      <c r="I58" s="115">
        <v>58.499996185302734</v>
      </c>
      <c r="J58" s="115">
        <v>58.499996185302734</v>
      </c>
      <c r="K58" s="115">
        <v>58.499996185302734</v>
      </c>
      <c r="L58" s="115">
        <v>58.499996185302734</v>
      </c>
      <c r="M58" s="115">
        <v>58.499996185302734</v>
      </c>
      <c r="N58" s="115">
        <v>61.75</v>
      </c>
      <c r="O58" s="115">
        <v>61.75</v>
      </c>
      <c r="P58" s="115">
        <v>61.75</v>
      </c>
      <c r="Q58" s="115">
        <v>61.75</v>
      </c>
      <c r="R58" s="115">
        <v>85.004997253417969</v>
      </c>
      <c r="S58" s="115">
        <v>85.004997253417969</v>
      </c>
      <c r="T58" s="115">
        <v>85.004997253417969</v>
      </c>
      <c r="U58" s="115">
        <v>85.004997253417969</v>
      </c>
      <c r="V58" s="115">
        <v>85.004998779296869</v>
      </c>
      <c r="W58" s="116">
        <v>85.004998779296869</v>
      </c>
      <c r="X58" s="124"/>
      <c r="Y58" s="124"/>
      <c r="Z58" s="124"/>
      <c r="AA58" s="124"/>
      <c r="AB58" s="124"/>
      <c r="AC58" s="139">
        <v>56.442304171048676</v>
      </c>
      <c r="AD58" s="116">
        <v>65</v>
      </c>
      <c r="AE58" s="124"/>
      <c r="AF58" s="140"/>
      <c r="AR58" s="124"/>
      <c r="AS58" s="124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  <c r="BO58" s="124"/>
      <c r="BP58" s="124"/>
      <c r="BQ58" s="124"/>
      <c r="BR58" s="124"/>
      <c r="BS58" s="124"/>
      <c r="BT58" s="124"/>
      <c r="BU58" s="124"/>
      <c r="BV58" s="124"/>
    </row>
    <row r="59" spans="1:74" ht="14.1" hidden="1" customHeight="1" x14ac:dyDescent="0.2">
      <c r="A59" s="125" t="s">
        <v>31</v>
      </c>
      <c r="B59" s="139">
        <v>50.999992370605469</v>
      </c>
      <c r="C59" s="115">
        <v>50.999992370605469</v>
      </c>
      <c r="D59" s="115">
        <v>48.999992370605469</v>
      </c>
      <c r="E59" s="115">
        <v>48.999992370605469</v>
      </c>
      <c r="F59" s="115">
        <v>48.999992370605469</v>
      </c>
      <c r="G59" s="115">
        <v>48.999992370605469</v>
      </c>
      <c r="H59" s="115">
        <v>48.999992370605469</v>
      </c>
      <c r="I59" s="115">
        <v>54.999992370605469</v>
      </c>
      <c r="J59" s="115">
        <v>54.999992370605469</v>
      </c>
      <c r="K59" s="115">
        <v>54.999992370605469</v>
      </c>
      <c r="L59" s="115">
        <v>54.999992370605469</v>
      </c>
      <c r="M59" s="115">
        <v>54.999992370605469</v>
      </c>
      <c r="N59" s="115">
        <v>58.25</v>
      </c>
      <c r="O59" s="115">
        <v>58.25</v>
      </c>
      <c r="P59" s="115">
        <v>58.25</v>
      </c>
      <c r="Q59" s="115">
        <v>58.25</v>
      </c>
      <c r="R59" s="115">
        <v>81.495000305175779</v>
      </c>
      <c r="S59" s="115">
        <v>81.495000305175779</v>
      </c>
      <c r="T59" s="115">
        <v>81.495000305175779</v>
      </c>
      <c r="U59" s="115">
        <v>81.495002746582031</v>
      </c>
      <c r="V59" s="115">
        <v>81.495004272460932</v>
      </c>
      <c r="W59" s="116">
        <v>81.495004272460932</v>
      </c>
      <c r="X59" s="124"/>
      <c r="Y59" s="124"/>
      <c r="Z59" s="124"/>
      <c r="AA59" s="124"/>
      <c r="AB59" s="124"/>
      <c r="AC59" s="139">
        <v>52.326916034405045</v>
      </c>
      <c r="AD59" s="116">
        <v>60</v>
      </c>
      <c r="AE59" s="124"/>
      <c r="AF59" s="140"/>
      <c r="AR59" s="124"/>
      <c r="AS59" s="124"/>
      <c r="AT59" s="124"/>
      <c r="AU59" s="124"/>
      <c r="AV59" s="124"/>
      <c r="AW59" s="124"/>
      <c r="AX59" s="124"/>
      <c r="AY59" s="124"/>
      <c r="AZ59" s="124"/>
      <c r="BA59" s="124"/>
      <c r="BB59" s="124"/>
      <c r="BC59" s="124"/>
      <c r="BD59" s="124"/>
      <c r="BE59" s="124"/>
      <c r="BF59" s="124"/>
      <c r="BG59" s="124"/>
      <c r="BH59" s="124"/>
      <c r="BI59" s="124"/>
      <c r="BJ59" s="124"/>
      <c r="BK59" s="124"/>
      <c r="BL59" s="124"/>
      <c r="BM59" s="124"/>
      <c r="BN59" s="124"/>
      <c r="BO59" s="124"/>
      <c r="BP59" s="124"/>
      <c r="BQ59" s="124"/>
      <c r="BR59" s="124"/>
      <c r="BS59" s="124"/>
      <c r="BT59" s="124"/>
      <c r="BU59" s="124"/>
      <c r="BV59" s="124"/>
    </row>
    <row r="60" spans="1:74" ht="14.1" hidden="1" customHeight="1" x14ac:dyDescent="0.2">
      <c r="A60" s="125" t="s">
        <v>33</v>
      </c>
      <c r="B60" s="139">
        <v>55.25</v>
      </c>
      <c r="C60" s="115">
        <v>55.25</v>
      </c>
      <c r="D60" s="115">
        <v>56</v>
      </c>
      <c r="E60" s="115">
        <v>56</v>
      </c>
      <c r="F60" s="115">
        <v>56</v>
      </c>
      <c r="G60" s="115">
        <v>56</v>
      </c>
      <c r="H60" s="115">
        <v>56</v>
      </c>
      <c r="I60" s="115">
        <v>59.25</v>
      </c>
      <c r="J60" s="115">
        <v>59.25</v>
      </c>
      <c r="K60" s="115">
        <v>59.25</v>
      </c>
      <c r="L60" s="115">
        <v>59.25</v>
      </c>
      <c r="M60" s="115">
        <v>59.25</v>
      </c>
      <c r="N60" s="115">
        <v>63.5</v>
      </c>
      <c r="O60" s="115">
        <v>63.5</v>
      </c>
      <c r="P60" s="115">
        <v>63.5</v>
      </c>
      <c r="Q60" s="115">
        <v>63.5</v>
      </c>
      <c r="R60" s="115">
        <v>91.300003051757813</v>
      </c>
      <c r="S60" s="115">
        <v>91.300003051757813</v>
      </c>
      <c r="T60" s="115">
        <v>91.300003051757813</v>
      </c>
      <c r="U60" s="115">
        <v>91.300003051757813</v>
      </c>
      <c r="V60" s="115">
        <v>91.300003051757813</v>
      </c>
      <c r="W60" s="116">
        <v>91.300003051757813</v>
      </c>
      <c r="X60" s="124"/>
      <c r="Y60" s="124"/>
      <c r="Z60" s="124"/>
      <c r="AA60" s="124"/>
      <c r="AB60" s="124"/>
      <c r="AC60" s="139">
        <v>57.71153846153846</v>
      </c>
      <c r="AD60" s="116">
        <v>70</v>
      </c>
      <c r="AE60" s="124"/>
      <c r="AF60" s="140"/>
      <c r="AR60" s="124"/>
      <c r="AS60" s="124"/>
      <c r="AT60" s="124"/>
      <c r="AU60" s="124"/>
      <c r="AV60" s="124"/>
      <c r="AW60" s="124"/>
      <c r="AX60" s="124"/>
      <c r="AY60" s="124"/>
      <c r="AZ60" s="124"/>
      <c r="BA60" s="124"/>
      <c r="BB60" s="124"/>
      <c r="BC60" s="124"/>
      <c r="BD60" s="124"/>
      <c r="BE60" s="124"/>
      <c r="BF60" s="124"/>
      <c r="BG60" s="124"/>
      <c r="BH60" s="124"/>
      <c r="BI60" s="124"/>
      <c r="BJ60" s="124"/>
      <c r="BK60" s="124"/>
      <c r="BL60" s="124"/>
      <c r="BM60" s="124"/>
      <c r="BN60" s="124"/>
      <c r="BO60" s="124"/>
      <c r="BP60" s="124"/>
      <c r="BQ60" s="124"/>
      <c r="BR60" s="124"/>
      <c r="BS60" s="124"/>
      <c r="BT60" s="124"/>
      <c r="BU60" s="124"/>
      <c r="BV60" s="124"/>
    </row>
    <row r="61" spans="1:74" ht="14.1" hidden="1" customHeight="1" x14ac:dyDescent="0.2">
      <c r="A61" s="125" t="s">
        <v>34</v>
      </c>
      <c r="B61" s="139">
        <v>57</v>
      </c>
      <c r="C61" s="115">
        <v>57</v>
      </c>
      <c r="D61" s="115">
        <v>57</v>
      </c>
      <c r="E61" s="115">
        <v>57</v>
      </c>
      <c r="F61" s="115">
        <v>57</v>
      </c>
      <c r="G61" s="115">
        <v>57</v>
      </c>
      <c r="H61" s="115">
        <v>57</v>
      </c>
      <c r="I61" s="115">
        <v>63.5</v>
      </c>
      <c r="J61" s="115">
        <v>63.5</v>
      </c>
      <c r="K61" s="115">
        <v>63.5</v>
      </c>
      <c r="L61" s="115">
        <v>63.5</v>
      </c>
      <c r="M61" s="115">
        <v>63.5</v>
      </c>
      <c r="N61" s="115">
        <v>66.5</v>
      </c>
      <c r="O61" s="115">
        <v>66.5</v>
      </c>
      <c r="P61" s="115">
        <v>66.5</v>
      </c>
      <c r="Q61" s="115">
        <v>66.5</v>
      </c>
      <c r="R61" s="115">
        <v>96.150001525878906</v>
      </c>
      <c r="S61" s="115">
        <v>96.150001525878906</v>
      </c>
      <c r="T61" s="115">
        <v>96.150001525878906</v>
      </c>
      <c r="U61" s="115">
        <v>96.150001525878906</v>
      </c>
      <c r="V61" s="115">
        <v>96.150001525878906</v>
      </c>
      <c r="W61" s="116">
        <v>96.150001525878906</v>
      </c>
      <c r="X61" s="124"/>
      <c r="Y61" s="124"/>
      <c r="Z61" s="124"/>
      <c r="AA61" s="124"/>
      <c r="AB61" s="124"/>
      <c r="AC61" s="139">
        <v>60.230769230769234</v>
      </c>
      <c r="AD61" s="116">
        <v>83</v>
      </c>
      <c r="AE61" s="124"/>
      <c r="AF61" s="140"/>
      <c r="AR61" s="124"/>
      <c r="AS61" s="124"/>
      <c r="AT61" s="124"/>
      <c r="AU61" s="124"/>
      <c r="AV61" s="124"/>
      <c r="AW61" s="124"/>
      <c r="AX61" s="124"/>
      <c r="AY61" s="124"/>
      <c r="AZ61" s="124"/>
      <c r="BA61" s="124"/>
      <c r="BB61" s="124"/>
      <c r="BC61" s="124"/>
      <c r="BD61" s="124"/>
      <c r="BE61" s="124"/>
      <c r="BF61" s="124"/>
      <c r="BG61" s="124"/>
      <c r="BH61" s="124"/>
      <c r="BI61" s="124"/>
      <c r="BJ61" s="124"/>
      <c r="BK61" s="124"/>
      <c r="BL61" s="124"/>
      <c r="BM61" s="124"/>
      <c r="BN61" s="124"/>
      <c r="BO61" s="124"/>
      <c r="BP61" s="124"/>
      <c r="BQ61" s="124"/>
      <c r="BR61" s="124"/>
      <c r="BS61" s="124"/>
      <c r="BT61" s="124"/>
      <c r="BU61" s="124"/>
      <c r="BV61" s="124"/>
    </row>
    <row r="62" spans="1:74" ht="14.1" hidden="1" customHeight="1" x14ac:dyDescent="0.2">
      <c r="A62" s="125" t="s">
        <v>35</v>
      </c>
      <c r="B62" s="139">
        <v>55.5</v>
      </c>
      <c r="C62" s="115">
        <v>55.5</v>
      </c>
      <c r="D62" s="115">
        <v>59</v>
      </c>
      <c r="E62" s="115">
        <v>59</v>
      </c>
      <c r="F62" s="115">
        <v>59</v>
      </c>
      <c r="G62" s="115">
        <v>59</v>
      </c>
      <c r="H62" s="115">
        <v>59</v>
      </c>
      <c r="I62" s="115">
        <v>67</v>
      </c>
      <c r="J62" s="115">
        <v>67</v>
      </c>
      <c r="K62" s="115">
        <v>67</v>
      </c>
      <c r="L62" s="115">
        <v>67</v>
      </c>
      <c r="M62" s="115">
        <v>67</v>
      </c>
      <c r="N62" s="115">
        <v>69</v>
      </c>
      <c r="O62" s="115">
        <v>69</v>
      </c>
      <c r="P62" s="115">
        <v>69</v>
      </c>
      <c r="Q62" s="115">
        <v>69</v>
      </c>
      <c r="R62" s="115">
        <v>103</v>
      </c>
      <c r="S62" s="115">
        <v>103</v>
      </c>
      <c r="T62" s="115">
        <v>103</v>
      </c>
      <c r="U62" s="115">
        <v>103</v>
      </c>
      <c r="V62" s="115">
        <v>103</v>
      </c>
      <c r="W62" s="116">
        <v>103</v>
      </c>
      <c r="X62" s="124"/>
      <c r="Y62" s="124"/>
      <c r="Z62" s="124"/>
      <c r="AA62" s="124"/>
      <c r="AB62" s="124"/>
      <c r="AC62" s="139">
        <v>62.307692307692307</v>
      </c>
      <c r="AD62" s="116">
        <v>135</v>
      </c>
      <c r="AE62" s="124"/>
      <c r="AF62" s="140"/>
      <c r="AR62" s="124"/>
      <c r="AS62" s="124"/>
      <c r="AT62" s="124"/>
      <c r="AU62" s="124"/>
      <c r="AV62" s="124"/>
      <c r="AW62" s="124"/>
      <c r="AX62" s="124"/>
      <c r="AY62" s="124"/>
      <c r="AZ62" s="124"/>
      <c r="BA62" s="124"/>
      <c r="BB62" s="124"/>
      <c r="BC62" s="124"/>
      <c r="BD62" s="124"/>
      <c r="BE62" s="124"/>
      <c r="BF62" s="124"/>
      <c r="BG62" s="124"/>
      <c r="BH62" s="124"/>
      <c r="BI62" s="124"/>
      <c r="BJ62" s="124"/>
      <c r="BK62" s="124"/>
      <c r="BL62" s="124"/>
      <c r="BM62" s="124"/>
      <c r="BN62" s="124"/>
      <c r="BO62" s="124"/>
      <c r="BP62" s="124"/>
      <c r="BQ62" s="124"/>
      <c r="BR62" s="124"/>
      <c r="BS62" s="124"/>
      <c r="BT62" s="124"/>
      <c r="BU62" s="124"/>
      <c r="BV62" s="124"/>
    </row>
    <row r="63" spans="1:74" ht="14.1" hidden="1" customHeight="1" thickBot="1" x14ac:dyDescent="0.25">
      <c r="A63" s="128" t="s">
        <v>37</v>
      </c>
      <c r="B63" s="141">
        <v>41.75</v>
      </c>
      <c r="C63" s="122">
        <v>41.75</v>
      </c>
      <c r="D63" s="122">
        <v>42.75</v>
      </c>
      <c r="E63" s="122">
        <v>42.75</v>
      </c>
      <c r="F63" s="122">
        <v>42.75</v>
      </c>
      <c r="G63" s="122">
        <v>42.75</v>
      </c>
      <c r="H63" s="122">
        <v>42.75</v>
      </c>
      <c r="I63" s="122">
        <v>45.5</v>
      </c>
      <c r="J63" s="122">
        <v>45.5</v>
      </c>
      <c r="K63" s="122">
        <v>45.5</v>
      </c>
      <c r="L63" s="142">
        <v>45.5</v>
      </c>
      <c r="M63" s="142">
        <v>45.5</v>
      </c>
      <c r="N63" s="142">
        <v>46.75</v>
      </c>
      <c r="O63" s="142">
        <v>46.75</v>
      </c>
      <c r="P63" s="142">
        <v>46.75</v>
      </c>
      <c r="Q63" s="142">
        <v>46.75</v>
      </c>
      <c r="R63" s="142">
        <v>60.75</v>
      </c>
      <c r="S63" s="142">
        <v>60.75</v>
      </c>
      <c r="T63" s="142">
        <v>60.75</v>
      </c>
      <c r="U63" s="142">
        <v>60.75</v>
      </c>
      <c r="V63" s="142">
        <v>60.75</v>
      </c>
      <c r="W63" s="143">
        <v>60.75</v>
      </c>
      <c r="X63" s="142"/>
      <c r="Y63" s="142"/>
      <c r="Z63" s="142"/>
      <c r="AA63" s="142"/>
      <c r="AB63" s="142"/>
      <c r="AC63" s="141">
        <v>43.96153846153846</v>
      </c>
      <c r="AD63" s="124">
        <v>89.5</v>
      </c>
      <c r="AE63" s="124"/>
      <c r="AF63" s="140"/>
      <c r="AG63" s="124"/>
    </row>
    <row r="64" spans="1:74" x14ac:dyDescent="0.2">
      <c r="AB64" s="2" t="e">
        <v>#DIV/0!</v>
      </c>
    </row>
    <row r="65" spans="19:28" x14ac:dyDescent="0.2">
      <c r="AB65" s="2" t="e">
        <v>#DIV/0!</v>
      </c>
    </row>
    <row r="67" spans="19:28" x14ac:dyDescent="0.2">
      <c r="S67" s="2">
        <v>28.499992752075194</v>
      </c>
      <c r="T67" s="2">
        <v>28.499992752075194</v>
      </c>
      <c r="U67" s="2">
        <v>28.499992752075194</v>
      </c>
      <c r="V67" s="2">
        <v>28.499992752075194</v>
      </c>
      <c r="AB67" s="2">
        <v>33.409084840254351</v>
      </c>
    </row>
    <row r="68" spans="19:28" x14ac:dyDescent="0.2">
      <c r="AB68" s="2" t="e">
        <v>#DIV/0!</v>
      </c>
    </row>
    <row r="69" spans="19:28" x14ac:dyDescent="0.2">
      <c r="AB69" s="2" t="e">
        <v>#DIV/0!</v>
      </c>
    </row>
    <row r="71" spans="19:28" x14ac:dyDescent="0.2">
      <c r="S71" s="2">
        <v>28.349996948242186</v>
      </c>
      <c r="T71" s="2">
        <v>28.349996948242186</v>
      </c>
      <c r="U71" s="2">
        <v>28.349996948242186</v>
      </c>
      <c r="V71" s="2">
        <v>28.349996948242186</v>
      </c>
      <c r="AB71" s="2">
        <v>33.077270646528767</v>
      </c>
    </row>
    <row r="72" spans="19:28" x14ac:dyDescent="0.2">
      <c r="AB72" s="2" t="e">
        <v>#DIV/0!</v>
      </c>
    </row>
    <row r="73" spans="19:28" x14ac:dyDescent="0.2">
      <c r="AB73" s="2" t="e">
        <v>#DIV/0!</v>
      </c>
    </row>
    <row r="75" spans="19:28" x14ac:dyDescent="0.2">
      <c r="S75" s="2">
        <v>40.249996185302734</v>
      </c>
      <c r="T75" s="2">
        <v>40.249996185302734</v>
      </c>
      <c r="U75" s="2">
        <v>40.249996185302734</v>
      </c>
      <c r="V75" s="2">
        <v>40.249996185302734</v>
      </c>
      <c r="AB75" s="2">
        <v>41.204541293057531</v>
      </c>
    </row>
    <row r="77" spans="19:28" x14ac:dyDescent="0.2">
      <c r="S77" s="2">
        <v>29.099996948242186</v>
      </c>
      <c r="T77" s="2">
        <v>29.099996948242186</v>
      </c>
      <c r="U77" s="2">
        <v>29.099996948242186</v>
      </c>
      <c r="V77" s="2">
        <v>29.099996948242186</v>
      </c>
      <c r="AB77" s="2">
        <v>34.172726162997158</v>
      </c>
    </row>
    <row r="78" spans="19:28" x14ac:dyDescent="0.2">
      <c r="AB78" s="2" t="s">
        <v>40</v>
      </c>
    </row>
    <row r="79" spans="19:28" x14ac:dyDescent="0.2">
      <c r="AB79" s="2" t="e">
        <v>#DIV/0!</v>
      </c>
    </row>
    <row r="81" spans="19:28" x14ac:dyDescent="0.2">
      <c r="S81" s="2">
        <v>50.999992370605469</v>
      </c>
      <c r="T81" s="2">
        <v>50.999992370605469</v>
      </c>
      <c r="U81" s="2">
        <v>50.999992370605469</v>
      </c>
      <c r="V81" s="2">
        <v>50.999992370605469</v>
      </c>
      <c r="AB81" s="2">
        <v>51.272716175426133</v>
      </c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honeticPr fontId="0" type="noConversion"/>
  <pageMargins left="0.25" right="0.25" top="0.5" bottom="0.25" header="0.25" footer="0.5"/>
  <pageSetup scale="86"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2049" r:id="rId4" name="CommandButton1">
          <controlPr autoLine="0" r:id="rId5">
            <anchor moveWithCells="1">
              <from>
                <xdr:col>0</xdr:col>
                <xdr:colOff>121920</xdr:colOff>
                <xdr:row>2</xdr:row>
                <xdr:rowOff>83820</xdr:rowOff>
              </from>
              <to>
                <xdr:col>0</xdr:col>
                <xdr:colOff>1196340</xdr:colOff>
                <xdr:row>4</xdr:row>
                <xdr:rowOff>106680</xdr:rowOff>
              </to>
            </anchor>
          </controlPr>
        </control>
      </mc:Choice>
      <mc:Fallback>
        <control shapeId="2049" r:id="rId4" name="CommandButton1"/>
      </mc:Fallback>
    </mc:AlternateContent>
    <mc:AlternateContent xmlns:mc="http://schemas.openxmlformats.org/markup-compatibility/2006">
      <mc:Choice Requires="x14">
        <control shapeId="2050" r:id="rId6" name="Button 2">
          <controlPr defaultSize="0" print="0" autoFill="0" autoPict="0" macro="[3]!PublishEPowerDeskDailyPrice">
            <anchor moveWithCells="1" sizeWithCells="1">
              <from>
                <xdr:col>1</xdr:col>
                <xdr:colOff>312420</xdr:colOff>
                <xdr:row>0</xdr:row>
                <xdr:rowOff>121920</xdr:rowOff>
              </from>
              <to>
                <xdr:col>2</xdr:col>
                <xdr:colOff>670560</xdr:colOff>
                <xdr:row>4</xdr:row>
                <xdr:rowOff>38100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1">
    <pageSetUpPr fitToPage="1"/>
  </sheetPr>
  <dimension ref="A1:DY124"/>
  <sheetViews>
    <sheetView showGridLines="0" zoomScaleNormal="100" workbookViewId="0">
      <pane xSplit="2" ySplit="8" topLeftCell="C9" activePane="bottomRight" state="frozenSplit"/>
      <selection activeCell="B9" sqref="B9"/>
      <selection pane="topRight" activeCell="B9" sqref="B9"/>
      <selection pane="bottomLeft" activeCell="B9" sqref="B9"/>
      <selection pane="bottomRight" activeCell="B9" sqref="B9"/>
    </sheetView>
  </sheetViews>
  <sheetFormatPr defaultColWidth="9.125" defaultRowHeight="10.199999999999999" x14ac:dyDescent="0.2"/>
  <cols>
    <col min="1" max="1" width="28.625" style="2" customWidth="1"/>
    <col min="2" max="2" width="9.25" style="2" hidden="1" customWidth="1"/>
    <col min="3" max="3" width="9" style="2" customWidth="1"/>
    <col min="4" max="5" width="9.875" style="2" customWidth="1"/>
    <col min="6" max="6" width="9" style="2" customWidth="1"/>
    <col min="7" max="7" width="9.125" style="2" bestFit="1"/>
    <col min="8" max="10" width="9.125" style="2" hidden="1" customWidth="1"/>
    <col min="11" max="11" width="9.875" style="2" customWidth="1"/>
    <col min="12" max="12" width="10.375" style="2" bestFit="1" customWidth="1"/>
    <col min="13" max="16" width="10.375" style="2" customWidth="1"/>
    <col min="17" max="17" width="13.25" style="124" customWidth="1"/>
    <col min="18" max="18" width="12.25" style="2" customWidth="1"/>
    <col min="19" max="19" width="9.875" style="3" bestFit="1" customWidth="1"/>
    <col min="20" max="20" width="14.875" style="4" customWidth="1"/>
    <col min="21" max="21" width="13" style="2" customWidth="1"/>
    <col min="22" max="16384" width="9.125" style="2"/>
  </cols>
  <sheetData>
    <row r="1" spans="1:129" x14ac:dyDescent="0.2">
      <c r="A1" s="1" t="s">
        <v>0</v>
      </c>
    </row>
    <row r="2" spans="1:129" x14ac:dyDescent="0.2">
      <c r="A2" s="5">
        <f>PrReportDate</f>
        <v>37055</v>
      </c>
      <c r="B2" s="6"/>
      <c r="C2" s="9"/>
      <c r="D2" s="9"/>
      <c r="E2" s="9"/>
      <c r="F2" s="9"/>
    </row>
    <row r="3" spans="1:129" ht="10.5" customHeight="1" x14ac:dyDescent="0.2">
      <c r="A3" s="5" t="s">
        <v>43</v>
      </c>
      <c r="B3" s="6"/>
      <c r="C3" s="9"/>
      <c r="D3" s="9"/>
      <c r="E3" s="9"/>
      <c r="F3" s="9"/>
    </row>
    <row r="4" spans="1:129" hidden="1" x14ac:dyDescent="0.2">
      <c r="A4" s="8"/>
      <c r="B4" s="6"/>
      <c r="C4" s="9"/>
      <c r="D4" s="9"/>
      <c r="E4" s="9"/>
      <c r="F4" s="9"/>
      <c r="K4" s="10">
        <v>36892</v>
      </c>
      <c r="L4" s="10">
        <v>37257</v>
      </c>
      <c r="M4" s="10">
        <v>37622</v>
      </c>
      <c r="N4" s="10">
        <v>37987</v>
      </c>
      <c r="O4" s="10">
        <v>38353</v>
      </c>
      <c r="P4" s="10">
        <v>38718</v>
      </c>
      <c r="Q4" s="11">
        <v>40179</v>
      </c>
      <c r="R4" s="11">
        <v>40544</v>
      </c>
    </row>
    <row r="5" spans="1:129" hidden="1" x14ac:dyDescent="0.2">
      <c r="A5" s="8"/>
      <c r="B5" s="6"/>
      <c r="C5" s="9">
        <v>216</v>
      </c>
      <c r="D5" s="9">
        <v>392</v>
      </c>
      <c r="E5" s="9">
        <v>376</v>
      </c>
      <c r="F5" s="9">
        <v>400</v>
      </c>
      <c r="H5" s="2">
        <v>376</v>
      </c>
      <c r="I5" s="2">
        <v>368</v>
      </c>
      <c r="J5" s="2">
        <v>408</v>
      </c>
      <c r="V5" s="2">
        <v>376</v>
      </c>
      <c r="W5" s="2">
        <v>352</v>
      </c>
      <c r="X5" s="2">
        <v>408</v>
      </c>
      <c r="Y5" s="2">
        <v>368</v>
      </c>
      <c r="Z5" s="2">
        <v>376</v>
      </c>
      <c r="AA5" s="2">
        <v>400</v>
      </c>
      <c r="AB5" s="2">
        <v>376</v>
      </c>
      <c r="AC5" s="2">
        <v>392</v>
      </c>
      <c r="AD5" s="2">
        <v>384</v>
      </c>
      <c r="AE5" s="2">
        <v>376</v>
      </c>
      <c r="AF5" s="2">
        <v>384</v>
      </c>
      <c r="AG5" s="2">
        <v>392</v>
      </c>
      <c r="AH5" s="2">
        <v>376</v>
      </c>
      <c r="AI5" s="2">
        <v>352</v>
      </c>
      <c r="AJ5" s="2">
        <v>408</v>
      </c>
      <c r="AK5" s="2">
        <v>368</v>
      </c>
      <c r="AL5" s="2">
        <v>392</v>
      </c>
      <c r="AM5" s="2">
        <v>384</v>
      </c>
      <c r="AN5" s="2">
        <v>376</v>
      </c>
      <c r="AO5" s="2">
        <v>408</v>
      </c>
      <c r="AP5" s="2">
        <v>368</v>
      </c>
      <c r="AQ5" s="2">
        <v>376</v>
      </c>
      <c r="AR5" s="2">
        <v>400</v>
      </c>
      <c r="AS5" s="2">
        <v>376</v>
      </c>
      <c r="AT5" s="2">
        <v>392</v>
      </c>
      <c r="AU5" s="2">
        <v>376</v>
      </c>
      <c r="AV5" s="2">
        <v>376</v>
      </c>
      <c r="AW5" s="2">
        <v>368</v>
      </c>
      <c r="AX5" s="2">
        <v>408</v>
      </c>
      <c r="AY5" s="2">
        <v>368</v>
      </c>
      <c r="AZ5" s="2">
        <v>392</v>
      </c>
      <c r="BA5" s="2">
        <v>392</v>
      </c>
      <c r="BB5" s="2">
        <v>368</v>
      </c>
      <c r="BC5" s="2">
        <v>408</v>
      </c>
      <c r="BD5" s="2">
        <v>368</v>
      </c>
      <c r="BE5" s="2">
        <v>376</v>
      </c>
      <c r="BF5" s="2">
        <v>408</v>
      </c>
      <c r="BG5" s="2">
        <v>352</v>
      </c>
      <c r="BH5" s="2">
        <v>376</v>
      </c>
      <c r="BI5" s="2">
        <v>384</v>
      </c>
      <c r="BJ5" s="2">
        <v>392</v>
      </c>
      <c r="BK5" s="2">
        <v>368</v>
      </c>
      <c r="BL5" s="2">
        <v>408</v>
      </c>
      <c r="BM5" s="2">
        <v>376</v>
      </c>
      <c r="BN5" s="2">
        <v>368</v>
      </c>
      <c r="BO5" s="2">
        <v>408</v>
      </c>
      <c r="BP5" s="2">
        <v>368</v>
      </c>
      <c r="BQ5" s="2">
        <v>392</v>
      </c>
      <c r="BR5" s="2">
        <v>392</v>
      </c>
      <c r="BS5" s="2">
        <v>352</v>
      </c>
      <c r="BT5" s="2">
        <v>376</v>
      </c>
      <c r="BU5" s="2">
        <v>400</v>
      </c>
      <c r="BV5" s="2">
        <v>376</v>
      </c>
      <c r="BW5" s="2">
        <v>368</v>
      </c>
      <c r="BX5" s="2">
        <v>408</v>
      </c>
      <c r="BY5" s="2">
        <v>376</v>
      </c>
      <c r="BZ5" s="2">
        <v>384</v>
      </c>
      <c r="CA5" s="2">
        <v>392</v>
      </c>
      <c r="CB5" s="2">
        <v>368</v>
      </c>
      <c r="CC5" s="2">
        <v>408</v>
      </c>
      <c r="CD5" s="2">
        <v>376</v>
      </c>
      <c r="CE5" s="2">
        <v>352</v>
      </c>
      <c r="CF5" s="2">
        <v>392</v>
      </c>
      <c r="CG5" s="2">
        <v>384</v>
      </c>
      <c r="CH5" s="2">
        <v>376</v>
      </c>
      <c r="CI5" s="2">
        <v>384</v>
      </c>
      <c r="CJ5" s="2">
        <v>392</v>
      </c>
      <c r="CK5" s="2">
        <v>376</v>
      </c>
      <c r="CL5" s="2">
        <v>400</v>
      </c>
      <c r="CM5" s="2">
        <v>376</v>
      </c>
      <c r="CN5" s="2">
        <v>368</v>
      </c>
      <c r="CO5" s="2">
        <v>408</v>
      </c>
      <c r="CP5" s="2">
        <v>376</v>
      </c>
      <c r="CQ5" s="2">
        <v>360</v>
      </c>
      <c r="CR5" s="2">
        <v>408</v>
      </c>
      <c r="CS5" s="2">
        <v>368</v>
      </c>
      <c r="CT5" s="2">
        <v>392</v>
      </c>
      <c r="CU5" s="2">
        <v>384</v>
      </c>
      <c r="CV5" s="2">
        <v>376</v>
      </c>
      <c r="CW5" s="2">
        <v>408</v>
      </c>
      <c r="CX5" s="2">
        <v>368</v>
      </c>
      <c r="CY5" s="2">
        <v>376</v>
      </c>
      <c r="CZ5" s="2">
        <v>400</v>
      </c>
      <c r="DA5" s="2">
        <v>376</v>
      </c>
      <c r="DB5" s="2">
        <v>392</v>
      </c>
      <c r="DC5" s="2">
        <v>352</v>
      </c>
      <c r="DD5" s="2">
        <v>392</v>
      </c>
      <c r="DE5" s="2">
        <v>368</v>
      </c>
      <c r="DF5" s="2">
        <v>408</v>
      </c>
      <c r="DG5" s="2">
        <v>368</v>
      </c>
      <c r="DH5" s="2">
        <v>376</v>
      </c>
      <c r="DI5" s="2">
        <v>408</v>
      </c>
      <c r="DJ5" s="2">
        <v>368</v>
      </c>
      <c r="DK5" s="2">
        <v>392</v>
      </c>
      <c r="DL5" s="2">
        <v>384</v>
      </c>
      <c r="DM5" s="2">
        <v>376</v>
      </c>
      <c r="DN5" s="2">
        <v>408</v>
      </c>
      <c r="DO5" s="2">
        <v>352</v>
      </c>
      <c r="DP5" s="2">
        <v>376</v>
      </c>
      <c r="DQ5" s="2">
        <v>368</v>
      </c>
      <c r="DR5" s="2">
        <v>408</v>
      </c>
      <c r="DS5" s="2">
        <v>368</v>
      </c>
      <c r="DT5" s="2">
        <v>392</v>
      </c>
      <c r="DU5" s="2">
        <v>392</v>
      </c>
      <c r="DV5" s="2">
        <v>368</v>
      </c>
      <c r="DW5" s="2">
        <v>408</v>
      </c>
      <c r="DX5" s="2">
        <v>368</v>
      </c>
      <c r="DY5" s="2">
        <v>376</v>
      </c>
    </row>
    <row r="6" spans="1:129" x14ac:dyDescent="0.2">
      <c r="A6" s="12">
        <f>+A2</f>
        <v>37055</v>
      </c>
    </row>
    <row r="7" spans="1:129" hidden="1" x14ac:dyDescent="0.2">
      <c r="C7" s="13">
        <v>37043</v>
      </c>
      <c r="D7" s="13">
        <v>37073</v>
      </c>
      <c r="E7" s="13">
        <v>37104</v>
      </c>
      <c r="F7" s="13">
        <v>37135</v>
      </c>
      <c r="G7" s="13"/>
      <c r="H7" s="13">
        <v>37165</v>
      </c>
      <c r="I7" s="13">
        <v>37196</v>
      </c>
      <c r="J7" s="13">
        <v>37226</v>
      </c>
      <c r="K7" s="14"/>
      <c r="L7" s="13"/>
      <c r="M7" s="13"/>
      <c r="N7" s="13"/>
      <c r="O7" s="13"/>
      <c r="P7" s="13"/>
      <c r="V7" s="11">
        <v>37257</v>
      </c>
      <c r="W7" s="11">
        <v>37288</v>
      </c>
      <c r="X7" s="11">
        <v>37316</v>
      </c>
      <c r="Y7" s="11">
        <v>37347</v>
      </c>
      <c r="Z7" s="11">
        <v>37377</v>
      </c>
      <c r="AA7" s="11">
        <v>37408</v>
      </c>
      <c r="AB7" s="11">
        <v>37438</v>
      </c>
      <c r="AC7" s="11">
        <v>37469</v>
      </c>
      <c r="AD7" s="11">
        <v>37500</v>
      </c>
      <c r="AE7" s="11">
        <v>37530</v>
      </c>
      <c r="AF7" s="11">
        <v>37561</v>
      </c>
      <c r="AG7" s="11">
        <v>37591</v>
      </c>
      <c r="AH7" s="11">
        <v>37622</v>
      </c>
      <c r="AI7" s="11">
        <v>37653</v>
      </c>
      <c r="AJ7" s="11">
        <v>37681</v>
      </c>
      <c r="AK7" s="11">
        <v>37712</v>
      </c>
      <c r="AL7" s="11">
        <v>37742</v>
      </c>
      <c r="AM7" s="11">
        <v>37773</v>
      </c>
      <c r="AN7" s="11">
        <v>37803</v>
      </c>
      <c r="AO7" s="11">
        <v>37834</v>
      </c>
      <c r="AP7" s="11">
        <v>37865</v>
      </c>
      <c r="AQ7" s="11">
        <v>37895</v>
      </c>
      <c r="AR7" s="11">
        <v>37926</v>
      </c>
      <c r="AS7" s="11">
        <v>37956</v>
      </c>
      <c r="AT7" s="11">
        <v>37987</v>
      </c>
      <c r="AU7" s="11">
        <v>38018</v>
      </c>
      <c r="AV7" s="11">
        <v>38047</v>
      </c>
      <c r="AW7" s="11">
        <v>38078</v>
      </c>
      <c r="AX7" s="11">
        <v>38108</v>
      </c>
      <c r="AY7" s="11">
        <v>38139</v>
      </c>
      <c r="AZ7" s="11">
        <v>38169</v>
      </c>
      <c r="BA7" s="11">
        <v>38200</v>
      </c>
      <c r="BB7" s="11">
        <v>38231</v>
      </c>
      <c r="BC7" s="11">
        <v>38261</v>
      </c>
      <c r="BD7" s="11">
        <v>38292</v>
      </c>
      <c r="BE7" s="11">
        <v>38322</v>
      </c>
      <c r="BF7" s="11">
        <v>38353</v>
      </c>
      <c r="BG7" s="11">
        <v>38384</v>
      </c>
      <c r="BH7" s="11">
        <v>38412</v>
      </c>
      <c r="BI7" s="11">
        <v>38443</v>
      </c>
      <c r="BJ7" s="11">
        <v>38473</v>
      </c>
      <c r="BK7" s="11">
        <v>38504</v>
      </c>
      <c r="BL7" s="11">
        <v>38534</v>
      </c>
      <c r="BM7" s="11">
        <v>38565</v>
      </c>
      <c r="BN7" s="11">
        <v>38596</v>
      </c>
      <c r="BO7" s="11">
        <v>38626</v>
      </c>
      <c r="BP7" s="11">
        <v>38657</v>
      </c>
      <c r="BQ7" s="11">
        <v>38687</v>
      </c>
      <c r="BR7" s="11">
        <v>38718</v>
      </c>
      <c r="BS7" s="11">
        <v>38749</v>
      </c>
      <c r="BT7" s="11">
        <v>38777</v>
      </c>
      <c r="BU7" s="11">
        <v>38808</v>
      </c>
      <c r="BV7" s="11">
        <v>38838</v>
      </c>
      <c r="BW7" s="11">
        <v>38869</v>
      </c>
      <c r="BX7" s="11">
        <v>38899</v>
      </c>
      <c r="BY7" s="11">
        <v>38930</v>
      </c>
      <c r="BZ7" s="11">
        <v>38961</v>
      </c>
      <c r="CA7" s="11">
        <v>38991</v>
      </c>
      <c r="CB7" s="11">
        <v>39022</v>
      </c>
      <c r="CC7" s="11">
        <v>39052</v>
      </c>
      <c r="CD7" s="11">
        <v>39083</v>
      </c>
      <c r="CE7" s="11">
        <v>39114</v>
      </c>
      <c r="CF7" s="11">
        <v>39142</v>
      </c>
      <c r="CG7" s="11">
        <v>39173</v>
      </c>
      <c r="CH7" s="11">
        <v>39203</v>
      </c>
      <c r="CI7" s="11">
        <v>39234</v>
      </c>
      <c r="CJ7" s="11">
        <v>39264</v>
      </c>
      <c r="CK7" s="11">
        <v>39295</v>
      </c>
      <c r="CL7" s="11">
        <v>39326</v>
      </c>
      <c r="CM7" s="11">
        <v>39356</v>
      </c>
      <c r="CN7" s="11">
        <v>39387</v>
      </c>
      <c r="CO7" s="11">
        <v>39417</v>
      </c>
      <c r="CP7" s="11">
        <v>39448</v>
      </c>
      <c r="CQ7" s="11">
        <v>39479</v>
      </c>
      <c r="CR7" s="11">
        <v>39508</v>
      </c>
      <c r="CS7" s="11">
        <v>39539</v>
      </c>
      <c r="CT7" s="11">
        <v>39569</v>
      </c>
      <c r="CU7" s="11">
        <v>39600</v>
      </c>
      <c r="CV7" s="11">
        <v>39630</v>
      </c>
      <c r="CW7" s="11">
        <v>39661</v>
      </c>
      <c r="CX7" s="11">
        <v>39692</v>
      </c>
      <c r="CY7" s="11">
        <v>39722</v>
      </c>
      <c r="CZ7" s="11">
        <v>39753</v>
      </c>
      <c r="DA7" s="11">
        <v>39783</v>
      </c>
      <c r="DB7" s="11">
        <v>39814</v>
      </c>
      <c r="DC7" s="11">
        <v>39845</v>
      </c>
      <c r="DD7" s="11">
        <v>39873</v>
      </c>
      <c r="DE7" s="11">
        <v>39904</v>
      </c>
      <c r="DF7" s="11">
        <v>39934</v>
      </c>
      <c r="DG7" s="11">
        <v>39965</v>
      </c>
      <c r="DH7" s="11">
        <v>39995</v>
      </c>
      <c r="DI7" s="11">
        <v>40026</v>
      </c>
      <c r="DJ7" s="11">
        <v>40057</v>
      </c>
      <c r="DK7" s="11">
        <v>40087</v>
      </c>
      <c r="DL7" s="11">
        <v>40118</v>
      </c>
      <c r="DM7" s="11">
        <v>40148</v>
      </c>
      <c r="DN7" s="11">
        <v>40179</v>
      </c>
      <c r="DO7" s="11">
        <v>40210</v>
      </c>
      <c r="DP7" s="11">
        <v>40238</v>
      </c>
      <c r="DQ7" s="11">
        <v>40269</v>
      </c>
      <c r="DR7" s="11">
        <v>40299</v>
      </c>
      <c r="DS7" s="11">
        <v>40330</v>
      </c>
      <c r="DT7" s="11">
        <v>40360</v>
      </c>
      <c r="DU7" s="11">
        <v>40391</v>
      </c>
      <c r="DV7" s="11">
        <v>40422</v>
      </c>
      <c r="DW7" s="11">
        <v>40452</v>
      </c>
      <c r="DX7" s="11">
        <v>40483</v>
      </c>
      <c r="DY7" s="11">
        <v>40513</v>
      </c>
    </row>
    <row r="8" spans="1:129" ht="10.8" thickBot="1" x14ac:dyDescent="0.25">
      <c r="A8" s="7"/>
      <c r="B8" s="144"/>
      <c r="C8" s="145" t="s">
        <v>4</v>
      </c>
      <c r="D8" s="145">
        <v>37073</v>
      </c>
      <c r="E8" s="145">
        <v>37104</v>
      </c>
      <c r="F8" s="145" t="s">
        <v>5</v>
      </c>
      <c r="G8" s="145" t="s">
        <v>6</v>
      </c>
      <c r="H8" s="145"/>
      <c r="I8" s="145"/>
      <c r="J8" s="145"/>
      <c r="K8" s="146" t="s">
        <v>7</v>
      </c>
      <c r="L8" s="145" t="s">
        <v>8</v>
      </c>
      <c r="M8" s="145" t="s">
        <v>9</v>
      </c>
      <c r="N8" s="145" t="s">
        <v>10</v>
      </c>
      <c r="O8" s="145" t="s">
        <v>11</v>
      </c>
      <c r="P8" s="145" t="s">
        <v>12</v>
      </c>
      <c r="Q8" s="147" t="s">
        <v>13</v>
      </c>
      <c r="R8" s="146" t="s">
        <v>44</v>
      </c>
      <c r="S8" s="146"/>
      <c r="V8" s="11"/>
    </row>
    <row r="9" spans="1:129" s="4" customFormat="1" ht="13.65" customHeight="1" x14ac:dyDescent="0.2">
      <c r="A9" s="24" t="s">
        <v>15</v>
      </c>
      <c r="B9" s="148" t="s">
        <v>16</v>
      </c>
      <c r="C9" s="149">
        <f ca="1">(0.62962962962963*'[2]Off Peak Detail'!C9)+(0.222222222222222*'[2]Off Peak Detail'!C28)+(0.148148148148148*'[2]Off Peak Detail'!C47)</f>
        <v>16.221222100434478</v>
      </c>
      <c r="D9" s="149">
        <f ca="1">(0.63265306122449*'[2]Off Peak Detail'!E9)+(0.163265306122449*'[2]Off Peak Detail'!E28)+(0.204081632653061*'[2]Off Peak Detail'!E47)</f>
        <v>15.288367660678164</v>
      </c>
      <c r="E9" s="149">
        <f>(0.659574468085106*'[2]Off Peak Detail'!F9)+(0.170212765957447*'[2]Off Peak Detail'!F28)+(0.170212765957447*'[2]Off Peak Detail'!F47)</f>
        <v>11.072127545133553</v>
      </c>
      <c r="F9" s="149">
        <f>(0.6*'[2]Off Peak Detail'!G9)+(0.2*'[2]Off Peak Detail'!G28)+(0.2*'[2]Off Peak Detail'!G47)</f>
        <v>2.5799999713897703</v>
      </c>
      <c r="G9" s="25">
        <f t="shared" ref="G9:G25" si="0">AVERAGE(H9:J9)</f>
        <v>2.5401362272960402</v>
      </c>
      <c r="H9" s="149">
        <f>(0.659574468085106*'[2]Off Peak Detail'!I9)+(0.170212765957447*'[2]Off Peak Detail'!I28)+(0.170212765957447*'[2]Off Peak Detail'!I47)</f>
        <v>2.5204255986720963</v>
      </c>
      <c r="I9" s="149">
        <f>(0.652173913043478*'[2]Off Peak Detail'!J9)+(0.173913043478261*'[2]Off Peak Detail'!J28)+(0.173913043478261*'[2]Off Peak Detail'!J47)</f>
        <v>2.5278261537137245</v>
      </c>
      <c r="J9" s="149">
        <f>(0.607843137254902*'[2]Off Peak Detail'!K9)+(0.196078431372549*'[2]Off Peak Detail'!K28)+(0.196078431372549*'[2]Off Peak Detail'!K47)</f>
        <v>2.5721569295023001</v>
      </c>
      <c r="K9" s="26">
        <v>6.9476751258320615</v>
      </c>
      <c r="L9" s="26">
        <v>5.0730367543185571</v>
      </c>
      <c r="M9" s="26">
        <v>5.0730367551507332</v>
      </c>
      <c r="N9" s="26">
        <v>5.0290070755556497</v>
      </c>
      <c r="O9" s="26">
        <v>5.0275305412126627</v>
      </c>
      <c r="P9" s="26">
        <v>5.0394945271843152</v>
      </c>
      <c r="Q9" s="34">
        <v>5.0362834021734724</v>
      </c>
      <c r="R9" s="28">
        <v>5.1545371464134133</v>
      </c>
      <c r="S9" s="29"/>
      <c r="T9" s="30"/>
      <c r="V9" s="46">
        <f>(0.659574468085106*'[2]Off Peak Detail'!U9)+(0.170212765957447*'[2]Off Peak Detail'!U28)+(0.170212765957447*'[2]Off Peak Detail'!U47)</f>
        <v>2.5204255986720963</v>
      </c>
      <c r="W9" s="46">
        <f>(0.636363636363636*'[2]Off Peak Detail'!V9)+(0.181818181818182*'[2]Off Peak Detail'!V28)+(0.181818181818182*'[2]Off Peak Detail'!V47)</f>
        <v>2.5436365821144804</v>
      </c>
      <c r="X9" s="46">
        <f>(0.607843137254902*'[2]Off Peak Detail'!W9)+(0.196078431372549*'[2]Off Peak Detail'!W28)+(0.196078431372549*'[2]Off Peak Detail'!W47)</f>
        <v>2.5721569295023001</v>
      </c>
      <c r="Y9" s="46">
        <f>(0.652173913043478*'[2]Off Peak Detail'!X9)+(0.173913043478261*'[2]Off Peak Detail'!X28)+(0.173913043478261*'[2]Off Peak Detail'!X47)</f>
        <v>2.5278261537137245</v>
      </c>
      <c r="Z9" s="46">
        <f>(0.659574468085106*'[2]Off Peak Detail'!Y9)+(0.170212765957447*'[2]Off Peak Detail'!Y28)+(0.170212765957447*'[2]Off Peak Detail'!Y47)</f>
        <v>2.5204255986720963</v>
      </c>
      <c r="AA9" s="46">
        <f>(0.6*'[2]Off Peak Detail'!Z9)+(0.2*'[2]Off Peak Detail'!Z28)+(0.2*'[2]Off Peak Detail'!Z47)</f>
        <v>12.569400215148926</v>
      </c>
      <c r="AB9" s="46">
        <f>(0.659574468085106*'[2]Off Peak Detail'!AA9)+(0.170212765957447*'[2]Off Peak Detail'!AA28)+(0.170212765957447*'[2]Off Peak Detail'!AA47)</f>
        <v>12.391277110322996</v>
      </c>
      <c r="AC9" s="46">
        <f>(0.63265306122449*'[2]Off Peak Detail'!AB9)+(0.204081632653061*'[2]Off Peak Detail'!AB28)+(0.163265306122449*'[2]Off Peak Detail'!AB47)</f>
        <v>12.472040701885614</v>
      </c>
      <c r="AD9" s="46">
        <f>(0.625*'[2]Off Peak Detail'!AC9)+(0.166666666666667*'[2]Off Peak Detail'!AC28)+(0.208333333333333*'[2]Off Peak Detail'!AC47)</f>
        <v>2.554999977350235</v>
      </c>
      <c r="AE9" s="46">
        <f>(0.659574468085106*'[2]Off Peak Detail'!AD9)+(0.170212765957447*'[2]Off Peak Detail'!AD28)+(0.170212765957447*'[2]Off Peak Detail'!AD47)</f>
        <v>2.5204255986720963</v>
      </c>
      <c r="AF9" s="46">
        <f>(0.625*'[2]Off Peak Detail'!AE9)+(0.208333333333333*'[2]Off Peak Detail'!AE28)+(0.166666666666667*'[2]Off Peak Detail'!AE47)</f>
        <v>2.5550000667572021</v>
      </c>
      <c r="AG9" s="46">
        <f>(0.63265306122449*'[2]Off Peak Detail'!AF9)+(0.163265306122449*'[2]Off Peak Detail'!AF28)+(0.204081632653061*'[2]Off Peak Detail'!AF47)</f>
        <v>2.5473470055327123</v>
      </c>
      <c r="AH9" s="46">
        <f>(0.659574468085106*'[2]Off Peak Detail'!AG9)+(0.170212765957447*'[2]Off Peak Detail'!AG28)+(0.170212765957447*'[2]Off Peak Detail'!AG47)</f>
        <v>2.5204255986720963</v>
      </c>
      <c r="AI9" s="46">
        <f>(0.636363636363636*'[2]Off Peak Detail'!AH9)+(0.181818181818182*'[2]Off Peak Detail'!AH28)+(0.181818181818182*'[2]Off Peak Detail'!AH47)</f>
        <v>2.5436365821144804</v>
      </c>
      <c r="AJ9" s="46">
        <f>(0.607843137254902*'[2]Off Peak Detail'!AI9)+(0.196078431372549*'[2]Off Peak Detail'!AI28)+(0.196078431372549*'[2]Off Peak Detail'!AI47)</f>
        <v>2.5721569295023001</v>
      </c>
      <c r="AK9" s="46">
        <f>(0.652173913043478*'[2]Off Peak Detail'!AJ9)+(0.173913043478261*'[2]Off Peak Detail'!AJ28)+(0.173913043478261*'[2]Off Peak Detail'!AJ47)</f>
        <v>2.5278261537137245</v>
      </c>
      <c r="AL9" s="46">
        <f>(0.63265306122449*'[2]Off Peak Detail'!AK9)+(0.204081632653061*'[2]Off Peak Detail'!AK28)+(0.163265306122449*'[2]Off Peak Detail'!AK47)</f>
        <v>2.5473470055327123</v>
      </c>
      <c r="AM9" s="46">
        <f>(0.625*'[2]Off Peak Detail'!AL9)+(0.166666666666667*'[2]Off Peak Detail'!AL28)+(0.208333333333333*'[2]Off Peak Detail'!AL47)</f>
        <v>12.494375228881836</v>
      </c>
      <c r="AN9" s="46">
        <f>(0.659574468085106*'[2]Off Peak Detail'!AM9)+(0.170212765957447*'[2]Off Peak Detail'!AM28)+(0.170212765957447*'[2]Off Peak Detail'!AM47)</f>
        <v>12.391277110322996</v>
      </c>
      <c r="AO9" s="46">
        <f>(0.607843137254902*'[2]Off Peak Detail'!AN9)+(0.196078431372549*'[2]Off Peak Detail'!AN28)+(0.196078431372549*'[2]Off Peak Detail'!AN47)</f>
        <v>12.546470473794377</v>
      </c>
      <c r="AP9" s="46">
        <f>(0.652173913043478*'[2]Off Peak Detail'!AO9)+(0.173913043478261*'[2]Off Peak Detail'!AO28)+(0.173913043478261*'[2]Off Peak Detail'!AO47)</f>
        <v>2.5278260707855229</v>
      </c>
      <c r="AQ9" s="46">
        <f>(0.659574468085106*'[2]Off Peak Detail'!AP9)+(0.170212765957447*'[2]Off Peak Detail'!AP28)+(0.170212765957447*'[2]Off Peak Detail'!AP47)</f>
        <v>2.5204255986720963</v>
      </c>
      <c r="AR9" s="46">
        <f>(0.6*'[2]Off Peak Detail'!AQ9)+(0.2*'[2]Off Peak Detail'!AQ28)+(0.2*'[2]Off Peak Detail'!AQ47)</f>
        <v>2.5800000667572025</v>
      </c>
      <c r="AS9" s="46">
        <f>(0.659574468085106*'[2]Off Peak Detail'!AR9)+(0.170212765957447*'[2]Off Peak Detail'!AR28)+(0.170212765957447*'[2]Off Peak Detail'!AR47)</f>
        <v>2.5204255986720963</v>
      </c>
      <c r="AT9" s="46">
        <f>(0.63265306122449*'[2]Off Peak Detail'!AS9)+(0.204081632653061*'[2]Off Peak Detail'!AS28)+(0.163265306122449*'[2]Off Peak Detail'!AS47)</f>
        <v>2.5473470055327123</v>
      </c>
      <c r="AU9" s="46">
        <f>(0.617021276595745*'[2]Off Peak Detail'!AT9)+(0.170212765957447*'[2]Off Peak Detail'!AT28)+(0.212765957446809*'[2]Off Peak Detail'!AT47)</f>
        <v>2.5629789372707967</v>
      </c>
      <c r="AV9" s="46">
        <f>(0.659574468085106*'[2]Off Peak Detail'!AU9)+(0.170212765957447*'[2]Off Peak Detail'!AU28)+(0.170212765957447*'[2]Off Peak Detail'!AU47)</f>
        <v>2.5204255986720963</v>
      </c>
      <c r="AW9" s="46">
        <f>(0.652173913043478*'[2]Off Peak Detail'!AV9)+(0.173913043478261*'[2]Off Peak Detail'!AV28)+(0.173913043478261*'[2]Off Peak Detail'!AV47)</f>
        <v>2.5278261537137245</v>
      </c>
      <c r="AX9" s="46">
        <f>(0.607843137254902*'[2]Off Peak Detail'!AW9)+(0.196078431372549*'[2]Off Peak Detail'!AW28)+(0.196078431372549*'[2]Off Peak Detail'!AW47)</f>
        <v>2.5721569295023001</v>
      </c>
      <c r="AY9" s="46">
        <f>(0.652173913043478*'[2]Off Peak Detail'!AX9)+(0.173913043478261*'[2]Off Peak Detail'!AX28)+(0.173913043478261*'[2]Off Peak Detail'!AX47)</f>
        <v>12.412826330765435</v>
      </c>
      <c r="AZ9" s="46">
        <f>(0.63265306122449*'[2]Off Peak Detail'!AY9)+(0.204081632653061*'[2]Off Peak Detail'!AY28)+(0.163265306122449*'[2]Off Peak Detail'!AY47)</f>
        <v>12.47204130523059</v>
      </c>
      <c r="BA9" s="46">
        <f>(0.63265306122449*'[2]Off Peak Detail'!AZ9)+(0.163265306122449*'[2]Off Peak Detail'!AZ28)+(0.204081632653061*'[2]Off Peak Detail'!AZ47)</f>
        <v>12.472040701885614</v>
      </c>
      <c r="BB9" s="46">
        <f>(0.652173913043478*'[2]Off Peak Detail'!BA9)+(0.173913043478261*'[2]Off Peak Detail'!BA28)+(0.173913043478261*'[2]Off Peak Detail'!BA47)</f>
        <v>2.5278260707855229</v>
      </c>
      <c r="BC9" s="46">
        <f>(0.607843137254902*'[2]Off Peak Detail'!BB9)+(0.196078431372549*'[2]Off Peak Detail'!BB28)+(0.196078431372549*'[2]Off Peak Detail'!BB47)</f>
        <v>2.5721569295023001</v>
      </c>
      <c r="BD9" s="46">
        <f>(0.652173913043478*'[2]Off Peak Detail'!BC9)+(0.173913043478261*'[2]Off Peak Detail'!BC28)+(0.173913043478261*'[2]Off Peak Detail'!BC47)</f>
        <v>2.5278261537137245</v>
      </c>
      <c r="BE9" s="46">
        <f>(0.659574468085106*'[2]Off Peak Detail'!BD9)+(0.170212765957447*'[2]Off Peak Detail'!BD28)+(0.170212765957447*'[2]Off Peak Detail'!BD47)</f>
        <v>2.5204255986720963</v>
      </c>
      <c r="BF9" s="46">
        <f>(0.607843137254902*'[2]Off Peak Detail'!BE9)+(0.196078431372549*'[2]Off Peak Detail'!BE28)+(0.196078431372549*'[2]Off Peak Detail'!BE47)</f>
        <v>2.5721569295023001</v>
      </c>
      <c r="BG9" s="46">
        <f>(0.636363636363636*'[2]Off Peak Detail'!BF9)+(0.181818181818182*'[2]Off Peak Detail'!BF28)+(0.181818181818182*'[2]Off Peak Detail'!BF47)</f>
        <v>2.5436365821144804</v>
      </c>
      <c r="BH9" s="46">
        <f>(0.659574468085106*'[2]Off Peak Detail'!BG9)+(0.170212765957447*'[2]Off Peak Detail'!BG28)+(0.170212765957447*'[2]Off Peak Detail'!BG47)</f>
        <v>2.5204255986720963</v>
      </c>
      <c r="BI9" s="46">
        <f>(0.625*'[2]Off Peak Detail'!BH9)+(0.208333333333333*'[2]Off Peak Detail'!BH28)+(0.166666666666667*'[2]Off Peak Detail'!BH47)</f>
        <v>2.5550000667572021</v>
      </c>
      <c r="BJ9" s="46">
        <f>(0.63265306122449*'[2]Off Peak Detail'!BI9)+(0.163265306122449*'[2]Off Peak Detail'!BI28)+(0.204081632653061*'[2]Off Peak Detail'!BI47)</f>
        <v>2.5473470055327123</v>
      </c>
      <c r="BK9" s="46">
        <f>(0.652173913043478*'[2]Off Peak Detail'!BJ9)+(0.173913043478261*'[2]Off Peak Detail'!BJ28)+(0.173913043478261*'[2]Off Peak Detail'!BJ47)</f>
        <v>12.412826330765435</v>
      </c>
      <c r="BL9" s="46">
        <f>(0.607843137254902*'[2]Off Peak Detail'!BK9)+(0.196078431372549*'[2]Off Peak Detail'!BK28)+(0.196078431372549*'[2]Off Peak Detail'!BK47)</f>
        <v>12.546471053478765</v>
      </c>
      <c r="BM9" s="46">
        <f>(0.659574468085106*'[2]Off Peak Detail'!BL9)+(0.170212765957447*'[2]Off Peak Detail'!BL28)+(0.170212765957447*'[2]Off Peak Detail'!BL47)</f>
        <v>12.391276481303764</v>
      </c>
      <c r="BN9" s="46">
        <f>(0.652173913043478*'[2]Off Peak Detail'!BM9)+(0.173913043478261*'[2]Off Peak Detail'!BM28)+(0.173913043478261*'[2]Off Peak Detail'!BM47)</f>
        <v>2.5278260707855229</v>
      </c>
      <c r="BO9" s="46">
        <f>(0.607843137254902*'[2]Off Peak Detail'!BN9)+(0.196078431372549*'[2]Off Peak Detail'!BN28)+(0.196078431372549*'[2]Off Peak Detail'!BN47)</f>
        <v>2.5721569295023001</v>
      </c>
      <c r="BP9" s="46">
        <f>(0.652173913043478*'[2]Off Peak Detail'!BO9)+(0.173913043478261*'[2]Off Peak Detail'!BO28)+(0.173913043478261*'[2]Off Peak Detail'!BO47)</f>
        <v>2.5278261537137245</v>
      </c>
      <c r="BQ9" s="46">
        <f>(0.63265306122449*'[2]Off Peak Detail'!BP9)+(0.204081632653061*'[2]Off Peak Detail'!BP28)+(0.163265306122449*'[2]Off Peak Detail'!BP47)</f>
        <v>2.5473470055327123</v>
      </c>
      <c r="BR9" s="46">
        <f>(0.63265306122449*'[2]Off Peak Detail'!BQ9)+(0.163265306122449*'[2]Off Peak Detail'!BQ28)+(0.204081632653061*'[2]Off Peak Detail'!BQ47)</f>
        <v>2.5473470055327123</v>
      </c>
      <c r="BS9" s="46">
        <f>(0.636363636363636*'[2]Off Peak Detail'!BR9)+(0.181818181818182*'[2]Off Peak Detail'!BR28)+(0.181818181818182*'[2]Off Peak Detail'!BR47)</f>
        <v>2.5436365821144804</v>
      </c>
      <c r="BT9" s="46">
        <f>(0.659574468085106*'[2]Off Peak Detail'!BS9)+(0.170212765957447*'[2]Off Peak Detail'!BS28)+(0.170212765957447*'[2]Off Peak Detail'!BS47)</f>
        <v>2.5204255986720963</v>
      </c>
      <c r="BU9" s="46">
        <f>(0.6*'[2]Off Peak Detail'!BT9)+(0.2*'[2]Off Peak Detail'!BT28)+(0.2*'[2]Off Peak Detail'!BT47)</f>
        <v>2.5800000667572025</v>
      </c>
      <c r="BV9" s="46">
        <f>(0.659574468085106*'[2]Off Peak Detail'!BU9)+(0.170212765957447*'[2]Off Peak Detail'!BU28)+(0.170212765957447*'[2]Off Peak Detail'!BU47)</f>
        <v>2.5204255986720963</v>
      </c>
      <c r="BW9" s="46">
        <f>(0.652173913043478*'[2]Off Peak Detail'!BV9)+(0.173913043478261*'[2]Off Peak Detail'!BV28)+(0.173913043478261*'[2]Off Peak Detail'!BV47)</f>
        <v>12.412826330765435</v>
      </c>
      <c r="BX9" s="46">
        <f>(0.607843137254902*'[2]Off Peak Detail'!BW9)+(0.196078431372549*'[2]Off Peak Detail'!BW28)+(0.196078431372549*'[2]Off Peak Detail'!BW47)</f>
        <v>12.546471053478765</v>
      </c>
      <c r="BY9" s="46">
        <f>(0.659574468085106*'[2]Off Peak Detail'!BX9)+(0.170212765957447*'[2]Off Peak Detail'!BX28)+(0.170212765957447*'[2]Off Peak Detail'!BX47)</f>
        <v>12.391276481303764</v>
      </c>
      <c r="BZ9" s="46">
        <f>(0.625*'[2]Off Peak Detail'!BY9)+(0.208333333333333*'[2]Off Peak Detail'!BY28)+(0.166666666666667*'[2]Off Peak Detail'!BY47)</f>
        <v>2.554999977350235</v>
      </c>
      <c r="CA9" s="46">
        <f>(0.63265306122449*'[2]Off Peak Detail'!BZ9)+(0.163265306122449*'[2]Off Peak Detail'!BZ28)+(0.204081632653061*'[2]Off Peak Detail'!BZ47)</f>
        <v>2.5473470055327123</v>
      </c>
      <c r="CB9" s="46">
        <f>(0.652173913043478*'[2]Off Peak Detail'!CA9)+(0.173913043478261*'[2]Off Peak Detail'!CA28)+(0.173913043478261*'[2]Off Peak Detail'!CA47)</f>
        <v>2.5278261537137245</v>
      </c>
      <c r="CC9" s="46">
        <f>(0.607843137254902*'[2]Off Peak Detail'!CB9)+(0.196078431372549*'[2]Off Peak Detail'!CB28)+(0.196078431372549*'[2]Off Peak Detail'!CB47)</f>
        <v>2.5721569295023001</v>
      </c>
      <c r="CD9" s="46">
        <f>(0.659574468085106*'[2]Off Peak Detail'!CC9)+(0.170212765957447*'[2]Off Peak Detail'!CC28)+(0.170212765957447*'[2]Off Peak Detail'!CC47)</f>
        <v>2.5204255986720963</v>
      </c>
      <c r="CE9" s="46">
        <f>(0.636363636363636*'[2]Off Peak Detail'!CD9)+(0.181818181818182*'[2]Off Peak Detail'!CD28)+(0.181818181818182*'[2]Off Peak Detail'!CD47)</f>
        <v>2.5436365821144804</v>
      </c>
      <c r="CF9" s="46">
        <f>(0.63265306122449*'[2]Off Peak Detail'!CE9)+(0.204081632653061*'[2]Off Peak Detail'!CE28)+(0.163265306122449*'[2]Off Peak Detail'!CE47)</f>
        <v>2.5473470055327123</v>
      </c>
      <c r="CG9" s="46">
        <f>(0.625*'[2]Off Peak Detail'!CF9)+(0.166666666666667*'[2]Off Peak Detail'!CF28)+(0.208333333333333*'[2]Off Peak Detail'!CF47)</f>
        <v>2.5550000667572021</v>
      </c>
      <c r="CH9" s="46">
        <f>(0.659574468085106*'[2]Off Peak Detail'!CG9)+(0.170212765957447*'[2]Off Peak Detail'!CG28)+(0.170212765957447*'[2]Off Peak Detail'!CG47)</f>
        <v>2.5204255986720963</v>
      </c>
      <c r="CI9" s="46">
        <f>(0.625*'[2]Off Peak Detail'!CH9)+(0.208333333333333*'[2]Off Peak Detail'!CH28)+(0.166666666666667*'[2]Off Peak Detail'!CH47)</f>
        <v>12.494375228881836</v>
      </c>
      <c r="CJ9" s="46">
        <f>(0.63265306122449*'[2]Off Peak Detail'!CI9)+(0.163265306122449*'[2]Off Peak Detail'!CI28)+(0.204081632653061*'[2]Off Peak Detail'!CI47)</f>
        <v>12.47204130523059</v>
      </c>
      <c r="CK9" s="46">
        <f>(0.659574468085106*'[2]Off Peak Detail'!CJ9)+(0.170212765957447*'[2]Off Peak Detail'!CJ28)+(0.170212765957447*'[2]Off Peak Detail'!CJ47)</f>
        <v>12.391276481303764</v>
      </c>
      <c r="CL9" s="46">
        <f>(0.6*'[2]Off Peak Detail'!CK9)+(0.2*'[2]Off Peak Detail'!CK28)+(0.2*'[2]Off Peak Detail'!CK47)</f>
        <v>2.5799999713897703</v>
      </c>
      <c r="CM9" s="46">
        <f>(0.659574468085106*'[2]Off Peak Detail'!CL9)+(0.170212765957447*'[2]Off Peak Detail'!CL28)+(0.170212765957447*'[2]Off Peak Detail'!CL47)</f>
        <v>2.5204255986720963</v>
      </c>
      <c r="CN9" s="46">
        <f>(0.652173913043478*'[2]Off Peak Detail'!CM9)+(0.173913043478261*'[2]Off Peak Detail'!CM28)+(0.173913043478261*'[2]Off Peak Detail'!CM47)</f>
        <v>2.5278261537137245</v>
      </c>
      <c r="CO9" s="46">
        <f>(0.607843137254902*'[2]Off Peak Detail'!CN9)+(0.196078431372549*'[2]Off Peak Detail'!CN28)+(0.196078431372549*'[2]Off Peak Detail'!CN47)</f>
        <v>2.5721569295023001</v>
      </c>
      <c r="CP9" s="46">
        <f>(0.659574468085106*'[2]Off Peak Detail'!CO9)+(0.170212765957447*'[2]Off Peak Detail'!CO28)+(0.170212765957447*'[2]Off Peak Detail'!CO47)</f>
        <v>2.5204255986720963</v>
      </c>
      <c r="CQ9" s="46">
        <f>(0.644444444444444*'[2]Off Peak Detail'!CP9)+(0.177777777777778*'[2]Off Peak Detail'!CP28)+(0.177777777777778*'[2]Off Peak Detail'!CP47)</f>
        <v>2.5355557759602871</v>
      </c>
      <c r="CR9" s="46">
        <f>(0.607843137254902*'[2]Off Peak Detail'!CQ9)+(0.196078431372549*'[2]Off Peak Detail'!CQ28)+(0.196078431372549*'[2]Off Peak Detail'!CQ47)</f>
        <v>2.5721569295023001</v>
      </c>
      <c r="CS9" s="46">
        <f>(0.652173913043478*'[2]Off Peak Detail'!CR9)+(0.173913043478261*'[2]Off Peak Detail'!CR28)+(0.173913043478261*'[2]Off Peak Detail'!CR47)</f>
        <v>2.5278261537137245</v>
      </c>
      <c r="CT9" s="46">
        <f>(0.63265306122449*'[2]Off Peak Detail'!CS9)+(0.204081632653061*'[2]Off Peak Detail'!CS28)+(0.163265306122449*'[2]Off Peak Detail'!CS47)</f>
        <v>2.5473470055327123</v>
      </c>
      <c r="CU9" s="46">
        <f>(0.625*'[2]Off Peak Detail'!CT9)+(0.166666666666667*'[2]Off Peak Detail'!CT28)+(0.208333333333333*'[2]Off Peak Detail'!CT47)</f>
        <v>12.494375228881836</v>
      </c>
      <c r="CV9" s="46">
        <f>(0.659574468085106*'[2]Off Peak Detail'!CU9)+(0.170212765957447*'[2]Off Peak Detail'!CU28)+(0.170212765957447*'[2]Off Peak Detail'!CU47)</f>
        <v>12.391277110322996</v>
      </c>
      <c r="CW9" s="46">
        <f>(0.607843137254902*'[2]Off Peak Detail'!CV9)+(0.196078431372549*'[2]Off Peak Detail'!CV28)+(0.196078431372549*'[2]Off Peak Detail'!CV47)</f>
        <v>12.546470473794377</v>
      </c>
      <c r="CX9" s="46">
        <f>(0.652173913043478*'[2]Off Peak Detail'!CW9)+(0.173913043478261*'[2]Off Peak Detail'!CW28)+(0.173913043478261*'[2]Off Peak Detail'!CW47)</f>
        <v>2.5278260707855229</v>
      </c>
      <c r="CY9" s="46">
        <f>(0.659574468085106*'[2]Off Peak Detail'!CX9)+(0.170212765957447*'[2]Off Peak Detail'!CX28)+(0.170212765957447*'[2]Off Peak Detail'!CX47)</f>
        <v>2.5204255986720963</v>
      </c>
      <c r="CZ9" s="46">
        <f>(0.6*'[2]Off Peak Detail'!CY9)+(0.2*'[2]Off Peak Detail'!CY28)+(0.2*'[2]Off Peak Detail'!CY47)</f>
        <v>2.5800000667572025</v>
      </c>
      <c r="DA9" s="46">
        <f>(0.659574468085106*'[2]Off Peak Detail'!CZ9)+(0.170212765957447*'[2]Off Peak Detail'!CZ28)+(0.170212765957447*'[2]Off Peak Detail'!CZ47)</f>
        <v>2.5204255986720963</v>
      </c>
      <c r="DB9" s="46">
        <f>(0.63265306122449*'[2]Off Peak Detail'!DA9)+(0.204081632653061*'[2]Off Peak Detail'!DA28)+(0.163265306122449*'[2]Off Peak Detail'!DA47)</f>
        <v>2.5473470055327123</v>
      </c>
      <c r="DC9" s="46">
        <f>(0.636363636363636*'[2]Off Peak Detail'!DB9)+(0.181818181818182*'[2]Off Peak Detail'!DB28)+(0.181818181818182*'[2]Off Peak Detail'!DB47)</f>
        <v>2.5436365821144804</v>
      </c>
      <c r="DD9" s="46">
        <f>(0.63265306122449*'[2]Off Peak Detail'!DC9)+(0.163265306122449*'[2]Off Peak Detail'!DC28)+(0.204081632653061*'[2]Off Peak Detail'!DC47)</f>
        <v>2.5473470055327123</v>
      </c>
      <c r="DE9" s="46">
        <f>(0.652173913043478*'[2]Off Peak Detail'!DD9)+(0.173913043478261*'[2]Off Peak Detail'!DD28)+(0.173913043478261*'[2]Off Peak Detail'!DD47)</f>
        <v>2.5278261537137245</v>
      </c>
      <c r="DF9" s="46">
        <f>(0.607843137254902*'[2]Off Peak Detail'!DE9)+(0.196078431372549*'[2]Off Peak Detail'!DE28)+(0.196078431372549*'[2]Off Peak Detail'!DE47)</f>
        <v>2.5721569295023001</v>
      </c>
      <c r="DG9" s="46">
        <f>(0.652173913043478*'[2]Off Peak Detail'!DF9)+(0.173913043478261*'[2]Off Peak Detail'!DF28)+(0.173913043478261*'[2]Off Peak Detail'!DF47)</f>
        <v>12.412826330765435</v>
      </c>
      <c r="DH9" s="46">
        <f>(0.659574468085106*'[2]Off Peak Detail'!DG9)+(0.170212765957447*'[2]Off Peak Detail'!DG28)+(0.170212765957447*'[2]Off Peak Detail'!DG47)</f>
        <v>12.391277110322996</v>
      </c>
      <c r="DI9" s="46">
        <f>(0.607843137254902*'[2]Off Peak Detail'!DH9)+(0.196078431372549*'[2]Off Peak Detail'!DH28)+(0.196078431372549*'[2]Off Peak Detail'!DH47)</f>
        <v>12.546470473794377</v>
      </c>
      <c r="DJ9" s="46">
        <f>(0.652173913043478*'[2]Off Peak Detail'!DI9)+(0.173913043478261*'[2]Off Peak Detail'!DI28)+(0.173913043478261*'[2]Off Peak Detail'!DI47)</f>
        <v>2.5278260707855229</v>
      </c>
      <c r="DK9" s="46">
        <f>(0.63265306122449*'[2]Off Peak Detail'!DJ9)+(0.204081632653061*'[2]Off Peak Detail'!DJ28)+(0.163265306122449*'[2]Off Peak Detail'!DJ47)</f>
        <v>2.5473470055327123</v>
      </c>
      <c r="DL9" s="46">
        <f>(0.625*'[2]Off Peak Detail'!DK9)+(0.166666666666667*'[2]Off Peak Detail'!DK28)+(0.208333333333333*'[2]Off Peak Detail'!DK47)</f>
        <v>2.5550000667572021</v>
      </c>
      <c r="DM9" s="46">
        <f>(0.659574468085106*'[2]Off Peak Detail'!DL9)+(0.170212765957447*'[2]Off Peak Detail'!DL28)+(0.170212765957447*'[2]Off Peak Detail'!DL47)</f>
        <v>2.5204255986720963</v>
      </c>
      <c r="DN9" s="46">
        <f>(0.607843137254902*'[2]Off Peak Detail'!DM9)+(0.196078431372549*'[2]Off Peak Detail'!DM28)+(0.196078431372549*'[2]Off Peak Detail'!DM47)</f>
        <v>2.5721569295023001</v>
      </c>
      <c r="DO9" s="46">
        <f>(0.636363636363636*'[2]Off Peak Detail'!DN9)+(0.181818181818182*'[2]Off Peak Detail'!DN28)+(0.181818181818182*'[2]Off Peak Detail'!DN47)</f>
        <v>2.5436365821144804</v>
      </c>
      <c r="DP9" s="46">
        <f>(0.659574468085106*'[2]Off Peak Detail'!DO9)+(0.170212765957447*'[2]Off Peak Detail'!DO28)+(0.170212765957447*'[2]Off Peak Detail'!DO47)</f>
        <v>2.5204255986720963</v>
      </c>
      <c r="DQ9" s="46">
        <f>(0.652173913043478*'[2]Off Peak Detail'!DP9)+(0.173913043478261*'[2]Off Peak Detail'!DP28)+(0.173913043478261*'[2]Off Peak Detail'!DP47)</f>
        <v>2.5278261537137245</v>
      </c>
      <c r="DR9" s="46">
        <f>(0.607843137254902*'[2]Off Peak Detail'!DQ9)+(0.196078431372549*'[2]Off Peak Detail'!DQ28)+(0.196078431372549*'[2]Off Peak Detail'!DQ47)</f>
        <v>2.5721569295023001</v>
      </c>
      <c r="DS9" s="46">
        <f>(0.652173913043478*'[2]Off Peak Detail'!DR9)+(0.173913043478261*'[2]Off Peak Detail'!DR28)+(0.173913043478261*'[2]Off Peak Detail'!DR47)</f>
        <v>12.412826330765435</v>
      </c>
      <c r="DT9" s="46">
        <f>(0.63265306122449*'[2]Off Peak Detail'!DS9)+(0.204081632653061*'[2]Off Peak Detail'!DS28)+(0.163265306122449*'[2]Off Peak Detail'!DS47)</f>
        <v>12.47204130523059</v>
      </c>
      <c r="DU9" s="46">
        <f>(0.63265306122449*'[2]Off Peak Detail'!DT9)+(0.163265306122449*'[2]Off Peak Detail'!DT28)+(0.204081632653061*'[2]Off Peak Detail'!DT47)</f>
        <v>12.472040701885614</v>
      </c>
      <c r="DV9" s="46">
        <f>(0.652173913043478*'[2]Off Peak Detail'!DU9)+(0.173913043478261*'[2]Off Peak Detail'!DU28)+(0.173913043478261*'[2]Off Peak Detail'!DU47)</f>
        <v>2.5278260707855229</v>
      </c>
      <c r="DW9" s="46">
        <f>(0.607843137254902*'[2]Off Peak Detail'!DV9)+(0.196078431372549*'[2]Off Peak Detail'!DV28)+(0.196078431372549*'[2]Off Peak Detail'!DV47)</f>
        <v>2.5721569295023001</v>
      </c>
      <c r="DX9" s="46">
        <f>(0.652173913043478*'[2]Off Peak Detail'!DW9)+(0.173913043478261*'[2]Off Peak Detail'!DW28)+(0.173913043478261*'[2]Off Peak Detail'!DW47)</f>
        <v>2.5278261537137245</v>
      </c>
      <c r="DY9" s="46">
        <f>(0.659574468085106*'[2]Off Peak Detail'!DX9)+(0.170212765957447*'[2]Off Peak Detail'!DX28)+(0.170212765957447*'[2]Off Peak Detail'!DX47)</f>
        <v>2.5204255986720963</v>
      </c>
    </row>
    <row r="10" spans="1:129" s="4" customFormat="1" ht="13.65" customHeight="1" x14ac:dyDescent="0.2">
      <c r="A10" s="32" t="s">
        <v>17</v>
      </c>
      <c r="B10" s="33" t="s">
        <v>18</v>
      </c>
      <c r="C10" s="46">
        <f ca="1">(0.62962962962963*'[2]Off Peak Detail'!C10)+(0.222222222222222*'[2]Off Peak Detail'!C29)+(0.148148148148148*'[2]Off Peak Detail'!C48)</f>
        <v>11.256666819254555</v>
      </c>
      <c r="D10" s="46">
        <f ca="1">(0.63265306122449*'[2]Off Peak Detail'!E10)+(0.163265306122449*'[2]Off Peak Detail'!E29)+(0.204081632653061*'[2]Off Peak Detail'!E48)</f>
        <v>10.416530764832789</v>
      </c>
      <c r="E10" s="46">
        <f>(0.659574468085106*'[2]Off Peak Detail'!F10)+(0.170212765957447*'[2]Off Peak Detail'!F29)+(0.170212765957447*'[2]Off Peak Detail'!F48)</f>
        <v>6.2921278121623612</v>
      </c>
      <c r="F10" s="46">
        <f>(0.6*'[2]Off Peak Detail'!G10)+(0.2*'[2]Off Peak Detail'!G29)+(0.2*'[2]Off Peak Detail'!G48)</f>
        <v>2.1200001239776611</v>
      </c>
      <c r="G10" s="31">
        <f t="shared" si="0"/>
        <v>2.119999885559082</v>
      </c>
      <c r="H10" s="46">
        <f>(0.659574468085106*'[2]Off Peak Detail'!I10)+(0.170212765957447*'[2]Off Peak Detail'!I29)+(0.170212765957447*'[2]Off Peak Detail'!I48)</f>
        <v>2.119999885559082</v>
      </c>
      <c r="I10" s="46">
        <f>(0.652173913043478*'[2]Off Peak Detail'!J10)+(0.173913043478261*'[2]Off Peak Detail'!J29)+(0.173913043478261*'[2]Off Peak Detail'!J48)</f>
        <v>2.119999885559082</v>
      </c>
      <c r="J10" s="46">
        <f>(0.607843137254902*'[2]Off Peak Detail'!K10)+(0.196078431372549*'[2]Off Peak Detail'!K29)+(0.196078431372549*'[2]Off Peak Detail'!K48)</f>
        <v>2.119999885559082</v>
      </c>
      <c r="K10" s="34">
        <v>4.7992113832419605</v>
      </c>
      <c r="L10" s="34">
        <v>3.5416753662402303</v>
      </c>
      <c r="M10" s="34">
        <v>3.5416753654080537</v>
      </c>
      <c r="N10" s="34">
        <v>3.5131707033629205</v>
      </c>
      <c r="O10" s="34">
        <v>3.5107477975928263</v>
      </c>
      <c r="P10" s="34">
        <v>3.5193514368357852</v>
      </c>
      <c r="Q10" s="34">
        <v>3.5172367160047853</v>
      </c>
      <c r="R10" s="36">
        <v>3.5965054499841953</v>
      </c>
      <c r="S10" s="29"/>
      <c r="T10" s="30"/>
      <c r="V10" s="46">
        <f>(0.659574468085106*'[2]Off Peak Detail'!U10)+(0.170212765957447*'[2]Off Peak Detail'!U29)+(0.170212765957447*'[2]Off Peak Detail'!U48)</f>
        <v>2.119999885559082</v>
      </c>
      <c r="W10" s="46">
        <f>(0.636363636363636*'[2]Off Peak Detail'!V10)+(0.181818181818182*'[2]Off Peak Detail'!V29)+(0.181818181818182*'[2]Off Peak Detail'!V48)</f>
        <v>2.119999885559082</v>
      </c>
      <c r="X10" s="46">
        <f>(0.607843137254902*'[2]Off Peak Detail'!W10)+(0.196078431372549*'[2]Off Peak Detail'!W29)+(0.196078431372549*'[2]Off Peak Detail'!W48)</f>
        <v>2.119999885559082</v>
      </c>
      <c r="Y10" s="46">
        <f>(0.652173913043478*'[2]Off Peak Detail'!X10)+(0.173913043478261*'[2]Off Peak Detail'!X29)+(0.173913043478261*'[2]Off Peak Detail'!X48)</f>
        <v>2.119999885559082</v>
      </c>
      <c r="Z10" s="46">
        <f>(0.659574468085106*'[2]Off Peak Detail'!Y10)+(0.170212765957447*'[2]Off Peak Detail'!Y29)+(0.170212765957447*'[2]Off Peak Detail'!Y48)</f>
        <v>2.119999885559082</v>
      </c>
      <c r="AA10" s="46">
        <f>(0.6*'[2]Off Peak Detail'!Z10)+(0.2*'[2]Off Peak Detail'!Z29)+(0.2*'[2]Off Peak Detail'!Z48)</f>
        <v>7.7900001525878899</v>
      </c>
      <c r="AB10" s="46">
        <f>(0.659574468085106*'[2]Off Peak Detail'!AA10)+(0.170212765957447*'[2]Off Peak Detail'!AA29)+(0.170212765957447*'[2]Off Peak Detail'!AA48)</f>
        <v>7.611276748332573</v>
      </c>
      <c r="AC10" s="46">
        <f>(0.63265306122449*'[2]Off Peak Detail'!AB10)+(0.204081632653061*'[2]Off Peak Detail'!AB29)+(0.163265306122449*'[2]Off Peak Detail'!AB48)</f>
        <v>7.6920409689144211</v>
      </c>
      <c r="AD10" s="46">
        <f>(0.625*'[2]Off Peak Detail'!AC10)+(0.166666666666667*'[2]Off Peak Detail'!AC29)+(0.208333333333333*'[2]Off Peak Detail'!AC48)</f>
        <v>2.1200001239776611</v>
      </c>
      <c r="AE10" s="46">
        <f>(0.659574468085106*'[2]Off Peak Detail'!AD10)+(0.170212765957447*'[2]Off Peak Detail'!AD29)+(0.170212765957447*'[2]Off Peak Detail'!AD48)</f>
        <v>2.119999885559082</v>
      </c>
      <c r="AF10" s="46">
        <f>(0.625*'[2]Off Peak Detail'!AE10)+(0.208333333333333*'[2]Off Peak Detail'!AE29)+(0.166666666666667*'[2]Off Peak Detail'!AE48)</f>
        <v>2.119999885559082</v>
      </c>
      <c r="AG10" s="46">
        <f>(0.63265306122449*'[2]Off Peak Detail'!AF10)+(0.163265306122449*'[2]Off Peak Detail'!AF29)+(0.204081632653061*'[2]Off Peak Detail'!AF48)</f>
        <v>2.119999885559082</v>
      </c>
      <c r="AH10" s="46">
        <f>(0.659574468085106*'[2]Off Peak Detail'!AG10)+(0.170212765957447*'[2]Off Peak Detail'!AG29)+(0.170212765957447*'[2]Off Peak Detail'!AG48)</f>
        <v>2.119999885559082</v>
      </c>
      <c r="AI10" s="46">
        <f>(0.636363636363636*'[2]Off Peak Detail'!AH10)+(0.181818181818182*'[2]Off Peak Detail'!AH29)+(0.181818181818182*'[2]Off Peak Detail'!AH48)</f>
        <v>2.119999885559082</v>
      </c>
      <c r="AJ10" s="46">
        <f>(0.607843137254902*'[2]Off Peak Detail'!AI10)+(0.196078431372549*'[2]Off Peak Detail'!AI29)+(0.196078431372549*'[2]Off Peak Detail'!AI48)</f>
        <v>2.119999885559082</v>
      </c>
      <c r="AK10" s="46">
        <f>(0.652173913043478*'[2]Off Peak Detail'!AJ10)+(0.173913043478261*'[2]Off Peak Detail'!AJ29)+(0.173913043478261*'[2]Off Peak Detail'!AJ48)</f>
        <v>2.119999885559082</v>
      </c>
      <c r="AL10" s="46">
        <f>(0.63265306122449*'[2]Off Peak Detail'!AK10)+(0.204081632653061*'[2]Off Peak Detail'!AK29)+(0.163265306122449*'[2]Off Peak Detail'!AK48)</f>
        <v>2.119999885559082</v>
      </c>
      <c r="AM10" s="46">
        <f>(0.625*'[2]Off Peak Detail'!AL10)+(0.166666666666667*'[2]Off Peak Detail'!AL29)+(0.208333333333333*'[2]Off Peak Detail'!AL48)</f>
        <v>7.7150001525878906</v>
      </c>
      <c r="AN10" s="46">
        <f>(0.659574468085106*'[2]Off Peak Detail'!AM10)+(0.170212765957447*'[2]Off Peak Detail'!AM29)+(0.170212765957447*'[2]Off Peak Detail'!AM48)</f>
        <v>7.611276748332573</v>
      </c>
      <c r="AO10" s="46">
        <f>(0.607843137254902*'[2]Off Peak Detail'!AN10)+(0.196078431372549*'[2]Off Peak Detail'!AN29)+(0.196078431372549*'[2]Off Peak Detail'!AN48)</f>
        <v>7.7664707408231841</v>
      </c>
      <c r="AP10" s="46">
        <f>(0.652173913043478*'[2]Off Peak Detail'!AO10)+(0.173913043478261*'[2]Off Peak Detail'!AO29)+(0.173913043478261*'[2]Off Peak Detail'!AO48)</f>
        <v>2.1200001239776611</v>
      </c>
      <c r="AQ10" s="46">
        <f>(0.659574468085106*'[2]Off Peak Detail'!AP10)+(0.170212765957447*'[2]Off Peak Detail'!AP29)+(0.170212765957447*'[2]Off Peak Detail'!AP48)</f>
        <v>2.119999885559082</v>
      </c>
      <c r="AR10" s="46">
        <f>(0.6*'[2]Off Peak Detail'!AQ10)+(0.2*'[2]Off Peak Detail'!AQ29)+(0.2*'[2]Off Peak Detail'!AQ48)</f>
        <v>2.119999885559082</v>
      </c>
      <c r="AS10" s="46">
        <f>(0.659574468085106*'[2]Off Peak Detail'!AR10)+(0.170212765957447*'[2]Off Peak Detail'!AR29)+(0.170212765957447*'[2]Off Peak Detail'!AR48)</f>
        <v>2.119999885559082</v>
      </c>
      <c r="AT10" s="46">
        <f>(0.63265306122449*'[2]Off Peak Detail'!AS10)+(0.204081632653061*'[2]Off Peak Detail'!AS29)+(0.163265306122449*'[2]Off Peak Detail'!AS48)</f>
        <v>2.119999885559082</v>
      </c>
      <c r="AU10" s="46">
        <f>(0.617021276595745*'[2]Off Peak Detail'!AT10)+(0.170212765957447*'[2]Off Peak Detail'!AT29)+(0.212765957446809*'[2]Off Peak Detail'!AT48)</f>
        <v>2.1199998855590843</v>
      </c>
      <c r="AV10" s="46">
        <f>(0.659574468085106*'[2]Off Peak Detail'!AU10)+(0.170212765957447*'[2]Off Peak Detail'!AU29)+(0.170212765957447*'[2]Off Peak Detail'!AU48)</f>
        <v>2.119999885559082</v>
      </c>
      <c r="AW10" s="46">
        <f>(0.652173913043478*'[2]Off Peak Detail'!AV10)+(0.173913043478261*'[2]Off Peak Detail'!AV29)+(0.173913043478261*'[2]Off Peak Detail'!AV48)</f>
        <v>2.119999885559082</v>
      </c>
      <c r="AX10" s="46">
        <f>(0.607843137254902*'[2]Off Peak Detail'!AW10)+(0.196078431372549*'[2]Off Peak Detail'!AW29)+(0.196078431372549*'[2]Off Peak Detail'!AW48)</f>
        <v>2.119999885559082</v>
      </c>
      <c r="AY10" s="46">
        <f>(0.652173913043478*'[2]Off Peak Detail'!AX10)+(0.173913043478261*'[2]Off Peak Detail'!AX29)+(0.173913043478261*'[2]Off Peak Detail'!AX48)</f>
        <v>7.6334784134574578</v>
      </c>
      <c r="AZ10" s="46">
        <f>(0.63265306122449*'[2]Off Peak Detail'!AY10)+(0.204081632653061*'[2]Off Peak Detail'!AY29)+(0.163265306122449*'[2]Off Peak Detail'!AY48)</f>
        <v>7.6920409689144211</v>
      </c>
      <c r="BA10" s="46">
        <f>(0.63265306122449*'[2]Off Peak Detail'!AZ10)+(0.163265306122449*'[2]Off Peak Detail'!AZ29)+(0.204081632653061*'[2]Off Peak Detail'!AZ48)</f>
        <v>7.6920409689144211</v>
      </c>
      <c r="BB10" s="46">
        <f>(0.652173913043478*'[2]Off Peak Detail'!BA10)+(0.173913043478261*'[2]Off Peak Detail'!BA29)+(0.173913043478261*'[2]Off Peak Detail'!BA48)</f>
        <v>2.1200001239776611</v>
      </c>
      <c r="BC10" s="46">
        <f>(0.607843137254902*'[2]Off Peak Detail'!BB10)+(0.196078431372549*'[2]Off Peak Detail'!BB29)+(0.196078431372549*'[2]Off Peak Detail'!BB48)</f>
        <v>2.119999885559082</v>
      </c>
      <c r="BD10" s="46">
        <f>(0.652173913043478*'[2]Off Peak Detail'!BC10)+(0.173913043478261*'[2]Off Peak Detail'!BC29)+(0.173913043478261*'[2]Off Peak Detail'!BC48)</f>
        <v>2.119999885559082</v>
      </c>
      <c r="BE10" s="46">
        <f>(0.659574468085106*'[2]Off Peak Detail'!BD10)+(0.170212765957447*'[2]Off Peak Detail'!BD29)+(0.170212765957447*'[2]Off Peak Detail'!BD48)</f>
        <v>2.119999885559082</v>
      </c>
      <c r="BF10" s="46">
        <f>(0.607843137254902*'[2]Off Peak Detail'!BE10)+(0.196078431372549*'[2]Off Peak Detail'!BE29)+(0.196078431372549*'[2]Off Peak Detail'!BE48)</f>
        <v>2.119999885559082</v>
      </c>
      <c r="BG10" s="46">
        <f>(0.636363636363636*'[2]Off Peak Detail'!BF10)+(0.181818181818182*'[2]Off Peak Detail'!BF29)+(0.181818181818182*'[2]Off Peak Detail'!BF48)</f>
        <v>2.119999885559082</v>
      </c>
      <c r="BH10" s="46">
        <f>(0.659574468085106*'[2]Off Peak Detail'!BG10)+(0.170212765957447*'[2]Off Peak Detail'!BG29)+(0.170212765957447*'[2]Off Peak Detail'!BG48)</f>
        <v>2.119999885559082</v>
      </c>
      <c r="BI10" s="46">
        <f>(0.625*'[2]Off Peak Detail'!BH10)+(0.208333333333333*'[2]Off Peak Detail'!BH29)+(0.166666666666667*'[2]Off Peak Detail'!BH48)</f>
        <v>2.119999885559082</v>
      </c>
      <c r="BJ10" s="46">
        <f>(0.63265306122449*'[2]Off Peak Detail'!BI10)+(0.163265306122449*'[2]Off Peak Detail'!BI29)+(0.204081632653061*'[2]Off Peak Detail'!BI48)</f>
        <v>2.119999885559082</v>
      </c>
      <c r="BK10" s="46">
        <f>(0.652173913043478*'[2]Off Peak Detail'!BJ10)+(0.173913043478261*'[2]Off Peak Detail'!BJ29)+(0.173913043478261*'[2]Off Peak Detail'!BJ48)</f>
        <v>7.6334784134574578</v>
      </c>
      <c r="BL10" s="46">
        <f>(0.607843137254902*'[2]Off Peak Detail'!BK10)+(0.196078431372549*'[2]Off Peak Detail'!BK29)+(0.196078431372549*'[2]Off Peak Detail'!BK48)</f>
        <v>7.7664707408231841</v>
      </c>
      <c r="BM10" s="46">
        <f>(0.659574468085106*'[2]Off Peak Detail'!BL10)+(0.170212765957447*'[2]Off Peak Detail'!BL29)+(0.170212765957447*'[2]Off Peak Detail'!BL48)</f>
        <v>7.611276748332573</v>
      </c>
      <c r="BN10" s="46">
        <f>(0.652173913043478*'[2]Off Peak Detail'!BM10)+(0.173913043478261*'[2]Off Peak Detail'!BM29)+(0.173913043478261*'[2]Off Peak Detail'!BM48)</f>
        <v>2.1200001239776611</v>
      </c>
      <c r="BO10" s="46">
        <f>(0.607843137254902*'[2]Off Peak Detail'!BN10)+(0.196078431372549*'[2]Off Peak Detail'!BN29)+(0.196078431372549*'[2]Off Peak Detail'!BN48)</f>
        <v>2.119999885559082</v>
      </c>
      <c r="BP10" s="46">
        <f>(0.652173913043478*'[2]Off Peak Detail'!BO10)+(0.173913043478261*'[2]Off Peak Detail'!BO29)+(0.173913043478261*'[2]Off Peak Detail'!BO48)</f>
        <v>2.119999885559082</v>
      </c>
      <c r="BQ10" s="46">
        <f>(0.63265306122449*'[2]Off Peak Detail'!BP10)+(0.204081632653061*'[2]Off Peak Detail'!BP29)+(0.163265306122449*'[2]Off Peak Detail'!BP48)</f>
        <v>2.119999885559082</v>
      </c>
      <c r="BR10" s="46">
        <f>(0.63265306122449*'[2]Off Peak Detail'!BQ10)+(0.163265306122449*'[2]Off Peak Detail'!BQ29)+(0.204081632653061*'[2]Off Peak Detail'!BQ48)</f>
        <v>2.119999885559082</v>
      </c>
      <c r="BS10" s="46">
        <f>(0.636363636363636*'[2]Off Peak Detail'!BR10)+(0.181818181818182*'[2]Off Peak Detail'!BR29)+(0.181818181818182*'[2]Off Peak Detail'!BR48)</f>
        <v>2.119999885559082</v>
      </c>
      <c r="BT10" s="46">
        <f>(0.659574468085106*'[2]Off Peak Detail'!BS10)+(0.170212765957447*'[2]Off Peak Detail'!BS29)+(0.170212765957447*'[2]Off Peak Detail'!BS48)</f>
        <v>2.119999885559082</v>
      </c>
      <c r="BU10" s="46">
        <f>(0.6*'[2]Off Peak Detail'!BT10)+(0.2*'[2]Off Peak Detail'!BT29)+(0.2*'[2]Off Peak Detail'!BT48)</f>
        <v>2.119999885559082</v>
      </c>
      <c r="BV10" s="46">
        <f>(0.659574468085106*'[2]Off Peak Detail'!BU10)+(0.170212765957447*'[2]Off Peak Detail'!BU29)+(0.170212765957447*'[2]Off Peak Detail'!BU48)</f>
        <v>2.119999885559082</v>
      </c>
      <c r="BW10" s="46">
        <f>(0.652173913043478*'[2]Off Peak Detail'!BV10)+(0.173913043478261*'[2]Off Peak Detail'!BV29)+(0.173913043478261*'[2]Off Peak Detail'!BV48)</f>
        <v>7.6334784134574578</v>
      </c>
      <c r="BX10" s="46">
        <f>(0.607843137254902*'[2]Off Peak Detail'!BW10)+(0.196078431372549*'[2]Off Peak Detail'!BW29)+(0.196078431372549*'[2]Off Peak Detail'!BW48)</f>
        <v>7.7664707408231841</v>
      </c>
      <c r="BY10" s="46">
        <f>(0.659574468085106*'[2]Off Peak Detail'!BX10)+(0.170212765957447*'[2]Off Peak Detail'!BX29)+(0.170212765957447*'[2]Off Peak Detail'!BX48)</f>
        <v>7.611276748332573</v>
      </c>
      <c r="BZ10" s="46">
        <f>(0.625*'[2]Off Peak Detail'!BY10)+(0.208333333333333*'[2]Off Peak Detail'!BY29)+(0.166666666666667*'[2]Off Peak Detail'!BY48)</f>
        <v>2.1200001239776611</v>
      </c>
      <c r="CA10" s="46">
        <f>(0.63265306122449*'[2]Off Peak Detail'!BZ10)+(0.163265306122449*'[2]Off Peak Detail'!BZ29)+(0.204081632653061*'[2]Off Peak Detail'!BZ48)</f>
        <v>2.119999885559082</v>
      </c>
      <c r="CB10" s="46">
        <f>(0.652173913043478*'[2]Off Peak Detail'!CA10)+(0.173913043478261*'[2]Off Peak Detail'!CA29)+(0.173913043478261*'[2]Off Peak Detail'!CA48)</f>
        <v>2.119999885559082</v>
      </c>
      <c r="CC10" s="46">
        <f>(0.607843137254902*'[2]Off Peak Detail'!CB10)+(0.196078431372549*'[2]Off Peak Detail'!CB29)+(0.196078431372549*'[2]Off Peak Detail'!CB48)</f>
        <v>2.119999885559082</v>
      </c>
      <c r="CD10" s="46">
        <f>(0.659574468085106*'[2]Off Peak Detail'!CC10)+(0.170212765957447*'[2]Off Peak Detail'!CC29)+(0.170212765957447*'[2]Off Peak Detail'!CC48)</f>
        <v>2.119999885559082</v>
      </c>
      <c r="CE10" s="46">
        <f>(0.636363636363636*'[2]Off Peak Detail'!CD10)+(0.181818181818182*'[2]Off Peak Detail'!CD29)+(0.181818181818182*'[2]Off Peak Detail'!CD48)</f>
        <v>2.119999885559082</v>
      </c>
      <c r="CF10" s="46">
        <f>(0.63265306122449*'[2]Off Peak Detail'!CE10)+(0.204081632653061*'[2]Off Peak Detail'!CE29)+(0.163265306122449*'[2]Off Peak Detail'!CE48)</f>
        <v>2.119999885559082</v>
      </c>
      <c r="CG10" s="46">
        <f>(0.625*'[2]Off Peak Detail'!CF10)+(0.166666666666667*'[2]Off Peak Detail'!CF29)+(0.208333333333333*'[2]Off Peak Detail'!CF48)</f>
        <v>2.119999885559082</v>
      </c>
      <c r="CH10" s="46">
        <f>(0.659574468085106*'[2]Off Peak Detail'!CG10)+(0.170212765957447*'[2]Off Peak Detail'!CG29)+(0.170212765957447*'[2]Off Peak Detail'!CG48)</f>
        <v>2.119999885559082</v>
      </c>
      <c r="CI10" s="46">
        <f>(0.625*'[2]Off Peak Detail'!CH10)+(0.208333333333333*'[2]Off Peak Detail'!CH29)+(0.166666666666667*'[2]Off Peak Detail'!CH48)</f>
        <v>7.7150001525878906</v>
      </c>
      <c r="CJ10" s="46">
        <f>(0.63265306122449*'[2]Off Peak Detail'!CI10)+(0.163265306122449*'[2]Off Peak Detail'!CI29)+(0.204081632653061*'[2]Off Peak Detail'!CI48)</f>
        <v>7.6920409689144211</v>
      </c>
      <c r="CK10" s="46">
        <f>(0.659574468085106*'[2]Off Peak Detail'!CJ10)+(0.170212765957447*'[2]Off Peak Detail'!CJ29)+(0.170212765957447*'[2]Off Peak Detail'!CJ48)</f>
        <v>7.611276748332573</v>
      </c>
      <c r="CL10" s="46">
        <f>(0.6*'[2]Off Peak Detail'!CK10)+(0.2*'[2]Off Peak Detail'!CK29)+(0.2*'[2]Off Peak Detail'!CK48)</f>
        <v>2.1200001239776611</v>
      </c>
      <c r="CM10" s="46">
        <f>(0.659574468085106*'[2]Off Peak Detail'!CL10)+(0.170212765957447*'[2]Off Peak Detail'!CL29)+(0.170212765957447*'[2]Off Peak Detail'!CL48)</f>
        <v>2.119999885559082</v>
      </c>
      <c r="CN10" s="46">
        <f>(0.652173913043478*'[2]Off Peak Detail'!CM10)+(0.173913043478261*'[2]Off Peak Detail'!CM29)+(0.173913043478261*'[2]Off Peak Detail'!CM48)</f>
        <v>2.119999885559082</v>
      </c>
      <c r="CO10" s="46">
        <f>(0.607843137254902*'[2]Off Peak Detail'!CN10)+(0.196078431372549*'[2]Off Peak Detail'!CN29)+(0.196078431372549*'[2]Off Peak Detail'!CN48)</f>
        <v>2.119999885559082</v>
      </c>
      <c r="CP10" s="46">
        <f>(0.659574468085106*'[2]Off Peak Detail'!CO10)+(0.170212765957447*'[2]Off Peak Detail'!CO29)+(0.170212765957447*'[2]Off Peak Detail'!CO48)</f>
        <v>2.119999885559082</v>
      </c>
      <c r="CQ10" s="46">
        <f>(0.644444444444444*'[2]Off Peak Detail'!CP10)+(0.177777777777778*'[2]Off Peak Detail'!CP29)+(0.177777777777778*'[2]Off Peak Detail'!CP48)</f>
        <v>2.1199998855590825</v>
      </c>
      <c r="CR10" s="46">
        <f>(0.607843137254902*'[2]Off Peak Detail'!CQ10)+(0.196078431372549*'[2]Off Peak Detail'!CQ29)+(0.196078431372549*'[2]Off Peak Detail'!CQ48)</f>
        <v>2.119999885559082</v>
      </c>
      <c r="CS10" s="46">
        <f>(0.652173913043478*'[2]Off Peak Detail'!CR10)+(0.173913043478261*'[2]Off Peak Detail'!CR29)+(0.173913043478261*'[2]Off Peak Detail'!CR48)</f>
        <v>2.119999885559082</v>
      </c>
      <c r="CT10" s="46">
        <f>(0.63265306122449*'[2]Off Peak Detail'!CS10)+(0.204081632653061*'[2]Off Peak Detail'!CS29)+(0.163265306122449*'[2]Off Peak Detail'!CS48)</f>
        <v>2.119999885559082</v>
      </c>
      <c r="CU10" s="46">
        <f>(0.625*'[2]Off Peak Detail'!CT10)+(0.166666666666667*'[2]Off Peak Detail'!CT29)+(0.208333333333333*'[2]Off Peak Detail'!CT48)</f>
        <v>7.7150001525878906</v>
      </c>
      <c r="CV10" s="46">
        <f>(0.659574468085106*'[2]Off Peak Detail'!CU10)+(0.170212765957447*'[2]Off Peak Detail'!CU29)+(0.170212765957447*'[2]Off Peak Detail'!CU48)</f>
        <v>7.611276748332573</v>
      </c>
      <c r="CW10" s="46">
        <f>(0.607843137254902*'[2]Off Peak Detail'!CV10)+(0.196078431372549*'[2]Off Peak Detail'!CV29)+(0.196078431372549*'[2]Off Peak Detail'!CV48)</f>
        <v>7.7664707408231841</v>
      </c>
      <c r="CX10" s="46">
        <f>(0.652173913043478*'[2]Off Peak Detail'!CW10)+(0.173913043478261*'[2]Off Peak Detail'!CW29)+(0.173913043478261*'[2]Off Peak Detail'!CW48)</f>
        <v>2.1200001239776611</v>
      </c>
      <c r="CY10" s="46">
        <f>(0.659574468085106*'[2]Off Peak Detail'!CX10)+(0.170212765957447*'[2]Off Peak Detail'!CX29)+(0.170212765957447*'[2]Off Peak Detail'!CX48)</f>
        <v>2.119999885559082</v>
      </c>
      <c r="CZ10" s="46">
        <f>(0.6*'[2]Off Peak Detail'!CY10)+(0.2*'[2]Off Peak Detail'!CY29)+(0.2*'[2]Off Peak Detail'!CY48)</f>
        <v>2.119999885559082</v>
      </c>
      <c r="DA10" s="46">
        <f>(0.659574468085106*'[2]Off Peak Detail'!CZ10)+(0.170212765957447*'[2]Off Peak Detail'!CZ29)+(0.170212765957447*'[2]Off Peak Detail'!CZ48)</f>
        <v>2.119999885559082</v>
      </c>
      <c r="DB10" s="46">
        <f>(0.63265306122449*'[2]Off Peak Detail'!DA10)+(0.204081632653061*'[2]Off Peak Detail'!DA29)+(0.163265306122449*'[2]Off Peak Detail'!DA48)</f>
        <v>2.119999885559082</v>
      </c>
      <c r="DC10" s="46">
        <f>(0.636363636363636*'[2]Off Peak Detail'!DB10)+(0.181818181818182*'[2]Off Peak Detail'!DB29)+(0.181818181818182*'[2]Off Peak Detail'!DB48)</f>
        <v>2.119999885559082</v>
      </c>
      <c r="DD10" s="46">
        <f>(0.63265306122449*'[2]Off Peak Detail'!DC10)+(0.163265306122449*'[2]Off Peak Detail'!DC29)+(0.204081632653061*'[2]Off Peak Detail'!DC48)</f>
        <v>2.119999885559082</v>
      </c>
      <c r="DE10" s="46">
        <f>(0.652173913043478*'[2]Off Peak Detail'!DD10)+(0.173913043478261*'[2]Off Peak Detail'!DD29)+(0.173913043478261*'[2]Off Peak Detail'!DD48)</f>
        <v>2.119999885559082</v>
      </c>
      <c r="DF10" s="46">
        <f>(0.607843137254902*'[2]Off Peak Detail'!DE10)+(0.196078431372549*'[2]Off Peak Detail'!DE29)+(0.196078431372549*'[2]Off Peak Detail'!DE48)</f>
        <v>2.119999885559082</v>
      </c>
      <c r="DG10" s="46">
        <f>(0.652173913043478*'[2]Off Peak Detail'!DF10)+(0.173913043478261*'[2]Off Peak Detail'!DF29)+(0.173913043478261*'[2]Off Peak Detail'!DF48)</f>
        <v>7.6334784134574578</v>
      </c>
      <c r="DH10" s="46">
        <f>(0.659574468085106*'[2]Off Peak Detail'!DG10)+(0.170212765957447*'[2]Off Peak Detail'!DG29)+(0.170212765957447*'[2]Off Peak Detail'!DG48)</f>
        <v>7.611276748332573</v>
      </c>
      <c r="DI10" s="46">
        <f>(0.607843137254902*'[2]Off Peak Detail'!DH10)+(0.196078431372549*'[2]Off Peak Detail'!DH29)+(0.196078431372549*'[2]Off Peak Detail'!DH48)</f>
        <v>7.7664707408231841</v>
      </c>
      <c r="DJ10" s="46">
        <f>(0.652173913043478*'[2]Off Peak Detail'!DI10)+(0.173913043478261*'[2]Off Peak Detail'!DI29)+(0.173913043478261*'[2]Off Peak Detail'!DI48)</f>
        <v>2.1200001239776611</v>
      </c>
      <c r="DK10" s="46">
        <f>(0.63265306122449*'[2]Off Peak Detail'!DJ10)+(0.204081632653061*'[2]Off Peak Detail'!DJ29)+(0.163265306122449*'[2]Off Peak Detail'!DJ48)</f>
        <v>2.119999885559082</v>
      </c>
      <c r="DL10" s="46">
        <f>(0.625*'[2]Off Peak Detail'!DK10)+(0.166666666666667*'[2]Off Peak Detail'!DK29)+(0.208333333333333*'[2]Off Peak Detail'!DK48)</f>
        <v>2.119999885559082</v>
      </c>
      <c r="DM10" s="46">
        <f>(0.659574468085106*'[2]Off Peak Detail'!DL10)+(0.170212765957447*'[2]Off Peak Detail'!DL29)+(0.170212765957447*'[2]Off Peak Detail'!DL48)</f>
        <v>2.119999885559082</v>
      </c>
      <c r="DN10" s="46">
        <f>(0.607843137254902*'[2]Off Peak Detail'!DM10)+(0.196078431372549*'[2]Off Peak Detail'!DM29)+(0.196078431372549*'[2]Off Peak Detail'!DM48)</f>
        <v>2.119999885559082</v>
      </c>
      <c r="DO10" s="46">
        <f>(0.636363636363636*'[2]Off Peak Detail'!DN10)+(0.181818181818182*'[2]Off Peak Detail'!DN29)+(0.181818181818182*'[2]Off Peak Detail'!DN48)</f>
        <v>2.119999885559082</v>
      </c>
      <c r="DP10" s="46">
        <f>(0.659574468085106*'[2]Off Peak Detail'!DO10)+(0.170212765957447*'[2]Off Peak Detail'!DO29)+(0.170212765957447*'[2]Off Peak Detail'!DO48)</f>
        <v>2.119999885559082</v>
      </c>
      <c r="DQ10" s="46">
        <f>(0.652173913043478*'[2]Off Peak Detail'!DP10)+(0.173913043478261*'[2]Off Peak Detail'!DP29)+(0.173913043478261*'[2]Off Peak Detail'!DP48)</f>
        <v>2.119999885559082</v>
      </c>
      <c r="DR10" s="46">
        <f>(0.607843137254902*'[2]Off Peak Detail'!DQ10)+(0.196078431372549*'[2]Off Peak Detail'!DQ29)+(0.196078431372549*'[2]Off Peak Detail'!DQ48)</f>
        <v>2.119999885559082</v>
      </c>
      <c r="DS10" s="46">
        <f>(0.652173913043478*'[2]Off Peak Detail'!DR10)+(0.173913043478261*'[2]Off Peak Detail'!DR29)+(0.173913043478261*'[2]Off Peak Detail'!DR48)</f>
        <v>7.6334784134574578</v>
      </c>
      <c r="DT10" s="46">
        <f>(0.63265306122449*'[2]Off Peak Detail'!DS10)+(0.204081632653061*'[2]Off Peak Detail'!DS29)+(0.163265306122449*'[2]Off Peak Detail'!DS48)</f>
        <v>7.6920409689144211</v>
      </c>
      <c r="DU10" s="46">
        <f>(0.63265306122449*'[2]Off Peak Detail'!DT10)+(0.163265306122449*'[2]Off Peak Detail'!DT29)+(0.204081632653061*'[2]Off Peak Detail'!DT48)</f>
        <v>7.6920409689144211</v>
      </c>
      <c r="DV10" s="46">
        <f>(0.652173913043478*'[2]Off Peak Detail'!DU10)+(0.173913043478261*'[2]Off Peak Detail'!DU29)+(0.173913043478261*'[2]Off Peak Detail'!DU48)</f>
        <v>2.1200001239776611</v>
      </c>
      <c r="DW10" s="46">
        <f>(0.607843137254902*'[2]Off Peak Detail'!DV10)+(0.196078431372549*'[2]Off Peak Detail'!DV29)+(0.196078431372549*'[2]Off Peak Detail'!DV48)</f>
        <v>2.119999885559082</v>
      </c>
      <c r="DX10" s="46">
        <f>(0.652173913043478*'[2]Off Peak Detail'!DW10)+(0.173913043478261*'[2]Off Peak Detail'!DW29)+(0.173913043478261*'[2]Off Peak Detail'!DW48)</f>
        <v>2.119999885559082</v>
      </c>
      <c r="DY10" s="46">
        <f>(0.659574468085106*'[2]Off Peak Detail'!DX10)+(0.170212765957447*'[2]Off Peak Detail'!DX29)+(0.170212765957447*'[2]Off Peak Detail'!DX48)</f>
        <v>2.119999885559082</v>
      </c>
    </row>
    <row r="11" spans="1:129" s="4" customFormat="1" ht="13.65" customHeight="1" x14ac:dyDescent="0.2">
      <c r="A11" s="32" t="s">
        <v>19</v>
      </c>
      <c r="B11" s="9"/>
      <c r="C11" s="46">
        <f ca="1">(0.62962962962963*'[2]Off Peak Detail'!C11)+(0.222222222222222*'[2]Off Peak Detail'!C30)+(0.148148148148148*'[2]Off Peak Detail'!C49)</f>
        <v>8.7562963344432667</v>
      </c>
      <c r="D11" s="46">
        <f ca="1">(0.63265306122449*'[2]Off Peak Detail'!E11)+(0.163265306122449*'[2]Off Peak Detail'!E30)+(0.204081632653061*'[2]Off Peak Detail'!E49)</f>
        <v>8.102857181004115</v>
      </c>
      <c r="E11" s="46">
        <f>(0.659574468085106*'[2]Off Peak Detail'!F11)+(0.170212765957447*'[2]Off Peak Detail'!F30)+(0.170212765957447*'[2]Off Peak Detail'!F49)</f>
        <v>6.1408511019767609</v>
      </c>
      <c r="F11" s="46">
        <f>(0.6*'[2]Off Peak Detail'!G11)+(0.2*'[2]Off Peak Detail'!G30)+(0.2*'[2]Off Peak Detail'!G49)</f>
        <v>1.6900000572204588</v>
      </c>
      <c r="G11" s="31">
        <f t="shared" si="0"/>
        <v>1.690000057220459</v>
      </c>
      <c r="H11" s="46">
        <f>(0.659574468085106*'[2]Off Peak Detail'!I11)+(0.170212765957447*'[2]Off Peak Detail'!I30)+(0.170212765957447*'[2]Off Peak Detail'!I49)</f>
        <v>1.690000057220459</v>
      </c>
      <c r="I11" s="46">
        <f>(0.652173913043478*'[2]Off Peak Detail'!J11)+(0.173913043478261*'[2]Off Peak Detail'!J30)+(0.173913043478261*'[2]Off Peak Detail'!J49)</f>
        <v>1.690000057220459</v>
      </c>
      <c r="J11" s="46">
        <f>(0.607843137254902*'[2]Off Peak Detail'!K11)+(0.196078431372549*'[2]Off Peak Detail'!K30)+(0.196078431372549*'[2]Off Peak Detail'!K49)</f>
        <v>1.690000057220459</v>
      </c>
      <c r="K11" s="34">
        <v>3.9430284409868981</v>
      </c>
      <c r="L11" s="34">
        <v>2.8390750959905655</v>
      </c>
      <c r="M11" s="34">
        <v>2.8390750959905655</v>
      </c>
      <c r="N11" s="34">
        <v>2.8169686935504554</v>
      </c>
      <c r="O11" s="34">
        <v>2.8150087480959685</v>
      </c>
      <c r="P11" s="34">
        <v>2.8217782950966592</v>
      </c>
      <c r="Q11" s="34">
        <v>2.8201220340030777</v>
      </c>
      <c r="R11" s="36">
        <v>2.8890420230635763</v>
      </c>
      <c r="S11" s="29"/>
      <c r="T11" s="30"/>
      <c r="V11" s="46">
        <f>(0.659574468085106*'[2]Off Peak Detail'!U11)+(0.170212765957447*'[2]Off Peak Detail'!U30)+(0.170212765957447*'[2]Off Peak Detail'!U49)</f>
        <v>1.690000057220459</v>
      </c>
      <c r="W11" s="46">
        <f>(0.636363636363636*'[2]Off Peak Detail'!V11)+(0.181818181818182*'[2]Off Peak Detail'!V30)+(0.181818181818182*'[2]Off Peak Detail'!V49)</f>
        <v>1.690000057220459</v>
      </c>
      <c r="X11" s="46">
        <f>(0.607843137254902*'[2]Off Peak Detail'!W11)+(0.196078431372549*'[2]Off Peak Detail'!W30)+(0.196078431372549*'[2]Off Peak Detail'!W49)</f>
        <v>1.690000057220459</v>
      </c>
      <c r="Y11" s="46">
        <f>(0.652173913043478*'[2]Off Peak Detail'!X11)+(0.173913043478261*'[2]Off Peak Detail'!X30)+(0.173913043478261*'[2]Off Peak Detail'!X49)</f>
        <v>1.690000057220459</v>
      </c>
      <c r="Z11" s="46">
        <f>(0.659574468085106*'[2]Off Peak Detail'!Y11)+(0.170212765957447*'[2]Off Peak Detail'!Y30)+(0.170212765957447*'[2]Off Peak Detail'!Y49)</f>
        <v>1.690000057220459</v>
      </c>
      <c r="AA11" s="46">
        <f>(0.6*'[2]Off Peak Detail'!Z11)+(0.2*'[2]Off Peak Detail'!Z30)+(0.2*'[2]Off Peak Detail'!Z49)</f>
        <v>6.2600000381469734</v>
      </c>
      <c r="AB11" s="46">
        <f>(0.659574468085106*'[2]Off Peak Detail'!AA11)+(0.170212765957447*'[2]Off Peak Detail'!AA30)+(0.170212765957447*'[2]Off Peak Detail'!AA49)</f>
        <v>6.1408511019767609</v>
      </c>
      <c r="AC11" s="46">
        <f>(0.63265306122449*'[2]Off Peak Detail'!AB11)+(0.204081632653061*'[2]Off Peak Detail'!AB30)+(0.163265306122449*'[2]Off Peak Detail'!AB49)</f>
        <v>6.194693915697993</v>
      </c>
      <c r="AD11" s="46">
        <f>(0.625*'[2]Off Peak Detail'!AC11)+(0.166666666666667*'[2]Off Peak Detail'!AC30)+(0.208333333333333*'[2]Off Peak Detail'!AC49)</f>
        <v>1.690000057220459</v>
      </c>
      <c r="AE11" s="46">
        <f>(0.659574468085106*'[2]Off Peak Detail'!AD11)+(0.170212765957447*'[2]Off Peak Detail'!AD30)+(0.170212765957447*'[2]Off Peak Detail'!AD49)</f>
        <v>1.690000057220459</v>
      </c>
      <c r="AF11" s="46">
        <f>(0.625*'[2]Off Peak Detail'!AE11)+(0.208333333333333*'[2]Off Peak Detail'!AE30)+(0.166666666666667*'[2]Off Peak Detail'!AE49)</f>
        <v>1.690000057220459</v>
      </c>
      <c r="AG11" s="46">
        <f>(0.63265306122449*'[2]Off Peak Detail'!AF11)+(0.163265306122449*'[2]Off Peak Detail'!AF30)+(0.204081632653061*'[2]Off Peak Detail'!AF49)</f>
        <v>1.690000057220459</v>
      </c>
      <c r="AH11" s="46">
        <f>(0.659574468085106*'[2]Off Peak Detail'!AG11)+(0.170212765957447*'[2]Off Peak Detail'!AG30)+(0.170212765957447*'[2]Off Peak Detail'!AG49)</f>
        <v>1.690000057220459</v>
      </c>
      <c r="AI11" s="46">
        <f>(0.636363636363636*'[2]Off Peak Detail'!AH11)+(0.181818181818182*'[2]Off Peak Detail'!AH30)+(0.181818181818182*'[2]Off Peak Detail'!AH49)</f>
        <v>1.690000057220459</v>
      </c>
      <c r="AJ11" s="46">
        <f>(0.607843137254902*'[2]Off Peak Detail'!AI11)+(0.196078431372549*'[2]Off Peak Detail'!AI30)+(0.196078431372549*'[2]Off Peak Detail'!AI49)</f>
        <v>1.690000057220459</v>
      </c>
      <c r="AK11" s="46">
        <f>(0.652173913043478*'[2]Off Peak Detail'!AJ11)+(0.173913043478261*'[2]Off Peak Detail'!AJ30)+(0.173913043478261*'[2]Off Peak Detail'!AJ49)</f>
        <v>1.690000057220459</v>
      </c>
      <c r="AL11" s="46">
        <f>(0.63265306122449*'[2]Off Peak Detail'!AK11)+(0.204081632653061*'[2]Off Peak Detail'!AK30)+(0.163265306122449*'[2]Off Peak Detail'!AK49)</f>
        <v>1.690000057220459</v>
      </c>
      <c r="AM11" s="46">
        <f>(0.625*'[2]Off Peak Detail'!AL11)+(0.166666666666667*'[2]Off Peak Detail'!AL30)+(0.208333333333333*'[2]Off Peak Detail'!AL49)</f>
        <v>6.2100000381469727</v>
      </c>
      <c r="AN11" s="46">
        <f>(0.659574468085106*'[2]Off Peak Detail'!AM11)+(0.170212765957447*'[2]Off Peak Detail'!AM30)+(0.170212765957447*'[2]Off Peak Detail'!AM49)</f>
        <v>6.1408511019767609</v>
      </c>
      <c r="AO11" s="46">
        <f>(0.607843137254902*'[2]Off Peak Detail'!AN11)+(0.196078431372549*'[2]Off Peak Detail'!AN30)+(0.196078431372549*'[2]Off Peak Detail'!AN49)</f>
        <v>6.2443137636371686</v>
      </c>
      <c r="AP11" s="46">
        <f>(0.652173913043478*'[2]Off Peak Detail'!AO11)+(0.173913043478261*'[2]Off Peak Detail'!AO30)+(0.173913043478261*'[2]Off Peak Detail'!AO49)</f>
        <v>1.690000057220459</v>
      </c>
      <c r="AQ11" s="46">
        <f>(0.659574468085106*'[2]Off Peak Detail'!AP11)+(0.170212765957447*'[2]Off Peak Detail'!AP30)+(0.170212765957447*'[2]Off Peak Detail'!AP49)</f>
        <v>1.690000057220459</v>
      </c>
      <c r="AR11" s="46">
        <f>(0.6*'[2]Off Peak Detail'!AQ11)+(0.2*'[2]Off Peak Detail'!AQ30)+(0.2*'[2]Off Peak Detail'!AQ49)</f>
        <v>1.6900000572204588</v>
      </c>
      <c r="AS11" s="46">
        <f>(0.659574468085106*'[2]Off Peak Detail'!AR11)+(0.170212765957447*'[2]Off Peak Detail'!AR30)+(0.170212765957447*'[2]Off Peak Detail'!AR49)</f>
        <v>1.690000057220459</v>
      </c>
      <c r="AT11" s="46">
        <f>(0.63265306122449*'[2]Off Peak Detail'!AS11)+(0.204081632653061*'[2]Off Peak Detail'!AS30)+(0.163265306122449*'[2]Off Peak Detail'!AS49)</f>
        <v>1.690000057220459</v>
      </c>
      <c r="AU11" s="46">
        <f>(0.617021276595745*'[2]Off Peak Detail'!AT11)+(0.170212765957447*'[2]Off Peak Detail'!AT30)+(0.212765957446809*'[2]Off Peak Detail'!AT49)</f>
        <v>1.6900000572204608</v>
      </c>
      <c r="AV11" s="46">
        <f>(0.659574468085106*'[2]Off Peak Detail'!AU11)+(0.170212765957447*'[2]Off Peak Detail'!AU30)+(0.170212765957447*'[2]Off Peak Detail'!AU49)</f>
        <v>1.690000057220459</v>
      </c>
      <c r="AW11" s="46">
        <f>(0.652173913043478*'[2]Off Peak Detail'!AV11)+(0.173913043478261*'[2]Off Peak Detail'!AV30)+(0.173913043478261*'[2]Off Peak Detail'!AV49)</f>
        <v>1.690000057220459</v>
      </c>
      <c r="AX11" s="46">
        <f>(0.607843137254902*'[2]Off Peak Detail'!AW11)+(0.196078431372549*'[2]Off Peak Detail'!AW30)+(0.196078431372549*'[2]Off Peak Detail'!AW49)</f>
        <v>1.690000057220459</v>
      </c>
      <c r="AY11" s="46">
        <f>(0.652173913043478*'[2]Off Peak Detail'!AX11)+(0.173913043478261*'[2]Off Peak Detail'!AX30)+(0.173913043478261*'[2]Off Peak Detail'!AX49)</f>
        <v>6.1556522120600166</v>
      </c>
      <c r="AZ11" s="46">
        <f>(0.63265306122449*'[2]Off Peak Detail'!AY11)+(0.204081632653061*'[2]Off Peak Detail'!AY30)+(0.163265306122449*'[2]Off Peak Detail'!AY49)</f>
        <v>6.194693915697993</v>
      </c>
      <c r="BA11" s="46">
        <f>(0.63265306122449*'[2]Off Peak Detail'!AZ11)+(0.163265306122449*'[2]Off Peak Detail'!AZ30)+(0.204081632653061*'[2]Off Peak Detail'!AZ49)</f>
        <v>6.194693915697993</v>
      </c>
      <c r="BB11" s="46">
        <f>(0.652173913043478*'[2]Off Peak Detail'!BA11)+(0.173913043478261*'[2]Off Peak Detail'!BA30)+(0.173913043478261*'[2]Off Peak Detail'!BA49)</f>
        <v>1.690000057220459</v>
      </c>
      <c r="BC11" s="46">
        <f>(0.607843137254902*'[2]Off Peak Detail'!BB11)+(0.196078431372549*'[2]Off Peak Detail'!BB30)+(0.196078431372549*'[2]Off Peak Detail'!BB49)</f>
        <v>1.690000057220459</v>
      </c>
      <c r="BD11" s="46">
        <f>(0.652173913043478*'[2]Off Peak Detail'!BC11)+(0.173913043478261*'[2]Off Peak Detail'!BC30)+(0.173913043478261*'[2]Off Peak Detail'!BC49)</f>
        <v>1.690000057220459</v>
      </c>
      <c r="BE11" s="46">
        <f>(0.659574468085106*'[2]Off Peak Detail'!BD11)+(0.170212765957447*'[2]Off Peak Detail'!BD30)+(0.170212765957447*'[2]Off Peak Detail'!BD49)</f>
        <v>1.690000057220459</v>
      </c>
      <c r="BF11" s="46">
        <f>(0.607843137254902*'[2]Off Peak Detail'!BE11)+(0.196078431372549*'[2]Off Peak Detail'!BE30)+(0.196078431372549*'[2]Off Peak Detail'!BE49)</f>
        <v>1.690000057220459</v>
      </c>
      <c r="BG11" s="46">
        <f>(0.636363636363636*'[2]Off Peak Detail'!BF11)+(0.181818181818182*'[2]Off Peak Detail'!BF30)+(0.181818181818182*'[2]Off Peak Detail'!BF49)</f>
        <v>1.690000057220459</v>
      </c>
      <c r="BH11" s="46">
        <f>(0.659574468085106*'[2]Off Peak Detail'!BG11)+(0.170212765957447*'[2]Off Peak Detail'!BG30)+(0.170212765957447*'[2]Off Peak Detail'!BG49)</f>
        <v>1.690000057220459</v>
      </c>
      <c r="BI11" s="46">
        <f>(0.625*'[2]Off Peak Detail'!BH11)+(0.208333333333333*'[2]Off Peak Detail'!BH30)+(0.166666666666667*'[2]Off Peak Detail'!BH49)</f>
        <v>1.690000057220459</v>
      </c>
      <c r="BJ11" s="46">
        <f>(0.63265306122449*'[2]Off Peak Detail'!BI11)+(0.163265306122449*'[2]Off Peak Detail'!BI30)+(0.204081632653061*'[2]Off Peak Detail'!BI49)</f>
        <v>1.690000057220459</v>
      </c>
      <c r="BK11" s="46">
        <f>(0.652173913043478*'[2]Off Peak Detail'!BJ11)+(0.173913043478261*'[2]Off Peak Detail'!BJ30)+(0.173913043478261*'[2]Off Peak Detail'!BJ49)</f>
        <v>6.1556522120600166</v>
      </c>
      <c r="BL11" s="46">
        <f>(0.607843137254902*'[2]Off Peak Detail'!BK11)+(0.196078431372549*'[2]Off Peak Detail'!BK30)+(0.196078431372549*'[2]Off Peak Detail'!BK49)</f>
        <v>6.2443137636371686</v>
      </c>
      <c r="BM11" s="46">
        <f>(0.659574468085106*'[2]Off Peak Detail'!BL11)+(0.170212765957447*'[2]Off Peak Detail'!BL30)+(0.170212765957447*'[2]Off Peak Detail'!BL49)</f>
        <v>6.1408511019767609</v>
      </c>
      <c r="BN11" s="46">
        <f>(0.652173913043478*'[2]Off Peak Detail'!BM11)+(0.173913043478261*'[2]Off Peak Detail'!BM30)+(0.173913043478261*'[2]Off Peak Detail'!BM49)</f>
        <v>1.690000057220459</v>
      </c>
      <c r="BO11" s="46">
        <f>(0.607843137254902*'[2]Off Peak Detail'!BN11)+(0.196078431372549*'[2]Off Peak Detail'!BN30)+(0.196078431372549*'[2]Off Peak Detail'!BN49)</f>
        <v>1.690000057220459</v>
      </c>
      <c r="BP11" s="46">
        <f>(0.652173913043478*'[2]Off Peak Detail'!BO11)+(0.173913043478261*'[2]Off Peak Detail'!BO30)+(0.173913043478261*'[2]Off Peak Detail'!BO49)</f>
        <v>1.690000057220459</v>
      </c>
      <c r="BQ11" s="46">
        <f>(0.63265306122449*'[2]Off Peak Detail'!BP11)+(0.204081632653061*'[2]Off Peak Detail'!BP30)+(0.163265306122449*'[2]Off Peak Detail'!BP49)</f>
        <v>1.690000057220459</v>
      </c>
      <c r="BR11" s="46">
        <f>(0.63265306122449*'[2]Off Peak Detail'!BQ11)+(0.163265306122449*'[2]Off Peak Detail'!BQ30)+(0.204081632653061*'[2]Off Peak Detail'!BQ49)</f>
        <v>1.690000057220459</v>
      </c>
      <c r="BS11" s="46">
        <f>(0.636363636363636*'[2]Off Peak Detail'!BR11)+(0.181818181818182*'[2]Off Peak Detail'!BR30)+(0.181818181818182*'[2]Off Peak Detail'!BR49)</f>
        <v>1.690000057220459</v>
      </c>
      <c r="BT11" s="46">
        <f>(0.659574468085106*'[2]Off Peak Detail'!BS11)+(0.170212765957447*'[2]Off Peak Detail'!BS30)+(0.170212765957447*'[2]Off Peak Detail'!BS49)</f>
        <v>1.690000057220459</v>
      </c>
      <c r="BU11" s="46">
        <f>(0.6*'[2]Off Peak Detail'!BT11)+(0.2*'[2]Off Peak Detail'!BT30)+(0.2*'[2]Off Peak Detail'!BT49)</f>
        <v>1.6900000572204588</v>
      </c>
      <c r="BV11" s="46">
        <f>(0.659574468085106*'[2]Off Peak Detail'!BU11)+(0.170212765957447*'[2]Off Peak Detail'!BU30)+(0.170212765957447*'[2]Off Peak Detail'!BU49)</f>
        <v>1.690000057220459</v>
      </c>
      <c r="BW11" s="46">
        <f>(0.652173913043478*'[2]Off Peak Detail'!BV11)+(0.173913043478261*'[2]Off Peak Detail'!BV30)+(0.173913043478261*'[2]Off Peak Detail'!BV49)</f>
        <v>6.1556522120600166</v>
      </c>
      <c r="BX11" s="46">
        <f>(0.607843137254902*'[2]Off Peak Detail'!BW11)+(0.196078431372549*'[2]Off Peak Detail'!BW30)+(0.196078431372549*'[2]Off Peak Detail'!BW49)</f>
        <v>6.2443137636371686</v>
      </c>
      <c r="BY11" s="46">
        <f>(0.659574468085106*'[2]Off Peak Detail'!BX11)+(0.170212765957447*'[2]Off Peak Detail'!BX30)+(0.170212765957447*'[2]Off Peak Detail'!BX49)</f>
        <v>6.1408511019767609</v>
      </c>
      <c r="BZ11" s="46">
        <f>(0.625*'[2]Off Peak Detail'!BY11)+(0.208333333333333*'[2]Off Peak Detail'!BY30)+(0.166666666666667*'[2]Off Peak Detail'!BY49)</f>
        <v>1.690000057220459</v>
      </c>
      <c r="CA11" s="46">
        <f>(0.63265306122449*'[2]Off Peak Detail'!BZ11)+(0.163265306122449*'[2]Off Peak Detail'!BZ30)+(0.204081632653061*'[2]Off Peak Detail'!BZ49)</f>
        <v>1.690000057220459</v>
      </c>
      <c r="CB11" s="46">
        <f>(0.652173913043478*'[2]Off Peak Detail'!CA11)+(0.173913043478261*'[2]Off Peak Detail'!CA30)+(0.173913043478261*'[2]Off Peak Detail'!CA49)</f>
        <v>1.690000057220459</v>
      </c>
      <c r="CC11" s="46">
        <f>(0.607843137254902*'[2]Off Peak Detail'!CB11)+(0.196078431372549*'[2]Off Peak Detail'!CB30)+(0.196078431372549*'[2]Off Peak Detail'!CB49)</f>
        <v>1.690000057220459</v>
      </c>
      <c r="CD11" s="46">
        <f>(0.659574468085106*'[2]Off Peak Detail'!CC11)+(0.170212765957447*'[2]Off Peak Detail'!CC30)+(0.170212765957447*'[2]Off Peak Detail'!CC49)</f>
        <v>1.690000057220459</v>
      </c>
      <c r="CE11" s="46">
        <f>(0.636363636363636*'[2]Off Peak Detail'!CD11)+(0.181818181818182*'[2]Off Peak Detail'!CD30)+(0.181818181818182*'[2]Off Peak Detail'!CD49)</f>
        <v>1.690000057220459</v>
      </c>
      <c r="CF11" s="46">
        <f>(0.63265306122449*'[2]Off Peak Detail'!CE11)+(0.204081632653061*'[2]Off Peak Detail'!CE30)+(0.163265306122449*'[2]Off Peak Detail'!CE49)</f>
        <v>1.690000057220459</v>
      </c>
      <c r="CG11" s="46">
        <f>(0.625*'[2]Off Peak Detail'!CF11)+(0.166666666666667*'[2]Off Peak Detail'!CF30)+(0.208333333333333*'[2]Off Peak Detail'!CF49)</f>
        <v>1.690000057220459</v>
      </c>
      <c r="CH11" s="46">
        <f>(0.659574468085106*'[2]Off Peak Detail'!CG11)+(0.170212765957447*'[2]Off Peak Detail'!CG30)+(0.170212765957447*'[2]Off Peak Detail'!CG49)</f>
        <v>1.690000057220459</v>
      </c>
      <c r="CI11" s="46">
        <f>(0.625*'[2]Off Peak Detail'!CH11)+(0.208333333333333*'[2]Off Peak Detail'!CH30)+(0.166666666666667*'[2]Off Peak Detail'!CH49)</f>
        <v>6.2100000381469727</v>
      </c>
      <c r="CJ11" s="46">
        <f>(0.63265306122449*'[2]Off Peak Detail'!CI11)+(0.163265306122449*'[2]Off Peak Detail'!CI30)+(0.204081632653061*'[2]Off Peak Detail'!CI49)</f>
        <v>6.194693915697993</v>
      </c>
      <c r="CK11" s="46">
        <f>(0.659574468085106*'[2]Off Peak Detail'!CJ11)+(0.170212765957447*'[2]Off Peak Detail'!CJ30)+(0.170212765957447*'[2]Off Peak Detail'!CJ49)</f>
        <v>6.1408511019767609</v>
      </c>
      <c r="CL11" s="46">
        <f>(0.6*'[2]Off Peak Detail'!CK11)+(0.2*'[2]Off Peak Detail'!CK30)+(0.2*'[2]Off Peak Detail'!CK49)</f>
        <v>1.6900000572204588</v>
      </c>
      <c r="CM11" s="46">
        <f>(0.659574468085106*'[2]Off Peak Detail'!CL11)+(0.170212765957447*'[2]Off Peak Detail'!CL30)+(0.170212765957447*'[2]Off Peak Detail'!CL49)</f>
        <v>1.690000057220459</v>
      </c>
      <c r="CN11" s="46">
        <f>(0.652173913043478*'[2]Off Peak Detail'!CM11)+(0.173913043478261*'[2]Off Peak Detail'!CM30)+(0.173913043478261*'[2]Off Peak Detail'!CM49)</f>
        <v>1.690000057220459</v>
      </c>
      <c r="CO11" s="46">
        <f>(0.607843137254902*'[2]Off Peak Detail'!CN11)+(0.196078431372549*'[2]Off Peak Detail'!CN30)+(0.196078431372549*'[2]Off Peak Detail'!CN49)</f>
        <v>1.690000057220459</v>
      </c>
      <c r="CP11" s="46">
        <f>(0.659574468085106*'[2]Off Peak Detail'!CO11)+(0.170212765957447*'[2]Off Peak Detail'!CO30)+(0.170212765957447*'[2]Off Peak Detail'!CO49)</f>
        <v>1.690000057220459</v>
      </c>
      <c r="CQ11" s="46">
        <f>(0.644444444444444*'[2]Off Peak Detail'!CP11)+(0.177777777777778*'[2]Off Peak Detail'!CP30)+(0.177777777777778*'[2]Off Peak Detail'!CP49)</f>
        <v>1.6900000572204592</v>
      </c>
      <c r="CR11" s="46">
        <f>(0.607843137254902*'[2]Off Peak Detail'!CQ11)+(0.196078431372549*'[2]Off Peak Detail'!CQ30)+(0.196078431372549*'[2]Off Peak Detail'!CQ49)</f>
        <v>1.690000057220459</v>
      </c>
      <c r="CS11" s="46">
        <f>(0.652173913043478*'[2]Off Peak Detail'!CR11)+(0.173913043478261*'[2]Off Peak Detail'!CR30)+(0.173913043478261*'[2]Off Peak Detail'!CR49)</f>
        <v>1.690000057220459</v>
      </c>
      <c r="CT11" s="46">
        <f>(0.63265306122449*'[2]Off Peak Detail'!CS11)+(0.204081632653061*'[2]Off Peak Detail'!CS30)+(0.163265306122449*'[2]Off Peak Detail'!CS49)</f>
        <v>1.690000057220459</v>
      </c>
      <c r="CU11" s="46">
        <f>(0.625*'[2]Off Peak Detail'!CT11)+(0.166666666666667*'[2]Off Peak Detail'!CT30)+(0.208333333333333*'[2]Off Peak Detail'!CT49)</f>
        <v>6.2100000381469727</v>
      </c>
      <c r="CV11" s="46">
        <f>(0.659574468085106*'[2]Off Peak Detail'!CU11)+(0.170212765957447*'[2]Off Peak Detail'!CU30)+(0.170212765957447*'[2]Off Peak Detail'!CU49)</f>
        <v>6.1408511019767609</v>
      </c>
      <c r="CW11" s="46">
        <f>(0.607843137254902*'[2]Off Peak Detail'!CV11)+(0.196078431372549*'[2]Off Peak Detail'!CV30)+(0.196078431372549*'[2]Off Peak Detail'!CV49)</f>
        <v>6.2443137636371686</v>
      </c>
      <c r="CX11" s="46">
        <f>(0.652173913043478*'[2]Off Peak Detail'!CW11)+(0.173913043478261*'[2]Off Peak Detail'!CW30)+(0.173913043478261*'[2]Off Peak Detail'!CW49)</f>
        <v>1.690000057220459</v>
      </c>
      <c r="CY11" s="46">
        <f>(0.659574468085106*'[2]Off Peak Detail'!CX11)+(0.170212765957447*'[2]Off Peak Detail'!CX30)+(0.170212765957447*'[2]Off Peak Detail'!CX49)</f>
        <v>1.690000057220459</v>
      </c>
      <c r="CZ11" s="46">
        <f>(0.6*'[2]Off Peak Detail'!CY11)+(0.2*'[2]Off Peak Detail'!CY30)+(0.2*'[2]Off Peak Detail'!CY49)</f>
        <v>1.6900000572204588</v>
      </c>
      <c r="DA11" s="46">
        <f>(0.659574468085106*'[2]Off Peak Detail'!CZ11)+(0.170212765957447*'[2]Off Peak Detail'!CZ30)+(0.170212765957447*'[2]Off Peak Detail'!CZ49)</f>
        <v>1.690000057220459</v>
      </c>
      <c r="DB11" s="46">
        <f>(0.63265306122449*'[2]Off Peak Detail'!DA11)+(0.204081632653061*'[2]Off Peak Detail'!DA30)+(0.163265306122449*'[2]Off Peak Detail'!DA49)</f>
        <v>1.690000057220459</v>
      </c>
      <c r="DC11" s="46">
        <f>(0.636363636363636*'[2]Off Peak Detail'!DB11)+(0.181818181818182*'[2]Off Peak Detail'!DB30)+(0.181818181818182*'[2]Off Peak Detail'!DB49)</f>
        <v>1.690000057220459</v>
      </c>
      <c r="DD11" s="46">
        <f>(0.63265306122449*'[2]Off Peak Detail'!DC11)+(0.163265306122449*'[2]Off Peak Detail'!DC30)+(0.204081632653061*'[2]Off Peak Detail'!DC49)</f>
        <v>1.690000057220459</v>
      </c>
      <c r="DE11" s="46">
        <f>(0.652173913043478*'[2]Off Peak Detail'!DD11)+(0.173913043478261*'[2]Off Peak Detail'!DD30)+(0.173913043478261*'[2]Off Peak Detail'!DD49)</f>
        <v>1.690000057220459</v>
      </c>
      <c r="DF11" s="46">
        <f>(0.607843137254902*'[2]Off Peak Detail'!DE11)+(0.196078431372549*'[2]Off Peak Detail'!DE30)+(0.196078431372549*'[2]Off Peak Detail'!DE49)</f>
        <v>1.690000057220459</v>
      </c>
      <c r="DG11" s="46">
        <f>(0.652173913043478*'[2]Off Peak Detail'!DF11)+(0.173913043478261*'[2]Off Peak Detail'!DF30)+(0.173913043478261*'[2]Off Peak Detail'!DF49)</f>
        <v>6.1556522120600166</v>
      </c>
      <c r="DH11" s="46">
        <f>(0.659574468085106*'[2]Off Peak Detail'!DG11)+(0.170212765957447*'[2]Off Peak Detail'!DG30)+(0.170212765957447*'[2]Off Peak Detail'!DG49)</f>
        <v>6.1408511019767609</v>
      </c>
      <c r="DI11" s="46">
        <f>(0.607843137254902*'[2]Off Peak Detail'!DH11)+(0.196078431372549*'[2]Off Peak Detail'!DH30)+(0.196078431372549*'[2]Off Peak Detail'!DH49)</f>
        <v>6.2443137636371686</v>
      </c>
      <c r="DJ11" s="46">
        <f>(0.652173913043478*'[2]Off Peak Detail'!DI11)+(0.173913043478261*'[2]Off Peak Detail'!DI30)+(0.173913043478261*'[2]Off Peak Detail'!DI49)</f>
        <v>1.690000057220459</v>
      </c>
      <c r="DK11" s="46">
        <f>(0.63265306122449*'[2]Off Peak Detail'!DJ11)+(0.204081632653061*'[2]Off Peak Detail'!DJ30)+(0.163265306122449*'[2]Off Peak Detail'!DJ49)</f>
        <v>1.690000057220459</v>
      </c>
      <c r="DL11" s="46">
        <f>(0.625*'[2]Off Peak Detail'!DK11)+(0.166666666666667*'[2]Off Peak Detail'!DK30)+(0.208333333333333*'[2]Off Peak Detail'!DK49)</f>
        <v>1.690000057220459</v>
      </c>
      <c r="DM11" s="46">
        <f>(0.659574468085106*'[2]Off Peak Detail'!DL11)+(0.170212765957447*'[2]Off Peak Detail'!DL30)+(0.170212765957447*'[2]Off Peak Detail'!DL49)</f>
        <v>1.690000057220459</v>
      </c>
      <c r="DN11" s="46">
        <f>(0.607843137254902*'[2]Off Peak Detail'!DM11)+(0.196078431372549*'[2]Off Peak Detail'!DM30)+(0.196078431372549*'[2]Off Peak Detail'!DM49)</f>
        <v>1.690000057220459</v>
      </c>
      <c r="DO11" s="46">
        <f>(0.636363636363636*'[2]Off Peak Detail'!DN11)+(0.181818181818182*'[2]Off Peak Detail'!DN30)+(0.181818181818182*'[2]Off Peak Detail'!DN49)</f>
        <v>1.690000057220459</v>
      </c>
      <c r="DP11" s="46">
        <f>(0.659574468085106*'[2]Off Peak Detail'!DO11)+(0.170212765957447*'[2]Off Peak Detail'!DO30)+(0.170212765957447*'[2]Off Peak Detail'!DO49)</f>
        <v>1.690000057220459</v>
      </c>
      <c r="DQ11" s="46">
        <f>(0.652173913043478*'[2]Off Peak Detail'!DP11)+(0.173913043478261*'[2]Off Peak Detail'!DP30)+(0.173913043478261*'[2]Off Peak Detail'!DP49)</f>
        <v>1.690000057220459</v>
      </c>
      <c r="DR11" s="46">
        <f>(0.607843137254902*'[2]Off Peak Detail'!DQ11)+(0.196078431372549*'[2]Off Peak Detail'!DQ30)+(0.196078431372549*'[2]Off Peak Detail'!DQ49)</f>
        <v>1.690000057220459</v>
      </c>
      <c r="DS11" s="46">
        <f>(0.652173913043478*'[2]Off Peak Detail'!DR11)+(0.173913043478261*'[2]Off Peak Detail'!DR30)+(0.173913043478261*'[2]Off Peak Detail'!DR49)</f>
        <v>6.1556522120600166</v>
      </c>
      <c r="DT11" s="46">
        <f>(0.63265306122449*'[2]Off Peak Detail'!DS11)+(0.204081632653061*'[2]Off Peak Detail'!DS30)+(0.163265306122449*'[2]Off Peak Detail'!DS49)</f>
        <v>6.194693915697993</v>
      </c>
      <c r="DU11" s="46">
        <f>(0.63265306122449*'[2]Off Peak Detail'!DT11)+(0.163265306122449*'[2]Off Peak Detail'!DT30)+(0.204081632653061*'[2]Off Peak Detail'!DT49)</f>
        <v>6.194693915697993</v>
      </c>
      <c r="DV11" s="46">
        <f>(0.652173913043478*'[2]Off Peak Detail'!DU11)+(0.173913043478261*'[2]Off Peak Detail'!DU30)+(0.173913043478261*'[2]Off Peak Detail'!DU49)</f>
        <v>1.690000057220459</v>
      </c>
      <c r="DW11" s="46">
        <f>(0.607843137254902*'[2]Off Peak Detail'!DV11)+(0.196078431372549*'[2]Off Peak Detail'!DV30)+(0.196078431372549*'[2]Off Peak Detail'!DV49)</f>
        <v>1.690000057220459</v>
      </c>
      <c r="DX11" s="46">
        <f>(0.652173913043478*'[2]Off Peak Detail'!DW11)+(0.173913043478261*'[2]Off Peak Detail'!DW30)+(0.173913043478261*'[2]Off Peak Detail'!DW49)</f>
        <v>1.690000057220459</v>
      </c>
      <c r="DY11" s="46">
        <f>(0.659574468085106*'[2]Off Peak Detail'!DX11)+(0.170212765957447*'[2]Off Peak Detail'!DX30)+(0.170212765957447*'[2]Off Peak Detail'!DX49)</f>
        <v>1.690000057220459</v>
      </c>
    </row>
    <row r="12" spans="1:129" s="4" customFormat="1" ht="13.65" customHeight="1" x14ac:dyDescent="0.2">
      <c r="A12" s="32" t="s">
        <v>20</v>
      </c>
      <c r="B12" s="9"/>
      <c r="C12" s="46">
        <f ca="1">(0.62962962962963*'[2]Off Peak Detail'!C12)+(0.222222222222222*'[2]Off Peak Detail'!C31)+(0.148148148148148*'[2]Off Peak Detail'!C50)</f>
        <v>4.559999942779541</v>
      </c>
      <c r="D12" s="46">
        <f ca="1">(0.63265306122449*'[2]Off Peak Detail'!E12)+(0.163265306122449*'[2]Off Peak Detail'!E31)+(0.204081632653061*'[2]Off Peak Detail'!E50)</f>
        <v>4.559999942779541</v>
      </c>
      <c r="E12" s="46">
        <f>(0.659574468085106*'[2]Off Peak Detail'!F12)+(0.170212765957447*'[2]Off Peak Detail'!F31)+(0.170212765957447*'[2]Off Peak Detail'!F50)</f>
        <v>4.559999942779541</v>
      </c>
      <c r="F12" s="46">
        <f>(0.6*'[2]Off Peak Detail'!G12)+(0.2*'[2]Off Peak Detail'!G31)+(0.2*'[2]Off Peak Detail'!G50)</f>
        <v>5.130000114440918</v>
      </c>
      <c r="G12" s="31">
        <f t="shared" si="0"/>
        <v>5.130000114440918</v>
      </c>
      <c r="H12" s="46">
        <f>(0.659574468085106*'[2]Off Peak Detail'!I12)+(0.170212765957447*'[2]Off Peak Detail'!I31)+(0.170212765957447*'[2]Off Peak Detail'!I50)</f>
        <v>5.130000114440918</v>
      </c>
      <c r="I12" s="46">
        <f>(0.652173913043478*'[2]Off Peak Detail'!J12)+(0.173913043478261*'[2]Off Peak Detail'!J31)+(0.173913043478261*'[2]Off Peak Detail'!J50)</f>
        <v>5.130000114440918</v>
      </c>
      <c r="J12" s="46">
        <f>(0.607843137254902*'[2]Off Peak Detail'!K12)+(0.196078431372549*'[2]Off Peak Detail'!K31)+(0.196078431372549*'[2]Off Peak Detail'!K50)</f>
        <v>5.130000114440918</v>
      </c>
      <c r="K12" s="34">
        <v>4.9088328554051159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6">
        <v>0.28395985678164626</v>
      </c>
      <c r="S12" s="29"/>
      <c r="T12" s="30"/>
      <c r="V12" s="46">
        <f>(0.659574468085106*'[2]Off Peak Detail'!U12)+(0.170212765957447*'[2]Off Peak Detail'!U31)+(0.170212765957447*'[2]Off Peak Detail'!U50)</f>
        <v>0</v>
      </c>
      <c r="W12" s="46">
        <f>(0.636363636363636*'[2]Off Peak Detail'!V12)+(0.181818181818182*'[2]Off Peak Detail'!V31)+(0.181818181818182*'[2]Off Peak Detail'!V50)</f>
        <v>0</v>
      </c>
      <c r="X12" s="46">
        <f>(0.607843137254902*'[2]Off Peak Detail'!W12)+(0.196078431372549*'[2]Off Peak Detail'!W31)+(0.196078431372549*'[2]Off Peak Detail'!W50)</f>
        <v>0</v>
      </c>
      <c r="Y12" s="46">
        <f>(0.652173913043478*'[2]Off Peak Detail'!X12)+(0.173913043478261*'[2]Off Peak Detail'!X31)+(0.173913043478261*'[2]Off Peak Detail'!X50)</f>
        <v>0</v>
      </c>
      <c r="Z12" s="46">
        <f>(0.659574468085106*'[2]Off Peak Detail'!Y12)+(0.170212765957447*'[2]Off Peak Detail'!Y31)+(0.170212765957447*'[2]Off Peak Detail'!Y50)</f>
        <v>0</v>
      </c>
      <c r="AA12" s="46">
        <f>(0.6*'[2]Off Peak Detail'!Z12)+(0.2*'[2]Off Peak Detail'!Z31)+(0.2*'[2]Off Peak Detail'!Z50)</f>
        <v>0</v>
      </c>
      <c r="AB12" s="46">
        <f>(0.659574468085106*'[2]Off Peak Detail'!AA12)+(0.170212765957447*'[2]Off Peak Detail'!AA31)+(0.170212765957447*'[2]Off Peak Detail'!AA50)</f>
        <v>0</v>
      </c>
      <c r="AC12" s="46">
        <f>(0.63265306122449*'[2]Off Peak Detail'!AB12)+(0.204081632653061*'[2]Off Peak Detail'!AB31)+(0.163265306122449*'[2]Off Peak Detail'!AB50)</f>
        <v>0</v>
      </c>
      <c r="AD12" s="46">
        <f>(0.625*'[2]Off Peak Detail'!AC12)+(0.166666666666667*'[2]Off Peak Detail'!AC31)+(0.208333333333333*'[2]Off Peak Detail'!AC50)</f>
        <v>0</v>
      </c>
      <c r="AE12" s="46">
        <f>(0.659574468085106*'[2]Off Peak Detail'!AD12)+(0.170212765957447*'[2]Off Peak Detail'!AD31)+(0.170212765957447*'[2]Off Peak Detail'!AD50)</f>
        <v>0</v>
      </c>
      <c r="AF12" s="46">
        <f>(0.625*'[2]Off Peak Detail'!AE12)+(0.208333333333333*'[2]Off Peak Detail'!AE31)+(0.166666666666667*'[2]Off Peak Detail'!AE50)</f>
        <v>0</v>
      </c>
      <c r="AG12" s="46">
        <f>(0.63265306122449*'[2]Off Peak Detail'!AF12)+(0.163265306122449*'[2]Off Peak Detail'!AF31)+(0.204081632653061*'[2]Off Peak Detail'!AF50)</f>
        <v>0</v>
      </c>
      <c r="AH12" s="46">
        <f>(0.659574468085106*'[2]Off Peak Detail'!AG12)+(0.170212765957447*'[2]Off Peak Detail'!AG31)+(0.170212765957447*'[2]Off Peak Detail'!AG50)</f>
        <v>0</v>
      </c>
      <c r="AI12" s="46">
        <f>(0.636363636363636*'[2]Off Peak Detail'!AH12)+(0.181818181818182*'[2]Off Peak Detail'!AH31)+(0.181818181818182*'[2]Off Peak Detail'!AH50)</f>
        <v>0</v>
      </c>
      <c r="AJ12" s="46">
        <f>(0.607843137254902*'[2]Off Peak Detail'!AI12)+(0.196078431372549*'[2]Off Peak Detail'!AI31)+(0.196078431372549*'[2]Off Peak Detail'!AI50)</f>
        <v>0</v>
      </c>
      <c r="AK12" s="46">
        <f>(0.652173913043478*'[2]Off Peak Detail'!AJ12)+(0.173913043478261*'[2]Off Peak Detail'!AJ31)+(0.173913043478261*'[2]Off Peak Detail'!AJ50)</f>
        <v>0</v>
      </c>
      <c r="AL12" s="46">
        <f>(0.63265306122449*'[2]Off Peak Detail'!AK12)+(0.204081632653061*'[2]Off Peak Detail'!AK31)+(0.163265306122449*'[2]Off Peak Detail'!AK50)</f>
        <v>0</v>
      </c>
      <c r="AM12" s="46">
        <f>(0.625*'[2]Off Peak Detail'!AL12)+(0.166666666666667*'[2]Off Peak Detail'!AL31)+(0.208333333333333*'[2]Off Peak Detail'!AL50)</f>
        <v>0</v>
      </c>
      <c r="AN12" s="46">
        <f>(0.659574468085106*'[2]Off Peak Detail'!AM12)+(0.170212765957447*'[2]Off Peak Detail'!AM31)+(0.170212765957447*'[2]Off Peak Detail'!AM50)</f>
        <v>0</v>
      </c>
      <c r="AO12" s="46">
        <f>(0.607843137254902*'[2]Off Peak Detail'!AN12)+(0.196078431372549*'[2]Off Peak Detail'!AN31)+(0.196078431372549*'[2]Off Peak Detail'!AN50)</f>
        <v>0</v>
      </c>
      <c r="AP12" s="46">
        <f>(0.652173913043478*'[2]Off Peak Detail'!AO12)+(0.173913043478261*'[2]Off Peak Detail'!AO31)+(0.173913043478261*'[2]Off Peak Detail'!AO50)</f>
        <v>0</v>
      </c>
      <c r="AQ12" s="46">
        <f>(0.659574468085106*'[2]Off Peak Detail'!AP12)+(0.170212765957447*'[2]Off Peak Detail'!AP31)+(0.170212765957447*'[2]Off Peak Detail'!AP50)</f>
        <v>0</v>
      </c>
      <c r="AR12" s="46">
        <f>(0.6*'[2]Off Peak Detail'!AQ12)+(0.2*'[2]Off Peak Detail'!AQ31)+(0.2*'[2]Off Peak Detail'!AQ50)</f>
        <v>0</v>
      </c>
      <c r="AS12" s="46">
        <f>(0.659574468085106*'[2]Off Peak Detail'!AR12)+(0.170212765957447*'[2]Off Peak Detail'!AR31)+(0.170212765957447*'[2]Off Peak Detail'!AR50)</f>
        <v>0</v>
      </c>
      <c r="AT12" s="46">
        <f>(0.63265306122449*'[2]Off Peak Detail'!AS12)+(0.204081632653061*'[2]Off Peak Detail'!AS31)+(0.163265306122449*'[2]Off Peak Detail'!AS50)</f>
        <v>0</v>
      </c>
      <c r="AU12" s="46">
        <f>(0.617021276595745*'[2]Off Peak Detail'!AT12)+(0.170212765957447*'[2]Off Peak Detail'!AT31)+(0.212765957446809*'[2]Off Peak Detail'!AT50)</f>
        <v>0</v>
      </c>
      <c r="AV12" s="46">
        <f>(0.659574468085106*'[2]Off Peak Detail'!AU12)+(0.170212765957447*'[2]Off Peak Detail'!AU31)+(0.170212765957447*'[2]Off Peak Detail'!AU50)</f>
        <v>0</v>
      </c>
      <c r="AW12" s="46">
        <f>(0.652173913043478*'[2]Off Peak Detail'!AV12)+(0.173913043478261*'[2]Off Peak Detail'!AV31)+(0.173913043478261*'[2]Off Peak Detail'!AV50)</f>
        <v>0</v>
      </c>
      <c r="AX12" s="46">
        <f>(0.607843137254902*'[2]Off Peak Detail'!AW12)+(0.196078431372549*'[2]Off Peak Detail'!AW31)+(0.196078431372549*'[2]Off Peak Detail'!AW50)</f>
        <v>0</v>
      </c>
      <c r="AY12" s="46">
        <f>(0.652173913043478*'[2]Off Peak Detail'!AX12)+(0.173913043478261*'[2]Off Peak Detail'!AX31)+(0.173913043478261*'[2]Off Peak Detail'!AX50)</f>
        <v>0</v>
      </c>
      <c r="AZ12" s="46">
        <f>(0.63265306122449*'[2]Off Peak Detail'!AY12)+(0.204081632653061*'[2]Off Peak Detail'!AY31)+(0.163265306122449*'[2]Off Peak Detail'!AY50)</f>
        <v>0</v>
      </c>
      <c r="BA12" s="46">
        <f>(0.63265306122449*'[2]Off Peak Detail'!AZ12)+(0.163265306122449*'[2]Off Peak Detail'!AZ31)+(0.204081632653061*'[2]Off Peak Detail'!AZ50)</f>
        <v>0</v>
      </c>
      <c r="BB12" s="46">
        <f>(0.652173913043478*'[2]Off Peak Detail'!BA12)+(0.173913043478261*'[2]Off Peak Detail'!BA31)+(0.173913043478261*'[2]Off Peak Detail'!BA50)</f>
        <v>0</v>
      </c>
      <c r="BC12" s="46">
        <f>(0.607843137254902*'[2]Off Peak Detail'!BB12)+(0.196078431372549*'[2]Off Peak Detail'!BB31)+(0.196078431372549*'[2]Off Peak Detail'!BB50)</f>
        <v>0</v>
      </c>
      <c r="BD12" s="46">
        <f>(0.652173913043478*'[2]Off Peak Detail'!BC12)+(0.173913043478261*'[2]Off Peak Detail'!BC31)+(0.173913043478261*'[2]Off Peak Detail'!BC50)</f>
        <v>0</v>
      </c>
      <c r="BE12" s="46">
        <f>(0.659574468085106*'[2]Off Peak Detail'!BD12)+(0.170212765957447*'[2]Off Peak Detail'!BD31)+(0.170212765957447*'[2]Off Peak Detail'!BD50)</f>
        <v>0</v>
      </c>
      <c r="BF12" s="46">
        <f>(0.607843137254902*'[2]Off Peak Detail'!BE12)+(0.196078431372549*'[2]Off Peak Detail'!BE31)+(0.196078431372549*'[2]Off Peak Detail'!BE50)</f>
        <v>0</v>
      </c>
      <c r="BG12" s="46">
        <f>(0.636363636363636*'[2]Off Peak Detail'!BF12)+(0.181818181818182*'[2]Off Peak Detail'!BF31)+(0.181818181818182*'[2]Off Peak Detail'!BF50)</f>
        <v>0</v>
      </c>
      <c r="BH12" s="46">
        <f>(0.659574468085106*'[2]Off Peak Detail'!BG12)+(0.170212765957447*'[2]Off Peak Detail'!BG31)+(0.170212765957447*'[2]Off Peak Detail'!BG50)</f>
        <v>0</v>
      </c>
      <c r="BI12" s="46">
        <f>(0.625*'[2]Off Peak Detail'!BH12)+(0.208333333333333*'[2]Off Peak Detail'!BH31)+(0.166666666666667*'[2]Off Peak Detail'!BH50)</f>
        <v>0</v>
      </c>
      <c r="BJ12" s="46">
        <f>(0.63265306122449*'[2]Off Peak Detail'!BI12)+(0.163265306122449*'[2]Off Peak Detail'!BI31)+(0.204081632653061*'[2]Off Peak Detail'!BI50)</f>
        <v>0</v>
      </c>
      <c r="BK12" s="46">
        <f>(0.652173913043478*'[2]Off Peak Detail'!BJ12)+(0.173913043478261*'[2]Off Peak Detail'!BJ31)+(0.173913043478261*'[2]Off Peak Detail'!BJ50)</f>
        <v>0</v>
      </c>
      <c r="BL12" s="46">
        <f>(0.607843137254902*'[2]Off Peak Detail'!BK12)+(0.196078431372549*'[2]Off Peak Detail'!BK31)+(0.196078431372549*'[2]Off Peak Detail'!BK50)</f>
        <v>0</v>
      </c>
      <c r="BM12" s="46">
        <f>(0.659574468085106*'[2]Off Peak Detail'!BL12)+(0.170212765957447*'[2]Off Peak Detail'!BL31)+(0.170212765957447*'[2]Off Peak Detail'!BL50)</f>
        <v>0</v>
      </c>
      <c r="BN12" s="46">
        <f>(0.652173913043478*'[2]Off Peak Detail'!BM12)+(0.173913043478261*'[2]Off Peak Detail'!BM31)+(0.173913043478261*'[2]Off Peak Detail'!BM50)</f>
        <v>0</v>
      </c>
      <c r="BO12" s="46">
        <f>(0.607843137254902*'[2]Off Peak Detail'!BN12)+(0.196078431372549*'[2]Off Peak Detail'!BN31)+(0.196078431372549*'[2]Off Peak Detail'!BN50)</f>
        <v>0</v>
      </c>
      <c r="BP12" s="46">
        <f>(0.652173913043478*'[2]Off Peak Detail'!BO12)+(0.173913043478261*'[2]Off Peak Detail'!BO31)+(0.173913043478261*'[2]Off Peak Detail'!BO50)</f>
        <v>0</v>
      </c>
      <c r="BQ12" s="46">
        <f>(0.63265306122449*'[2]Off Peak Detail'!BP12)+(0.204081632653061*'[2]Off Peak Detail'!BP31)+(0.163265306122449*'[2]Off Peak Detail'!BP50)</f>
        <v>0</v>
      </c>
      <c r="BR12" s="46">
        <f>(0.63265306122449*'[2]Off Peak Detail'!BQ12)+(0.163265306122449*'[2]Off Peak Detail'!BQ31)+(0.204081632653061*'[2]Off Peak Detail'!BQ50)</f>
        <v>0</v>
      </c>
      <c r="BS12" s="46">
        <f>(0.636363636363636*'[2]Off Peak Detail'!BR12)+(0.181818181818182*'[2]Off Peak Detail'!BR31)+(0.181818181818182*'[2]Off Peak Detail'!BR50)</f>
        <v>0</v>
      </c>
      <c r="BT12" s="46">
        <f>(0.659574468085106*'[2]Off Peak Detail'!BS12)+(0.170212765957447*'[2]Off Peak Detail'!BS31)+(0.170212765957447*'[2]Off Peak Detail'!BS50)</f>
        <v>0</v>
      </c>
      <c r="BU12" s="46">
        <f>(0.6*'[2]Off Peak Detail'!BT12)+(0.2*'[2]Off Peak Detail'!BT31)+(0.2*'[2]Off Peak Detail'!BT50)</f>
        <v>0</v>
      </c>
      <c r="BV12" s="46">
        <f>(0.659574468085106*'[2]Off Peak Detail'!BU12)+(0.170212765957447*'[2]Off Peak Detail'!BU31)+(0.170212765957447*'[2]Off Peak Detail'!BU50)</f>
        <v>0</v>
      </c>
      <c r="BW12" s="46">
        <f>(0.652173913043478*'[2]Off Peak Detail'!BV12)+(0.173913043478261*'[2]Off Peak Detail'!BV31)+(0.173913043478261*'[2]Off Peak Detail'!BV50)</f>
        <v>0</v>
      </c>
      <c r="BX12" s="46">
        <f>(0.607843137254902*'[2]Off Peak Detail'!BW12)+(0.196078431372549*'[2]Off Peak Detail'!BW31)+(0.196078431372549*'[2]Off Peak Detail'!BW50)</f>
        <v>0</v>
      </c>
      <c r="BY12" s="46">
        <f>(0.659574468085106*'[2]Off Peak Detail'!BX12)+(0.170212765957447*'[2]Off Peak Detail'!BX31)+(0.170212765957447*'[2]Off Peak Detail'!BX50)</f>
        <v>0</v>
      </c>
      <c r="BZ12" s="46">
        <f>(0.625*'[2]Off Peak Detail'!BY12)+(0.208333333333333*'[2]Off Peak Detail'!BY31)+(0.166666666666667*'[2]Off Peak Detail'!BY50)</f>
        <v>0</v>
      </c>
      <c r="CA12" s="46">
        <f>(0.63265306122449*'[2]Off Peak Detail'!BZ12)+(0.163265306122449*'[2]Off Peak Detail'!BZ31)+(0.204081632653061*'[2]Off Peak Detail'!BZ50)</f>
        <v>0</v>
      </c>
      <c r="CB12" s="46">
        <f>(0.652173913043478*'[2]Off Peak Detail'!CA12)+(0.173913043478261*'[2]Off Peak Detail'!CA31)+(0.173913043478261*'[2]Off Peak Detail'!CA50)</f>
        <v>0</v>
      </c>
      <c r="CC12" s="46">
        <f>(0.607843137254902*'[2]Off Peak Detail'!CB12)+(0.196078431372549*'[2]Off Peak Detail'!CB31)+(0.196078431372549*'[2]Off Peak Detail'!CB50)</f>
        <v>0</v>
      </c>
      <c r="CD12" s="46">
        <f>(0.659574468085106*'[2]Off Peak Detail'!CC12)+(0.170212765957447*'[2]Off Peak Detail'!CC31)+(0.170212765957447*'[2]Off Peak Detail'!CC50)</f>
        <v>0</v>
      </c>
      <c r="CE12" s="46">
        <f>(0.636363636363636*'[2]Off Peak Detail'!CD12)+(0.181818181818182*'[2]Off Peak Detail'!CD31)+(0.181818181818182*'[2]Off Peak Detail'!CD50)</f>
        <v>0</v>
      </c>
      <c r="CF12" s="46">
        <f>(0.63265306122449*'[2]Off Peak Detail'!CE12)+(0.204081632653061*'[2]Off Peak Detail'!CE31)+(0.163265306122449*'[2]Off Peak Detail'!CE50)</f>
        <v>0</v>
      </c>
      <c r="CG12" s="46">
        <f>(0.625*'[2]Off Peak Detail'!CF12)+(0.166666666666667*'[2]Off Peak Detail'!CF31)+(0.208333333333333*'[2]Off Peak Detail'!CF50)</f>
        <v>0</v>
      </c>
      <c r="CH12" s="46">
        <f>(0.659574468085106*'[2]Off Peak Detail'!CG12)+(0.170212765957447*'[2]Off Peak Detail'!CG31)+(0.170212765957447*'[2]Off Peak Detail'!CG50)</f>
        <v>0</v>
      </c>
      <c r="CI12" s="46">
        <f>(0.625*'[2]Off Peak Detail'!CH12)+(0.208333333333333*'[2]Off Peak Detail'!CH31)+(0.166666666666667*'[2]Off Peak Detail'!CH50)</f>
        <v>0</v>
      </c>
      <c r="CJ12" s="46">
        <f>(0.63265306122449*'[2]Off Peak Detail'!CI12)+(0.163265306122449*'[2]Off Peak Detail'!CI31)+(0.204081632653061*'[2]Off Peak Detail'!CI50)</f>
        <v>0</v>
      </c>
      <c r="CK12" s="46">
        <f>(0.659574468085106*'[2]Off Peak Detail'!CJ12)+(0.170212765957447*'[2]Off Peak Detail'!CJ31)+(0.170212765957447*'[2]Off Peak Detail'!CJ50)</f>
        <v>0</v>
      </c>
      <c r="CL12" s="46">
        <f>(0.6*'[2]Off Peak Detail'!CK12)+(0.2*'[2]Off Peak Detail'!CK31)+(0.2*'[2]Off Peak Detail'!CK50)</f>
        <v>0</v>
      </c>
      <c r="CM12" s="46">
        <f>(0.659574468085106*'[2]Off Peak Detail'!CL12)+(0.170212765957447*'[2]Off Peak Detail'!CL31)+(0.170212765957447*'[2]Off Peak Detail'!CL50)</f>
        <v>0</v>
      </c>
      <c r="CN12" s="46">
        <f>(0.652173913043478*'[2]Off Peak Detail'!CM12)+(0.173913043478261*'[2]Off Peak Detail'!CM31)+(0.173913043478261*'[2]Off Peak Detail'!CM50)</f>
        <v>0</v>
      </c>
      <c r="CO12" s="46">
        <f>(0.607843137254902*'[2]Off Peak Detail'!CN12)+(0.196078431372549*'[2]Off Peak Detail'!CN31)+(0.196078431372549*'[2]Off Peak Detail'!CN50)</f>
        <v>0</v>
      </c>
      <c r="CP12" s="46">
        <f>(0.659574468085106*'[2]Off Peak Detail'!CO12)+(0.170212765957447*'[2]Off Peak Detail'!CO31)+(0.170212765957447*'[2]Off Peak Detail'!CO50)</f>
        <v>0</v>
      </c>
      <c r="CQ12" s="46">
        <f>(0.644444444444444*'[2]Off Peak Detail'!CP12)+(0.177777777777778*'[2]Off Peak Detail'!CP31)+(0.177777777777778*'[2]Off Peak Detail'!CP50)</f>
        <v>0</v>
      </c>
      <c r="CR12" s="46">
        <f>(0.607843137254902*'[2]Off Peak Detail'!CQ12)+(0.196078431372549*'[2]Off Peak Detail'!CQ31)+(0.196078431372549*'[2]Off Peak Detail'!CQ50)</f>
        <v>0</v>
      </c>
      <c r="CS12" s="46">
        <f>(0.652173913043478*'[2]Off Peak Detail'!CR12)+(0.173913043478261*'[2]Off Peak Detail'!CR31)+(0.173913043478261*'[2]Off Peak Detail'!CR50)</f>
        <v>0</v>
      </c>
      <c r="CT12" s="46">
        <f>(0.63265306122449*'[2]Off Peak Detail'!CS12)+(0.204081632653061*'[2]Off Peak Detail'!CS31)+(0.163265306122449*'[2]Off Peak Detail'!CS50)</f>
        <v>0</v>
      </c>
      <c r="CU12" s="46">
        <f>(0.625*'[2]Off Peak Detail'!CT12)+(0.166666666666667*'[2]Off Peak Detail'!CT31)+(0.208333333333333*'[2]Off Peak Detail'!CT50)</f>
        <v>0</v>
      </c>
      <c r="CV12" s="46">
        <f>(0.659574468085106*'[2]Off Peak Detail'!CU12)+(0.170212765957447*'[2]Off Peak Detail'!CU31)+(0.170212765957447*'[2]Off Peak Detail'!CU50)</f>
        <v>0</v>
      </c>
      <c r="CW12" s="46">
        <f>(0.607843137254902*'[2]Off Peak Detail'!CV12)+(0.196078431372549*'[2]Off Peak Detail'!CV31)+(0.196078431372549*'[2]Off Peak Detail'!CV50)</f>
        <v>0</v>
      </c>
      <c r="CX12" s="46">
        <f>(0.652173913043478*'[2]Off Peak Detail'!CW12)+(0.173913043478261*'[2]Off Peak Detail'!CW31)+(0.173913043478261*'[2]Off Peak Detail'!CW50)</f>
        <v>0</v>
      </c>
      <c r="CY12" s="46">
        <f>(0.659574468085106*'[2]Off Peak Detail'!CX12)+(0.170212765957447*'[2]Off Peak Detail'!CX31)+(0.170212765957447*'[2]Off Peak Detail'!CX50)</f>
        <v>0</v>
      </c>
      <c r="CZ12" s="46">
        <f>(0.6*'[2]Off Peak Detail'!CY12)+(0.2*'[2]Off Peak Detail'!CY31)+(0.2*'[2]Off Peak Detail'!CY50)</f>
        <v>0</v>
      </c>
      <c r="DA12" s="46">
        <f>(0.659574468085106*'[2]Off Peak Detail'!CZ12)+(0.170212765957447*'[2]Off Peak Detail'!CZ31)+(0.170212765957447*'[2]Off Peak Detail'!CZ50)</f>
        <v>0</v>
      </c>
      <c r="DB12" s="46">
        <f>(0.63265306122449*'[2]Off Peak Detail'!DA12)+(0.204081632653061*'[2]Off Peak Detail'!DA31)+(0.163265306122449*'[2]Off Peak Detail'!DA50)</f>
        <v>0</v>
      </c>
      <c r="DC12" s="46">
        <f>(0.636363636363636*'[2]Off Peak Detail'!DB12)+(0.181818181818182*'[2]Off Peak Detail'!DB31)+(0.181818181818182*'[2]Off Peak Detail'!DB50)</f>
        <v>0</v>
      </c>
      <c r="DD12" s="46">
        <f>(0.63265306122449*'[2]Off Peak Detail'!DC12)+(0.163265306122449*'[2]Off Peak Detail'!DC31)+(0.204081632653061*'[2]Off Peak Detail'!DC50)</f>
        <v>0</v>
      </c>
      <c r="DE12" s="46">
        <f>(0.652173913043478*'[2]Off Peak Detail'!DD12)+(0.173913043478261*'[2]Off Peak Detail'!DD31)+(0.173913043478261*'[2]Off Peak Detail'!DD50)</f>
        <v>0</v>
      </c>
      <c r="DF12" s="46">
        <f>(0.607843137254902*'[2]Off Peak Detail'!DE12)+(0.196078431372549*'[2]Off Peak Detail'!DE31)+(0.196078431372549*'[2]Off Peak Detail'!DE50)</f>
        <v>0</v>
      </c>
      <c r="DG12" s="46">
        <f>(0.652173913043478*'[2]Off Peak Detail'!DF12)+(0.173913043478261*'[2]Off Peak Detail'!DF31)+(0.173913043478261*'[2]Off Peak Detail'!DF50)</f>
        <v>0</v>
      </c>
      <c r="DH12" s="46">
        <f>(0.659574468085106*'[2]Off Peak Detail'!DG12)+(0.170212765957447*'[2]Off Peak Detail'!DG31)+(0.170212765957447*'[2]Off Peak Detail'!DG50)</f>
        <v>0</v>
      </c>
      <c r="DI12" s="46">
        <f>(0.607843137254902*'[2]Off Peak Detail'!DH12)+(0.196078431372549*'[2]Off Peak Detail'!DH31)+(0.196078431372549*'[2]Off Peak Detail'!DH50)</f>
        <v>0</v>
      </c>
      <c r="DJ12" s="46">
        <f>(0.652173913043478*'[2]Off Peak Detail'!DI12)+(0.173913043478261*'[2]Off Peak Detail'!DI31)+(0.173913043478261*'[2]Off Peak Detail'!DI50)</f>
        <v>0</v>
      </c>
      <c r="DK12" s="46">
        <f>(0.63265306122449*'[2]Off Peak Detail'!DJ12)+(0.204081632653061*'[2]Off Peak Detail'!DJ31)+(0.163265306122449*'[2]Off Peak Detail'!DJ50)</f>
        <v>0</v>
      </c>
      <c r="DL12" s="46">
        <f>(0.625*'[2]Off Peak Detail'!DK12)+(0.166666666666667*'[2]Off Peak Detail'!DK31)+(0.208333333333333*'[2]Off Peak Detail'!DK50)</f>
        <v>0</v>
      </c>
      <c r="DM12" s="46">
        <f>(0.659574468085106*'[2]Off Peak Detail'!DL12)+(0.170212765957447*'[2]Off Peak Detail'!DL31)+(0.170212765957447*'[2]Off Peak Detail'!DL50)</f>
        <v>0</v>
      </c>
      <c r="DN12" s="46">
        <f>(0.607843137254902*'[2]Off Peak Detail'!DM12)+(0.196078431372549*'[2]Off Peak Detail'!DM31)+(0.196078431372549*'[2]Off Peak Detail'!DM50)</f>
        <v>0</v>
      </c>
      <c r="DO12" s="46">
        <f>(0.636363636363636*'[2]Off Peak Detail'!DN12)+(0.181818181818182*'[2]Off Peak Detail'!DN31)+(0.181818181818182*'[2]Off Peak Detail'!DN50)</f>
        <v>0</v>
      </c>
      <c r="DP12" s="46">
        <f>(0.659574468085106*'[2]Off Peak Detail'!DO12)+(0.170212765957447*'[2]Off Peak Detail'!DO31)+(0.170212765957447*'[2]Off Peak Detail'!DO50)</f>
        <v>0</v>
      </c>
      <c r="DQ12" s="46">
        <f>(0.652173913043478*'[2]Off Peak Detail'!DP12)+(0.173913043478261*'[2]Off Peak Detail'!DP31)+(0.173913043478261*'[2]Off Peak Detail'!DP50)</f>
        <v>0</v>
      </c>
      <c r="DR12" s="46">
        <f>(0.607843137254902*'[2]Off Peak Detail'!DQ12)+(0.196078431372549*'[2]Off Peak Detail'!DQ31)+(0.196078431372549*'[2]Off Peak Detail'!DQ50)</f>
        <v>0</v>
      </c>
      <c r="DS12" s="46">
        <f>(0.652173913043478*'[2]Off Peak Detail'!DR12)+(0.173913043478261*'[2]Off Peak Detail'!DR31)+(0.173913043478261*'[2]Off Peak Detail'!DR50)</f>
        <v>0</v>
      </c>
      <c r="DT12" s="46">
        <f>(0.63265306122449*'[2]Off Peak Detail'!DS12)+(0.204081632653061*'[2]Off Peak Detail'!DS31)+(0.163265306122449*'[2]Off Peak Detail'!DS50)</f>
        <v>0</v>
      </c>
      <c r="DU12" s="46">
        <f>(0.63265306122449*'[2]Off Peak Detail'!DT12)+(0.163265306122449*'[2]Off Peak Detail'!DT31)+(0.204081632653061*'[2]Off Peak Detail'!DT50)</f>
        <v>0</v>
      </c>
      <c r="DV12" s="46">
        <f>(0.652173913043478*'[2]Off Peak Detail'!DU12)+(0.173913043478261*'[2]Off Peak Detail'!DU31)+(0.173913043478261*'[2]Off Peak Detail'!DU50)</f>
        <v>0</v>
      </c>
      <c r="DW12" s="46">
        <f>(0.607843137254902*'[2]Off Peak Detail'!DV12)+(0.196078431372549*'[2]Off Peak Detail'!DV31)+(0.196078431372549*'[2]Off Peak Detail'!DV50)</f>
        <v>0</v>
      </c>
      <c r="DX12" s="46">
        <f>(0.652173913043478*'[2]Off Peak Detail'!DW12)+(0.173913043478261*'[2]Off Peak Detail'!DW31)+(0.173913043478261*'[2]Off Peak Detail'!DW50)</f>
        <v>0</v>
      </c>
      <c r="DY12" s="46">
        <f>(0.659574468085106*'[2]Off Peak Detail'!DX12)+(0.170212765957447*'[2]Off Peak Detail'!DX31)+(0.170212765957447*'[2]Off Peak Detail'!DX50)</f>
        <v>0</v>
      </c>
    </row>
    <row r="13" spans="1:129" s="4" customFormat="1" ht="13.65" customHeight="1" x14ac:dyDescent="0.2">
      <c r="A13" s="32" t="s">
        <v>21</v>
      </c>
      <c r="B13" s="38" t="s">
        <v>22</v>
      </c>
      <c r="C13" s="46">
        <f ca="1">(0.62962962962963*'[2]Off Peak Detail'!C13)+(0.222222222222222*'[2]Off Peak Detail'!C32)+(0.148148148148148*'[2]Off Peak Detail'!C51)</f>
        <v>0.76759366635922965</v>
      </c>
      <c r="D13" s="46">
        <f ca="1">(0.63265306122449*'[2]Off Peak Detail'!E13)+(0.163265306122449*'[2]Off Peak Detail'!E32)+(0.204081632653061*'[2]Off Peak Detail'!E51)</f>
        <v>0.66122561084980824</v>
      </c>
      <c r="E13" s="46">
        <f>(0.659574468085106*'[2]Off Peak Detail'!F13)+(0.170212765957447*'[2]Off Peak Detail'!F32)+(0.170212765957447*'[2]Off Peak Detail'!F51)</f>
        <v>0.61276699634308585</v>
      </c>
      <c r="F13" s="46">
        <f>(0.6*'[2]Off Peak Detail'!G13)+(0.2*'[2]Off Peak Detail'!G32)+(0.2*'[2]Off Peak Detail'!G51)</f>
        <v>0.720001220703125</v>
      </c>
      <c r="G13" s="31">
        <f t="shared" si="0"/>
        <v>0.64824618801824985</v>
      </c>
      <c r="H13" s="46">
        <f>(0.659574468085106*'[2]Off Peak Detail'!I13)+(0.170212765957447*'[2]Off Peak Detail'!I32)+(0.170212765957447*'[2]Off Peak Detail'!I51)</f>
        <v>0.61276699634308585</v>
      </c>
      <c r="I13" s="46">
        <f>(0.652173913043478*'[2]Off Peak Detail'!J13)+(0.173913043478261*'[2]Off Peak Detail'!J32)+(0.173913043478261*'[2]Off Peak Detail'!J51)</f>
        <v>0.62608801800271785</v>
      </c>
      <c r="J13" s="46">
        <f>(0.607843137254902*'[2]Off Peak Detail'!K13)+(0.196078431372549*'[2]Off Peak Detail'!K32)+(0.196078431372549*'[2]Off Peak Detail'!K51)</f>
        <v>0.70588354970894596</v>
      </c>
      <c r="K13" s="34">
        <v>0.66727240529346188</v>
      </c>
      <c r="L13" s="34">
        <v>0.65340424915466866</v>
      </c>
      <c r="M13" s="34">
        <v>0.65340424915466877</v>
      </c>
      <c r="N13" s="34">
        <v>0.65226511672814158</v>
      </c>
      <c r="O13" s="34">
        <v>0.657391636060632</v>
      </c>
      <c r="P13" s="34">
        <v>5.3974939024431789E-2</v>
      </c>
      <c r="Q13" s="34">
        <v>0.22584030193151278</v>
      </c>
      <c r="R13" s="36">
        <v>0.34078961950148984</v>
      </c>
      <c r="S13" s="40"/>
      <c r="T13" s="30"/>
      <c r="U13" s="30"/>
      <c r="V13" s="46">
        <f>(0.659574468085106*'[2]Off Peak Detail'!U13)+(0.170212765957447*'[2]Off Peak Detail'!U32)+(0.170212765957447*'[2]Off Peak Detail'!U51)</f>
        <v>0.61276699634308585</v>
      </c>
      <c r="W13" s="46">
        <f>(0.636363636363636*'[2]Off Peak Detail'!V13)+(0.181818181818182*'[2]Off Peak Detail'!V32)+(0.181818181818182*'[2]Off Peak Detail'!V51)</f>
        <v>0.65454656427556879</v>
      </c>
      <c r="X13" s="46">
        <f>(0.607843137254902*'[2]Off Peak Detail'!W13)+(0.196078431372549*'[2]Off Peak Detail'!W32)+(0.196078431372549*'[2]Off Peak Detail'!W51)</f>
        <v>0.70588354970894596</v>
      </c>
      <c r="Y13" s="46">
        <f>(0.652173913043478*'[2]Off Peak Detail'!X13)+(0.173913043478261*'[2]Off Peak Detail'!X32)+(0.173913043478261*'[2]Off Peak Detail'!X51)</f>
        <v>0.62608801800271785</v>
      </c>
      <c r="Z13" s="46">
        <f>(0.659574468085106*'[2]Off Peak Detail'!Y13)+(0.170212765957447*'[2]Off Peak Detail'!Y32)+(0.170212765957447*'[2]Off Peak Detail'!Y51)</f>
        <v>0.61276699634308585</v>
      </c>
      <c r="AA13" s="46">
        <f>(0.6*'[2]Off Peak Detail'!Z13)+(0.2*'[2]Off Peak Detail'!Z32)+(0.2*'[2]Off Peak Detail'!Z51)</f>
        <v>0.720001220703125</v>
      </c>
      <c r="AB13" s="46">
        <f>(0.659574468085106*'[2]Off Peak Detail'!AA13)+(0.170212765957447*'[2]Off Peak Detail'!AA32)+(0.170212765957447*'[2]Off Peak Detail'!AA51)</f>
        <v>0.61276699634308585</v>
      </c>
      <c r="AC13" s="46">
        <f>(0.63265306122449*'[2]Off Peak Detail'!AB13)+(0.204081632653061*'[2]Off Peak Detail'!AB32)+(0.163265306122449*'[2]Off Peak Detail'!AB51)</f>
        <v>0.66122561084980824</v>
      </c>
      <c r="AD13" s="46">
        <f>(0.625*'[2]Off Peak Detail'!AC13)+(0.166666666666667*'[2]Off Peak Detail'!AC32)+(0.208333333333333*'[2]Off Peak Detail'!AC51)</f>
        <v>0.67500114440917969</v>
      </c>
      <c r="AE13" s="46">
        <f>(0.659574468085106*'[2]Off Peak Detail'!AD13)+(0.170212765957447*'[2]Off Peak Detail'!AD32)+(0.170212765957447*'[2]Off Peak Detail'!AD51)</f>
        <v>0.61276699634308585</v>
      </c>
      <c r="AF13" s="46">
        <f>(0.625*'[2]Off Peak Detail'!AE13)+(0.208333333333333*'[2]Off Peak Detail'!AE32)+(0.166666666666667*'[2]Off Peak Detail'!AE51)</f>
        <v>0.67500114440917969</v>
      </c>
      <c r="AG13" s="46">
        <f>(0.63265306122449*'[2]Off Peak Detail'!AF13)+(0.163265306122449*'[2]Off Peak Detail'!AF32)+(0.204081632653061*'[2]Off Peak Detail'!AF51)</f>
        <v>0.66122561084980824</v>
      </c>
      <c r="AH13" s="46">
        <f>(0.659574468085106*'[2]Off Peak Detail'!AG13)+(0.170212765957447*'[2]Off Peak Detail'!AG32)+(0.170212765957447*'[2]Off Peak Detail'!AG51)</f>
        <v>0.61276699634308585</v>
      </c>
      <c r="AI13" s="46">
        <f>(0.636363636363636*'[2]Off Peak Detail'!AH13)+(0.181818181818182*'[2]Off Peak Detail'!AH32)+(0.181818181818182*'[2]Off Peak Detail'!AH51)</f>
        <v>0.65454656427556879</v>
      </c>
      <c r="AJ13" s="46">
        <f>(0.607843137254902*'[2]Off Peak Detail'!AI13)+(0.196078431372549*'[2]Off Peak Detail'!AI32)+(0.196078431372549*'[2]Off Peak Detail'!AI51)</f>
        <v>0.70588354970894596</v>
      </c>
      <c r="AK13" s="46">
        <f>(0.652173913043478*'[2]Off Peak Detail'!AJ13)+(0.173913043478261*'[2]Off Peak Detail'!AJ32)+(0.173913043478261*'[2]Off Peak Detail'!AJ51)</f>
        <v>0.62608801800271785</v>
      </c>
      <c r="AL13" s="46">
        <f>(0.63265306122449*'[2]Off Peak Detail'!AK13)+(0.204081632653061*'[2]Off Peak Detail'!AK32)+(0.163265306122449*'[2]Off Peak Detail'!AK51)</f>
        <v>0.66122561084980824</v>
      </c>
      <c r="AM13" s="46">
        <f>(0.625*'[2]Off Peak Detail'!AL13)+(0.166666666666667*'[2]Off Peak Detail'!AL32)+(0.208333333333333*'[2]Off Peak Detail'!AL51)</f>
        <v>0.67500114440917969</v>
      </c>
      <c r="AN13" s="46">
        <f>(0.659574468085106*'[2]Off Peak Detail'!AM13)+(0.170212765957447*'[2]Off Peak Detail'!AM32)+(0.170212765957447*'[2]Off Peak Detail'!AM51)</f>
        <v>0.61276699634308585</v>
      </c>
      <c r="AO13" s="46">
        <f>(0.607843137254902*'[2]Off Peak Detail'!AN13)+(0.196078431372549*'[2]Off Peak Detail'!AN32)+(0.196078431372549*'[2]Off Peak Detail'!AN51)</f>
        <v>0.70588354970894596</v>
      </c>
      <c r="AP13" s="46">
        <f>(0.652173913043478*'[2]Off Peak Detail'!AO13)+(0.173913043478261*'[2]Off Peak Detail'!AO32)+(0.173913043478261*'[2]Off Peak Detail'!AO51)</f>
        <v>0.62608801800271785</v>
      </c>
      <c r="AQ13" s="46">
        <f>(0.659574468085106*'[2]Off Peak Detail'!AP13)+(0.170212765957447*'[2]Off Peak Detail'!AP32)+(0.170212765957447*'[2]Off Peak Detail'!AP51)</f>
        <v>0.61276699634308585</v>
      </c>
      <c r="AR13" s="46">
        <f>(0.6*'[2]Off Peak Detail'!AQ13)+(0.2*'[2]Off Peak Detail'!AQ32)+(0.2*'[2]Off Peak Detail'!AQ51)</f>
        <v>0.720001220703125</v>
      </c>
      <c r="AS13" s="46">
        <f>(0.659574468085106*'[2]Off Peak Detail'!AR13)+(0.170212765957447*'[2]Off Peak Detail'!AR32)+(0.170212765957447*'[2]Off Peak Detail'!AR51)</f>
        <v>0.61276699634308585</v>
      </c>
      <c r="AT13" s="46">
        <f>(0.63265306122449*'[2]Off Peak Detail'!AS13)+(0.204081632653061*'[2]Off Peak Detail'!AS32)+(0.163265306122449*'[2]Off Peak Detail'!AS51)</f>
        <v>0.66122561084980824</v>
      </c>
      <c r="AU13" s="46">
        <f>(0.617021276595745*'[2]Off Peak Detail'!AT13)+(0.170212765957447*'[2]Off Peak Detail'!AT32)+(0.212765957446809*'[2]Off Peak Detail'!AT51)</f>
        <v>0.68936140993808304</v>
      </c>
      <c r="AV13" s="46">
        <f>(0.659574468085106*'[2]Off Peak Detail'!AU13)+(0.170212765957447*'[2]Off Peak Detail'!AU32)+(0.170212765957447*'[2]Off Peak Detail'!AU51)</f>
        <v>0.61276569772274003</v>
      </c>
      <c r="AW13" s="46">
        <f>(0.652173913043478*'[2]Off Peak Detail'!AV13)+(0.173913043478261*'[2]Off Peak Detail'!AV32)+(0.173913043478261*'[2]Off Peak Detail'!AV51)</f>
        <v>0.62608669115149507</v>
      </c>
      <c r="AX13" s="46">
        <f>(0.607843137254902*'[2]Off Peak Detail'!AW13)+(0.196078431372549*'[2]Off Peak Detail'!AW32)+(0.196078431372549*'[2]Off Peak Detail'!AW51)</f>
        <v>0.70588354970894596</v>
      </c>
      <c r="AY13" s="46">
        <f>(0.652173913043478*'[2]Off Peak Detail'!AX13)+(0.173913043478261*'[2]Off Peak Detail'!AX32)+(0.173913043478261*'[2]Off Peak Detail'!AX51)</f>
        <v>0.62608801800271785</v>
      </c>
      <c r="AZ13" s="46">
        <f>(0.63265306122449*'[2]Off Peak Detail'!AY13)+(0.204081632653061*'[2]Off Peak Detail'!AY32)+(0.163265306122449*'[2]Off Peak Detail'!AY51)</f>
        <v>0.66122561084980824</v>
      </c>
      <c r="BA13" s="46">
        <f>(0.63265306122449*'[2]Off Peak Detail'!AZ13)+(0.163265306122449*'[2]Off Peak Detail'!AZ32)+(0.204081632653061*'[2]Off Peak Detail'!AZ51)</f>
        <v>0.66122420953244543</v>
      </c>
      <c r="BB13" s="46">
        <f>(0.652173913043478*'[2]Off Peak Detail'!BA13)+(0.173913043478261*'[2]Off Peak Detail'!BA32)+(0.173913043478261*'[2]Off Peak Detail'!BA51)</f>
        <v>0.62608536430027217</v>
      </c>
      <c r="BC13" s="46">
        <f>(0.607843137254902*'[2]Off Peak Detail'!BB13)+(0.196078431372549*'[2]Off Peak Detail'!BB32)+(0.196078431372549*'[2]Off Peak Detail'!BB51)</f>
        <v>0.70588205374923396</v>
      </c>
      <c r="BD13" s="46">
        <f>(0.652173913043478*'[2]Off Peak Detail'!BC13)+(0.173913043478261*'[2]Off Peak Detail'!BC32)+(0.173913043478261*'[2]Off Peak Detail'!BC51)</f>
        <v>0.62608801800271785</v>
      </c>
      <c r="BE13" s="46">
        <f>(0.659574468085106*'[2]Off Peak Detail'!BD13)+(0.170212765957447*'[2]Off Peak Detail'!BD32)+(0.170212765957447*'[2]Off Peak Detail'!BD51)</f>
        <v>0.61276699634308585</v>
      </c>
      <c r="BF13" s="46">
        <f>(0.607843137254902*'[2]Off Peak Detail'!BE13)+(0.196078431372549*'[2]Off Peak Detail'!BE32)+(0.196078431372549*'[2]Off Peak Detail'!BE51)</f>
        <v>0.70588354970894596</v>
      </c>
      <c r="BG13" s="46">
        <f>(0.636363636363636*'[2]Off Peak Detail'!BF13)+(0.181818181818182*'[2]Off Peak Detail'!BF32)+(0.181818181818182*'[2]Off Peak Detail'!BF51)</f>
        <v>0.6545451771129267</v>
      </c>
      <c r="BH13" s="46">
        <f>(0.659574468085106*'[2]Off Peak Detail'!BG13)+(0.170212765957447*'[2]Off Peak Detail'!BG32)+(0.170212765957447*'[2]Off Peak Detail'!BG51)</f>
        <v>0.61276439910239433</v>
      </c>
      <c r="BI13" s="46">
        <f>(0.625*'[2]Off Peak Detail'!BH13)+(0.208333333333333*'[2]Off Peak Detail'!BH32)+(0.166666666666667*'[2]Off Peak Detail'!BH51)</f>
        <v>0.67499971389770508</v>
      </c>
      <c r="BJ13" s="46">
        <f>(0.63265306122449*'[2]Off Peak Detail'!BI13)+(0.163265306122449*'[2]Off Peak Detail'!BI32)+(0.204081632653061*'[2]Off Peak Detail'!BI51)</f>
        <v>0.66122561084980824</v>
      </c>
      <c r="BK13" s="46">
        <f>(0.652173913043478*'[2]Off Peak Detail'!BJ13)+(0.173913043478261*'[2]Off Peak Detail'!BJ32)+(0.173913043478261*'[2]Off Peak Detail'!BJ51)</f>
        <v>0.62608801800271785</v>
      </c>
      <c r="BL13" s="46">
        <f>(0.607843137254902*'[2]Off Peak Detail'!BK13)+(0.196078431372549*'[2]Off Peak Detail'!BK32)+(0.196078431372549*'[2]Off Peak Detail'!BK51)</f>
        <v>0.70588354970894596</v>
      </c>
      <c r="BM13" s="46">
        <f>(0.659574468085106*'[2]Off Peak Detail'!BL13)+(0.170212765957447*'[2]Off Peak Detail'!BL32)+(0.170212765957447*'[2]Off Peak Detail'!BL51)</f>
        <v>0.61276569772274003</v>
      </c>
      <c r="BN13" s="46">
        <f>(0.652173913043478*'[2]Off Peak Detail'!BM13)+(0.173913043478261*'[2]Off Peak Detail'!BM32)+(0.173913043478261*'[2]Off Peak Detail'!BM51)</f>
        <v>0.62608801800271785</v>
      </c>
      <c r="BO13" s="46">
        <f>(0.607843137254902*'[2]Off Peak Detail'!BN13)+(0.196078431372549*'[2]Off Peak Detail'!BN32)+(0.196078431372549*'[2]Off Peak Detail'!BN51)</f>
        <v>0.70588205374923396</v>
      </c>
      <c r="BP13" s="46">
        <f>(0.652173913043478*'[2]Off Peak Detail'!BO13)+(0.173913043478261*'[2]Off Peak Detail'!BO32)+(0.173913043478261*'[2]Off Peak Detail'!BO51)</f>
        <v>0.62608669115149507</v>
      </c>
      <c r="BQ13" s="46">
        <f>(0.63265306122449*'[2]Off Peak Detail'!BP13)+(0.204081632653061*'[2]Off Peak Detail'!BP32)+(0.163265306122449*'[2]Off Peak Detail'!BP51)</f>
        <v>0.66122561084980824</v>
      </c>
      <c r="BR13" s="46">
        <f>(0.63265306122449*'[2]Off Peak Detail'!BQ13)+(0.163265306122449*'[2]Off Peak Detail'!BQ32)+(0.204081632653061*'[2]Off Peak Detail'!BQ51)</f>
        <v>0.66122561084980824</v>
      </c>
      <c r="BS13" s="46">
        <f>(0.636363636363636*'[2]Off Peak Detail'!BR13)+(0.181818181818182*'[2]Off Peak Detail'!BR32)+(0.181818181818182*'[2]Off Peak Detail'!BR51)</f>
        <v>0.6545451771129267</v>
      </c>
      <c r="BT13" s="46">
        <f>(0.659574468085106*'[2]Off Peak Detail'!BS13)+(0.170212765957447*'[2]Off Peak Detail'!BS32)+(0.170212765957447*'[2]Off Peak Detail'!BS51)</f>
        <v>0.61276699634308585</v>
      </c>
      <c r="BU13" s="46">
        <f>(0.6*'[2]Off Peak Detail'!BT13)+(0.2*'[2]Off Peak Detail'!BT32)+(0.2*'[2]Off Peak Detail'!BT51)</f>
        <v>0.71999969482421877</v>
      </c>
      <c r="BV13" s="46">
        <f>(0.659574468085106*'[2]Off Peak Detail'!BU13)+(0.170212765957447*'[2]Off Peak Detail'!BU32)+(0.170212765957447*'[2]Off Peak Detail'!BU51)</f>
        <v>0.61276699634308585</v>
      </c>
      <c r="BW13" s="46">
        <f>(0.652173913043478*'[2]Off Peak Detail'!BV13)+(0.173913043478261*'[2]Off Peak Detail'!BV32)+(0.173913043478261*'[2]Off Peak Detail'!BV51)</f>
        <v>0</v>
      </c>
      <c r="BX13" s="46">
        <f>(0.607843137254902*'[2]Off Peak Detail'!BW13)+(0.196078431372549*'[2]Off Peak Detail'!BW32)+(0.196078431372549*'[2]Off Peak Detail'!BW51)</f>
        <v>0</v>
      </c>
      <c r="BY13" s="46">
        <f>(0.659574468085106*'[2]Off Peak Detail'!BX13)+(0.170212765957447*'[2]Off Peak Detail'!BX32)+(0.170212765957447*'[2]Off Peak Detail'!BX51)</f>
        <v>0</v>
      </c>
      <c r="BZ13" s="46">
        <f>(0.625*'[2]Off Peak Detail'!BY13)+(0.208333333333333*'[2]Off Peak Detail'!BY32)+(0.166666666666667*'[2]Off Peak Detail'!BY51)</f>
        <v>0</v>
      </c>
      <c r="CA13" s="46">
        <f>(0.63265306122449*'[2]Off Peak Detail'!BZ13)+(0.163265306122449*'[2]Off Peak Detail'!BZ32)+(0.204081632653061*'[2]Off Peak Detail'!BZ51)</f>
        <v>0</v>
      </c>
      <c r="CB13" s="46">
        <f>(0.652173913043478*'[2]Off Peak Detail'!CA13)+(0.173913043478261*'[2]Off Peak Detail'!CA32)+(0.173913043478261*'[2]Off Peak Detail'!CA51)</f>
        <v>0</v>
      </c>
      <c r="CC13" s="46">
        <f>(0.607843137254902*'[2]Off Peak Detail'!CB13)+(0.196078431372549*'[2]Off Peak Detail'!CB32)+(0.196078431372549*'[2]Off Peak Detail'!CB51)</f>
        <v>0</v>
      </c>
      <c r="CD13" s="46">
        <f>(0.659574468085106*'[2]Off Peak Detail'!CC13)+(0.170212765957447*'[2]Off Peak Detail'!CC32)+(0.170212765957447*'[2]Off Peak Detail'!CC51)</f>
        <v>0</v>
      </c>
      <c r="CE13" s="46">
        <f>(0.636363636363636*'[2]Off Peak Detail'!CD13)+(0.181818181818182*'[2]Off Peak Detail'!CD32)+(0.181818181818182*'[2]Off Peak Detail'!CD51)</f>
        <v>0</v>
      </c>
      <c r="CF13" s="46">
        <f>(0.63265306122449*'[2]Off Peak Detail'!CE13)+(0.204081632653061*'[2]Off Peak Detail'!CE32)+(0.163265306122449*'[2]Off Peak Detail'!CE51)</f>
        <v>0</v>
      </c>
      <c r="CG13" s="46">
        <f>(0.625*'[2]Off Peak Detail'!CF13)+(0.166666666666667*'[2]Off Peak Detail'!CF32)+(0.208333333333333*'[2]Off Peak Detail'!CF51)</f>
        <v>0</v>
      </c>
      <c r="CH13" s="46">
        <f>(0.659574468085106*'[2]Off Peak Detail'!CG13)+(0.170212765957447*'[2]Off Peak Detail'!CG32)+(0.170212765957447*'[2]Off Peak Detail'!CG51)</f>
        <v>0</v>
      </c>
      <c r="CI13" s="46">
        <f>(0.625*'[2]Off Peak Detail'!CH13)+(0.208333333333333*'[2]Off Peak Detail'!CH32)+(0.166666666666667*'[2]Off Peak Detail'!CH51)</f>
        <v>0</v>
      </c>
      <c r="CJ13" s="46">
        <f>(0.63265306122449*'[2]Off Peak Detail'!CI13)+(0.163265306122449*'[2]Off Peak Detail'!CI32)+(0.204081632653061*'[2]Off Peak Detail'!CI51)</f>
        <v>0</v>
      </c>
      <c r="CK13" s="46">
        <f>(0.659574468085106*'[2]Off Peak Detail'!CJ13)+(0.170212765957447*'[2]Off Peak Detail'!CJ32)+(0.170212765957447*'[2]Off Peak Detail'!CJ51)</f>
        <v>0</v>
      </c>
      <c r="CL13" s="46">
        <f>(0.6*'[2]Off Peak Detail'!CK13)+(0.2*'[2]Off Peak Detail'!CK32)+(0.2*'[2]Off Peak Detail'!CK51)</f>
        <v>0</v>
      </c>
      <c r="CM13" s="46">
        <f>(0.659574468085106*'[2]Off Peak Detail'!CL13)+(0.170212765957447*'[2]Off Peak Detail'!CL32)+(0.170212765957447*'[2]Off Peak Detail'!CL51)</f>
        <v>0</v>
      </c>
      <c r="CN13" s="46">
        <f>(0.652173913043478*'[2]Off Peak Detail'!CM13)+(0.173913043478261*'[2]Off Peak Detail'!CM32)+(0.173913043478261*'[2]Off Peak Detail'!CM51)</f>
        <v>0</v>
      </c>
      <c r="CO13" s="46">
        <f>(0.607843137254902*'[2]Off Peak Detail'!CN13)+(0.196078431372549*'[2]Off Peak Detail'!CN32)+(0.196078431372549*'[2]Off Peak Detail'!CN51)</f>
        <v>0</v>
      </c>
      <c r="CP13" s="46">
        <f>(0.659574468085106*'[2]Off Peak Detail'!CO13)+(0.170212765957447*'[2]Off Peak Detail'!CO32)+(0.170212765957447*'[2]Off Peak Detail'!CO51)</f>
        <v>0</v>
      </c>
      <c r="CQ13" s="46">
        <f>(0.644444444444444*'[2]Off Peak Detail'!CP13)+(0.177777777777778*'[2]Off Peak Detail'!CP32)+(0.177777777777778*'[2]Off Peak Detail'!CP51)</f>
        <v>0</v>
      </c>
      <c r="CR13" s="46">
        <f>(0.607843137254902*'[2]Off Peak Detail'!CQ13)+(0.196078431372549*'[2]Off Peak Detail'!CQ32)+(0.196078431372549*'[2]Off Peak Detail'!CQ51)</f>
        <v>0</v>
      </c>
      <c r="CS13" s="46">
        <f>(0.652173913043478*'[2]Off Peak Detail'!CR13)+(0.173913043478261*'[2]Off Peak Detail'!CR32)+(0.173913043478261*'[2]Off Peak Detail'!CR51)</f>
        <v>0</v>
      </c>
      <c r="CT13" s="46">
        <f>(0.63265306122449*'[2]Off Peak Detail'!CS13)+(0.204081632653061*'[2]Off Peak Detail'!CS32)+(0.163265306122449*'[2]Off Peak Detail'!CS51)</f>
        <v>0</v>
      </c>
      <c r="CU13" s="46">
        <f>(0.625*'[2]Off Peak Detail'!CT13)+(0.166666666666667*'[2]Off Peak Detail'!CT32)+(0.208333333333333*'[2]Off Peak Detail'!CT51)</f>
        <v>0</v>
      </c>
      <c r="CV13" s="46">
        <f>(0.659574468085106*'[2]Off Peak Detail'!CU13)+(0.170212765957447*'[2]Off Peak Detail'!CU32)+(0.170212765957447*'[2]Off Peak Detail'!CU51)</f>
        <v>0</v>
      </c>
      <c r="CW13" s="46">
        <f>(0.607843137254902*'[2]Off Peak Detail'!CV13)+(0.196078431372549*'[2]Off Peak Detail'!CV32)+(0.196078431372549*'[2]Off Peak Detail'!CV51)</f>
        <v>0</v>
      </c>
      <c r="CX13" s="46">
        <f>(0.652173913043478*'[2]Off Peak Detail'!CW13)+(0.173913043478261*'[2]Off Peak Detail'!CW32)+(0.173913043478261*'[2]Off Peak Detail'!CW51)</f>
        <v>0</v>
      </c>
      <c r="CY13" s="46">
        <f>(0.659574468085106*'[2]Off Peak Detail'!CX13)+(0.170212765957447*'[2]Off Peak Detail'!CX32)+(0.170212765957447*'[2]Off Peak Detail'!CX51)</f>
        <v>0</v>
      </c>
      <c r="CZ13" s="46">
        <f>(0.6*'[2]Off Peak Detail'!CY13)+(0.2*'[2]Off Peak Detail'!CY32)+(0.2*'[2]Off Peak Detail'!CY51)</f>
        <v>0</v>
      </c>
      <c r="DA13" s="46">
        <f>(0.659574468085106*'[2]Off Peak Detail'!CZ13)+(0.170212765957447*'[2]Off Peak Detail'!CZ32)+(0.170212765957447*'[2]Off Peak Detail'!CZ51)</f>
        <v>0</v>
      </c>
      <c r="DB13" s="46">
        <f>(0.63265306122449*'[2]Off Peak Detail'!DA13)+(0.204081632653061*'[2]Off Peak Detail'!DA32)+(0.163265306122449*'[2]Off Peak Detail'!DA51)</f>
        <v>0</v>
      </c>
      <c r="DC13" s="46">
        <f>(0.636363636363636*'[2]Off Peak Detail'!DB13)+(0.181818181818182*'[2]Off Peak Detail'!DB32)+(0.181818181818182*'[2]Off Peak Detail'!DB51)</f>
        <v>0</v>
      </c>
      <c r="DD13" s="46">
        <f>(0.63265306122449*'[2]Off Peak Detail'!DC13)+(0.163265306122449*'[2]Off Peak Detail'!DC32)+(0.204081632653061*'[2]Off Peak Detail'!DC51)</f>
        <v>0</v>
      </c>
      <c r="DE13" s="46">
        <f>(0.652173913043478*'[2]Off Peak Detail'!DD13)+(0.173913043478261*'[2]Off Peak Detail'!DD32)+(0.173913043478261*'[2]Off Peak Detail'!DD51)</f>
        <v>0</v>
      </c>
      <c r="DF13" s="46">
        <f>(0.607843137254902*'[2]Off Peak Detail'!DE13)+(0.196078431372549*'[2]Off Peak Detail'!DE32)+(0.196078431372549*'[2]Off Peak Detail'!DE51)</f>
        <v>0</v>
      </c>
      <c r="DG13" s="46">
        <f>(0.652173913043478*'[2]Off Peak Detail'!DF13)+(0.173913043478261*'[2]Off Peak Detail'!DF32)+(0.173913043478261*'[2]Off Peak Detail'!DF51)</f>
        <v>0</v>
      </c>
      <c r="DH13" s="46">
        <f>(0.659574468085106*'[2]Off Peak Detail'!DG13)+(0.170212765957447*'[2]Off Peak Detail'!DG32)+(0.170212765957447*'[2]Off Peak Detail'!DG51)</f>
        <v>0</v>
      </c>
      <c r="DI13" s="46">
        <f>(0.607843137254902*'[2]Off Peak Detail'!DH13)+(0.196078431372549*'[2]Off Peak Detail'!DH32)+(0.196078431372549*'[2]Off Peak Detail'!DH51)</f>
        <v>0</v>
      </c>
      <c r="DJ13" s="46">
        <f>(0.652173913043478*'[2]Off Peak Detail'!DI13)+(0.173913043478261*'[2]Off Peak Detail'!DI32)+(0.173913043478261*'[2]Off Peak Detail'!DI51)</f>
        <v>0</v>
      </c>
      <c r="DK13" s="46">
        <f>(0.63265306122449*'[2]Off Peak Detail'!DJ13)+(0.204081632653061*'[2]Off Peak Detail'!DJ32)+(0.163265306122449*'[2]Off Peak Detail'!DJ51)</f>
        <v>0</v>
      </c>
      <c r="DL13" s="46">
        <f>(0.625*'[2]Off Peak Detail'!DK13)+(0.166666666666667*'[2]Off Peak Detail'!DK32)+(0.208333333333333*'[2]Off Peak Detail'!DK51)</f>
        <v>0</v>
      </c>
      <c r="DM13" s="46">
        <f>(0.659574468085106*'[2]Off Peak Detail'!DL13)+(0.170212765957447*'[2]Off Peak Detail'!DL32)+(0.170212765957447*'[2]Off Peak Detail'!DL51)</f>
        <v>0</v>
      </c>
      <c r="DN13" s="46">
        <f>(0.607843137254902*'[2]Off Peak Detail'!DM13)+(0.196078431372549*'[2]Off Peak Detail'!DM32)+(0.196078431372549*'[2]Off Peak Detail'!DM51)</f>
        <v>0</v>
      </c>
      <c r="DO13" s="46">
        <f>(0.636363636363636*'[2]Off Peak Detail'!DN13)+(0.181818181818182*'[2]Off Peak Detail'!DN32)+(0.181818181818182*'[2]Off Peak Detail'!DN51)</f>
        <v>0</v>
      </c>
      <c r="DP13" s="46">
        <f>(0.659574468085106*'[2]Off Peak Detail'!DO13)+(0.170212765957447*'[2]Off Peak Detail'!DO32)+(0.170212765957447*'[2]Off Peak Detail'!DO51)</f>
        <v>0</v>
      </c>
      <c r="DQ13" s="46">
        <f>(0.652173913043478*'[2]Off Peak Detail'!DP13)+(0.173913043478261*'[2]Off Peak Detail'!DP32)+(0.173913043478261*'[2]Off Peak Detail'!DP51)</f>
        <v>0</v>
      </c>
      <c r="DR13" s="46">
        <f>(0.607843137254902*'[2]Off Peak Detail'!DQ13)+(0.196078431372549*'[2]Off Peak Detail'!DQ32)+(0.196078431372549*'[2]Off Peak Detail'!DQ51)</f>
        <v>0</v>
      </c>
      <c r="DS13" s="46">
        <f>(0.652173913043478*'[2]Off Peak Detail'!DR13)+(0.173913043478261*'[2]Off Peak Detail'!DR32)+(0.173913043478261*'[2]Off Peak Detail'!DR51)</f>
        <v>0</v>
      </c>
      <c r="DT13" s="46">
        <f>(0.63265306122449*'[2]Off Peak Detail'!DS13)+(0.204081632653061*'[2]Off Peak Detail'!DS32)+(0.163265306122449*'[2]Off Peak Detail'!DS51)</f>
        <v>0</v>
      </c>
      <c r="DU13" s="46">
        <f>(0.63265306122449*'[2]Off Peak Detail'!DT13)+(0.163265306122449*'[2]Off Peak Detail'!DT32)+(0.204081632653061*'[2]Off Peak Detail'!DT51)</f>
        <v>0</v>
      </c>
      <c r="DV13" s="46">
        <f>(0.652173913043478*'[2]Off Peak Detail'!DU13)+(0.173913043478261*'[2]Off Peak Detail'!DU32)+(0.173913043478261*'[2]Off Peak Detail'!DU51)</f>
        <v>0</v>
      </c>
      <c r="DW13" s="46">
        <f>(0.607843137254902*'[2]Off Peak Detail'!DV13)+(0.196078431372549*'[2]Off Peak Detail'!DV32)+(0.196078431372549*'[2]Off Peak Detail'!DV51)</f>
        <v>0</v>
      </c>
      <c r="DX13" s="46">
        <f>(0.652173913043478*'[2]Off Peak Detail'!DW13)+(0.173913043478261*'[2]Off Peak Detail'!DW32)+(0.173913043478261*'[2]Off Peak Detail'!DW51)</f>
        <v>0</v>
      </c>
      <c r="DY13" s="46">
        <f>(0.659574468085106*'[2]Off Peak Detail'!DX13)+(0.170212765957447*'[2]Off Peak Detail'!DX32)+(0.170212765957447*'[2]Off Peak Detail'!DX51)</f>
        <v>0</v>
      </c>
    </row>
    <row r="14" spans="1:129" s="4" customFormat="1" ht="13.65" customHeight="1" x14ac:dyDescent="0.2">
      <c r="A14" s="41" t="s">
        <v>23</v>
      </c>
      <c r="B14" s="33"/>
      <c r="C14" s="42">
        <f>(0.62962962962963*'[2]Off Peak Detail'!C14)+(0.222222222222222*'[2]Off Peak Detail'!C33)+(0.148148148148148*'[2]Off Peak Detail'!C52)</f>
        <v>2.0000004768371582</v>
      </c>
      <c r="D14" s="42">
        <f>(0.63265306122449*'[2]Off Peak Detail'!E14)+(0.163265306122449*'[2]Off Peak Detail'!E33)+(0.204081632653061*'[2]Off Peak Detail'!E52)</f>
        <v>1.999998927116394</v>
      </c>
      <c r="E14" s="42">
        <f>(0.659574468085106*'[2]Off Peak Detail'!F14)+(0.170212765957447*'[2]Off Peak Detail'!F33)+(0.170212765957447*'[2]Off Peak Detail'!F52)</f>
        <v>2</v>
      </c>
      <c r="F14" s="42">
        <f>(0.6*'[2]Off Peak Detail'!G14)+(0.2*'[2]Off Peak Detail'!G33)+(0.2*'[2]Off Peak Detail'!G52)</f>
        <v>1.750000596046448</v>
      </c>
      <c r="G14" s="37">
        <f t="shared" si="0"/>
        <v>1.7500001192092896</v>
      </c>
      <c r="H14" s="42">
        <f>(0.659574468085106*'[2]Off Peak Detail'!I14)+(0.170212765957447*'[2]Off Peak Detail'!I33)+(0.170212765957447*'[2]Off Peak Detail'!I52)</f>
        <v>1.7500001192092896</v>
      </c>
      <c r="I14" s="42">
        <f>(0.652173913043478*'[2]Off Peak Detail'!J14)+(0.173913043478261*'[2]Off Peak Detail'!J33)+(0.173913043478261*'[2]Off Peak Detail'!J52)</f>
        <v>1.7500001192092896</v>
      </c>
      <c r="J14" s="42">
        <f>(0.607843137254902*'[2]Off Peak Detail'!K14)+(0.196078431372549*'[2]Off Peak Detail'!K33)+(0.196078431372549*'[2]Off Peak Detail'!K52)</f>
        <v>1.7500001192092896</v>
      </c>
      <c r="K14" s="43">
        <v>1.8470031775134594</v>
      </c>
      <c r="L14" s="43">
        <v>1.7499997615814209</v>
      </c>
      <c r="M14" s="43">
        <v>1.3500001430511475</v>
      </c>
      <c r="N14" s="43">
        <v>0.75</v>
      </c>
      <c r="O14" s="43">
        <v>0.75</v>
      </c>
      <c r="P14" s="43">
        <v>0.91900277586661627</v>
      </c>
      <c r="Q14" s="43">
        <v>0.87066217604815921</v>
      </c>
      <c r="R14" s="58">
        <v>1.0692061886517672</v>
      </c>
      <c r="S14" s="29"/>
      <c r="T14" s="30"/>
      <c r="V14" s="46">
        <f>(0.659574468085106*'[2]Off Peak Detail'!U14)+(0.170212765957447*'[2]Off Peak Detail'!U33)+(0.170212765957447*'[2]Off Peak Detail'!U52)</f>
        <v>1.7499997615814209</v>
      </c>
      <c r="W14" s="46">
        <f>(0.636363636363636*'[2]Off Peak Detail'!V14)+(0.181818181818182*'[2]Off Peak Detail'!V33)+(0.181818181818182*'[2]Off Peak Detail'!V52)</f>
        <v>1.7499997615814209</v>
      </c>
      <c r="X14" s="46">
        <f>(0.607843137254902*'[2]Off Peak Detail'!W14)+(0.196078431372549*'[2]Off Peak Detail'!W33)+(0.196078431372549*'[2]Off Peak Detail'!W52)</f>
        <v>1.7499997615814211</v>
      </c>
      <c r="Y14" s="46">
        <f>(0.652173913043478*'[2]Off Peak Detail'!X14)+(0.173913043478261*'[2]Off Peak Detail'!X33)+(0.173913043478261*'[2]Off Peak Detail'!X52)</f>
        <v>1.7499997615814209</v>
      </c>
      <c r="Z14" s="46">
        <f>(0.659574468085106*'[2]Off Peak Detail'!Y14)+(0.170212765957447*'[2]Off Peak Detail'!Y33)+(0.170212765957447*'[2]Off Peak Detail'!Y52)</f>
        <v>1.7499997615814209</v>
      </c>
      <c r="AA14" s="46">
        <f>(0.6*'[2]Off Peak Detail'!Z14)+(0.2*'[2]Off Peak Detail'!Z33)+(0.2*'[2]Off Peak Detail'!Z52)</f>
        <v>1.7499997615814209</v>
      </c>
      <c r="AB14" s="46">
        <f>(0.659574468085106*'[2]Off Peak Detail'!AA14)+(0.170212765957447*'[2]Off Peak Detail'!AA33)+(0.170212765957447*'[2]Off Peak Detail'!AA52)</f>
        <v>1.7499997615814209</v>
      </c>
      <c r="AC14" s="46">
        <f>(0.63265306122449*'[2]Off Peak Detail'!AB14)+(0.204081632653061*'[2]Off Peak Detail'!AB33)+(0.163265306122449*'[2]Off Peak Detail'!AB52)</f>
        <v>1.7499997615814211</v>
      </c>
      <c r="AD14" s="46">
        <f>(0.625*'[2]Off Peak Detail'!AC14)+(0.166666666666667*'[2]Off Peak Detail'!AC33)+(0.208333333333333*'[2]Off Peak Detail'!AC52)</f>
        <v>1.7499997615814209</v>
      </c>
      <c r="AE14" s="46">
        <f>(0.659574468085106*'[2]Off Peak Detail'!AD14)+(0.170212765957447*'[2]Off Peak Detail'!AD33)+(0.170212765957447*'[2]Off Peak Detail'!AD52)</f>
        <v>1.7499997615814209</v>
      </c>
      <c r="AF14" s="46">
        <f>(0.625*'[2]Off Peak Detail'!AE14)+(0.208333333333333*'[2]Off Peak Detail'!AE33)+(0.166666666666667*'[2]Off Peak Detail'!AE52)</f>
        <v>1.7499997615814209</v>
      </c>
      <c r="AG14" s="46">
        <f>(0.63265306122449*'[2]Off Peak Detail'!AF14)+(0.163265306122449*'[2]Off Peak Detail'!AF33)+(0.204081632653061*'[2]Off Peak Detail'!AF52)</f>
        <v>1.7499997615814209</v>
      </c>
      <c r="AH14" s="46">
        <f>(0.659574468085106*'[2]Off Peak Detail'!AG14)+(0.170212765957447*'[2]Off Peak Detail'!AG33)+(0.170212765957447*'[2]Off Peak Detail'!AG52)</f>
        <v>1.3500001430511475</v>
      </c>
      <c r="AI14" s="46">
        <f>(0.636363636363636*'[2]Off Peak Detail'!AH14)+(0.181818181818182*'[2]Off Peak Detail'!AH33)+(0.181818181818182*'[2]Off Peak Detail'!AH52)</f>
        <v>1.3500001430511475</v>
      </c>
      <c r="AJ14" s="46">
        <f>(0.607843137254902*'[2]Off Peak Detail'!AI14)+(0.196078431372549*'[2]Off Peak Detail'!AI33)+(0.196078431372549*'[2]Off Peak Detail'!AI52)</f>
        <v>1.3500001430511475</v>
      </c>
      <c r="AK14" s="46">
        <f>(0.652173913043478*'[2]Off Peak Detail'!AJ14)+(0.173913043478261*'[2]Off Peak Detail'!AJ33)+(0.173913043478261*'[2]Off Peak Detail'!AJ52)</f>
        <v>1.3500001430511475</v>
      </c>
      <c r="AL14" s="46">
        <f>(0.63265306122449*'[2]Off Peak Detail'!AK14)+(0.204081632653061*'[2]Off Peak Detail'!AK33)+(0.163265306122449*'[2]Off Peak Detail'!AK52)</f>
        <v>1.3500001430511477</v>
      </c>
      <c r="AM14" s="46">
        <f>(0.625*'[2]Off Peak Detail'!AL14)+(0.166666666666667*'[2]Off Peak Detail'!AL33)+(0.208333333333333*'[2]Off Peak Detail'!AL52)</f>
        <v>1.3500001430511475</v>
      </c>
      <c r="AN14" s="46">
        <f>(0.659574468085106*'[2]Off Peak Detail'!AM14)+(0.170212765957447*'[2]Off Peak Detail'!AM33)+(0.170212765957447*'[2]Off Peak Detail'!AM52)</f>
        <v>1.3500001430511475</v>
      </c>
      <c r="AO14" s="46">
        <f>(0.607843137254902*'[2]Off Peak Detail'!AN14)+(0.196078431372549*'[2]Off Peak Detail'!AN33)+(0.196078431372549*'[2]Off Peak Detail'!AN52)</f>
        <v>1.3500001430511475</v>
      </c>
      <c r="AP14" s="46">
        <f>(0.652173913043478*'[2]Off Peak Detail'!AO14)+(0.173913043478261*'[2]Off Peak Detail'!AO33)+(0.173913043478261*'[2]Off Peak Detail'!AO52)</f>
        <v>1.3500001430511475</v>
      </c>
      <c r="AQ14" s="46">
        <f>(0.659574468085106*'[2]Off Peak Detail'!AP14)+(0.170212765957447*'[2]Off Peak Detail'!AP33)+(0.170212765957447*'[2]Off Peak Detail'!AP52)</f>
        <v>1.3500001430511475</v>
      </c>
      <c r="AR14" s="46">
        <f>(0.6*'[2]Off Peak Detail'!AQ14)+(0.2*'[2]Off Peak Detail'!AQ33)+(0.2*'[2]Off Peak Detail'!AQ52)</f>
        <v>1.3500001430511475</v>
      </c>
      <c r="AS14" s="46">
        <f>(0.659574468085106*'[2]Off Peak Detail'!AR14)+(0.170212765957447*'[2]Off Peak Detail'!AR33)+(0.170212765957447*'[2]Off Peak Detail'!AR52)</f>
        <v>1.3500001430511475</v>
      </c>
      <c r="AT14" s="46">
        <f>(0.63265306122449*'[2]Off Peak Detail'!AS14)+(0.204081632653061*'[2]Off Peak Detail'!AS33)+(0.163265306122449*'[2]Off Peak Detail'!AS52)</f>
        <v>0.75000000000000011</v>
      </c>
      <c r="AU14" s="46">
        <f>(0.617021276595745*'[2]Off Peak Detail'!AT14)+(0.170212765957447*'[2]Off Peak Detail'!AT33)+(0.212765957446809*'[2]Off Peak Detail'!AT52)</f>
        <v>0.75000000000000078</v>
      </c>
      <c r="AV14" s="46">
        <f>(0.659574468085106*'[2]Off Peak Detail'!AU14)+(0.170212765957447*'[2]Off Peak Detail'!AU33)+(0.170212765957447*'[2]Off Peak Detail'!AU52)</f>
        <v>0.75</v>
      </c>
      <c r="AW14" s="46">
        <f>(0.652173913043478*'[2]Off Peak Detail'!AV14)+(0.173913043478261*'[2]Off Peak Detail'!AV33)+(0.173913043478261*'[2]Off Peak Detail'!AV52)</f>
        <v>0.75000000000000011</v>
      </c>
      <c r="AX14" s="46">
        <f>(0.607843137254902*'[2]Off Peak Detail'!AW14)+(0.196078431372549*'[2]Off Peak Detail'!AW33)+(0.196078431372549*'[2]Off Peak Detail'!AW52)</f>
        <v>0.75</v>
      </c>
      <c r="AY14" s="46">
        <f>(0.652173913043478*'[2]Off Peak Detail'!AX14)+(0.173913043478261*'[2]Off Peak Detail'!AX33)+(0.173913043478261*'[2]Off Peak Detail'!AX52)</f>
        <v>0.75000000000000011</v>
      </c>
      <c r="AZ14" s="46">
        <f>(0.63265306122449*'[2]Off Peak Detail'!AY14)+(0.204081632653061*'[2]Off Peak Detail'!AY33)+(0.163265306122449*'[2]Off Peak Detail'!AY52)</f>
        <v>0.75000000000000011</v>
      </c>
      <c r="BA14" s="46">
        <f>(0.63265306122449*'[2]Off Peak Detail'!AZ14)+(0.163265306122449*'[2]Off Peak Detail'!AZ33)+(0.204081632653061*'[2]Off Peak Detail'!AZ52)</f>
        <v>0.75</v>
      </c>
      <c r="BB14" s="46">
        <f>(0.652173913043478*'[2]Off Peak Detail'!BA14)+(0.173913043478261*'[2]Off Peak Detail'!BA33)+(0.173913043478261*'[2]Off Peak Detail'!BA52)</f>
        <v>0.75000000000000011</v>
      </c>
      <c r="BC14" s="46">
        <f>(0.607843137254902*'[2]Off Peak Detail'!BB14)+(0.196078431372549*'[2]Off Peak Detail'!BB33)+(0.196078431372549*'[2]Off Peak Detail'!BB52)</f>
        <v>0.75</v>
      </c>
      <c r="BD14" s="46">
        <f>(0.652173913043478*'[2]Off Peak Detail'!BC14)+(0.173913043478261*'[2]Off Peak Detail'!BC33)+(0.173913043478261*'[2]Off Peak Detail'!BC52)</f>
        <v>0.75000000000000011</v>
      </c>
      <c r="BE14" s="46">
        <f>(0.659574468085106*'[2]Off Peak Detail'!BD14)+(0.170212765957447*'[2]Off Peak Detail'!BD33)+(0.170212765957447*'[2]Off Peak Detail'!BD52)</f>
        <v>0.75</v>
      </c>
      <c r="BF14" s="46">
        <f>(0.607843137254902*'[2]Off Peak Detail'!BE14)+(0.196078431372549*'[2]Off Peak Detail'!BE33)+(0.196078431372549*'[2]Off Peak Detail'!BE52)</f>
        <v>0.75</v>
      </c>
      <c r="BG14" s="46">
        <f>(0.636363636363636*'[2]Off Peak Detail'!BF14)+(0.181818181818182*'[2]Off Peak Detail'!BF33)+(0.181818181818182*'[2]Off Peak Detail'!BF52)</f>
        <v>0.75</v>
      </c>
      <c r="BH14" s="46">
        <f>(0.659574468085106*'[2]Off Peak Detail'!BG14)+(0.170212765957447*'[2]Off Peak Detail'!BG33)+(0.170212765957447*'[2]Off Peak Detail'!BG52)</f>
        <v>0.75</v>
      </c>
      <c r="BI14" s="46">
        <f>(0.625*'[2]Off Peak Detail'!BH14)+(0.208333333333333*'[2]Off Peak Detail'!BH33)+(0.166666666666667*'[2]Off Peak Detail'!BH52)</f>
        <v>0.75</v>
      </c>
      <c r="BJ14" s="46">
        <f>(0.63265306122449*'[2]Off Peak Detail'!BI14)+(0.163265306122449*'[2]Off Peak Detail'!BI33)+(0.204081632653061*'[2]Off Peak Detail'!BI52)</f>
        <v>0.75</v>
      </c>
      <c r="BK14" s="46">
        <f>(0.652173913043478*'[2]Off Peak Detail'!BJ14)+(0.173913043478261*'[2]Off Peak Detail'!BJ33)+(0.173913043478261*'[2]Off Peak Detail'!BJ52)</f>
        <v>0.75000000000000011</v>
      </c>
      <c r="BL14" s="46">
        <f>(0.607843137254902*'[2]Off Peak Detail'!BK14)+(0.196078431372549*'[2]Off Peak Detail'!BK33)+(0.196078431372549*'[2]Off Peak Detail'!BK52)</f>
        <v>0.75</v>
      </c>
      <c r="BM14" s="46">
        <f>(0.659574468085106*'[2]Off Peak Detail'!BL14)+(0.170212765957447*'[2]Off Peak Detail'!BL33)+(0.170212765957447*'[2]Off Peak Detail'!BL52)</f>
        <v>0.75</v>
      </c>
      <c r="BN14" s="46">
        <f>(0.652173913043478*'[2]Off Peak Detail'!BM14)+(0.173913043478261*'[2]Off Peak Detail'!BM33)+(0.173913043478261*'[2]Off Peak Detail'!BM52)</f>
        <v>0.75000000000000011</v>
      </c>
      <c r="BO14" s="46">
        <f>(0.607843137254902*'[2]Off Peak Detail'!BN14)+(0.196078431372549*'[2]Off Peak Detail'!BN33)+(0.196078431372549*'[2]Off Peak Detail'!BN52)</f>
        <v>0.75</v>
      </c>
      <c r="BP14" s="46">
        <f>(0.652173913043478*'[2]Off Peak Detail'!BO14)+(0.173913043478261*'[2]Off Peak Detail'!BO33)+(0.173913043478261*'[2]Off Peak Detail'!BO52)</f>
        <v>0.75000000000000011</v>
      </c>
      <c r="BQ14" s="46">
        <f>(0.63265306122449*'[2]Off Peak Detail'!BP14)+(0.204081632653061*'[2]Off Peak Detail'!BP33)+(0.163265306122449*'[2]Off Peak Detail'!BP52)</f>
        <v>0.75000000000000011</v>
      </c>
      <c r="BR14" s="46">
        <f>(0.63265306122449*'[2]Off Peak Detail'!BQ14)+(0.163265306122449*'[2]Off Peak Detail'!BQ33)+(0.204081632653061*'[2]Off Peak Detail'!BQ52)</f>
        <v>0.75</v>
      </c>
      <c r="BS14" s="46">
        <f>(0.636363636363636*'[2]Off Peak Detail'!BR14)+(0.181818181818182*'[2]Off Peak Detail'!BR33)+(0.181818181818182*'[2]Off Peak Detail'!BR52)</f>
        <v>0.75</v>
      </c>
      <c r="BT14" s="46">
        <f>(0.659574468085106*'[2]Off Peak Detail'!BS14)+(0.170212765957447*'[2]Off Peak Detail'!BS33)+(0.170212765957447*'[2]Off Peak Detail'!BS52)</f>
        <v>0.75</v>
      </c>
      <c r="BU14" s="46">
        <f>(0.6*'[2]Off Peak Detail'!BT14)+(0.2*'[2]Off Peak Detail'!BT33)+(0.2*'[2]Off Peak Detail'!BT52)</f>
        <v>0.75</v>
      </c>
      <c r="BV14" s="46">
        <f>(0.659574468085106*'[2]Off Peak Detail'!BU14)+(0.170212765957447*'[2]Off Peak Detail'!BU33)+(0.170212765957447*'[2]Off Peak Detail'!BU52)</f>
        <v>0.75</v>
      </c>
      <c r="BW14" s="46">
        <f>(0.652173913043478*'[2]Off Peak Detail'!BV14)+(0.173913043478261*'[2]Off Peak Detail'!BV33)+(0.173913043478261*'[2]Off Peak Detail'!BV52)</f>
        <v>0.75000000000000011</v>
      </c>
      <c r="BX14" s="46">
        <f>(0.607843137254902*'[2]Off Peak Detail'!BW14)+(0.196078431372549*'[2]Off Peak Detail'!BW33)+(0.196078431372549*'[2]Off Peak Detail'!BW52)</f>
        <v>0.75</v>
      </c>
      <c r="BY14" s="46">
        <f>(0.659574468085106*'[2]Off Peak Detail'!BX14)+(0.170212765957447*'[2]Off Peak Detail'!BX33)+(0.170212765957447*'[2]Off Peak Detail'!BX52)</f>
        <v>0.75</v>
      </c>
      <c r="BZ14" s="46">
        <f>(0.625*'[2]Off Peak Detail'!BY14)+(0.208333333333333*'[2]Off Peak Detail'!BY33)+(0.166666666666667*'[2]Off Peak Detail'!BY52)</f>
        <v>0.75</v>
      </c>
      <c r="CA14" s="46">
        <f>(0.63265306122449*'[2]Off Peak Detail'!BZ14)+(0.163265306122449*'[2]Off Peak Detail'!BZ33)+(0.204081632653061*'[2]Off Peak Detail'!BZ52)</f>
        <v>0.75</v>
      </c>
      <c r="CB14" s="46">
        <f>(0.652173913043478*'[2]Off Peak Detail'!CA14)+(0.173913043478261*'[2]Off Peak Detail'!CA33)+(0.173913043478261*'[2]Off Peak Detail'!CA52)</f>
        <v>0.75000000000000011</v>
      </c>
      <c r="CC14" s="46">
        <f>(0.607843137254902*'[2]Off Peak Detail'!CB14)+(0.196078431372549*'[2]Off Peak Detail'!CB33)+(0.196078431372549*'[2]Off Peak Detail'!CB52)</f>
        <v>0.75</v>
      </c>
      <c r="CD14" s="46">
        <f>(0.659574468085106*'[2]Off Peak Detail'!CC14)+(0.170212765957447*'[2]Off Peak Detail'!CC33)+(0.170212765957447*'[2]Off Peak Detail'!CC52)</f>
        <v>0.75</v>
      </c>
      <c r="CE14" s="46">
        <f>(0.636363636363636*'[2]Off Peak Detail'!CD14)+(0.181818181818182*'[2]Off Peak Detail'!CD33)+(0.181818181818182*'[2]Off Peak Detail'!CD52)</f>
        <v>0.75</v>
      </c>
      <c r="CF14" s="46">
        <f>(0.63265306122449*'[2]Off Peak Detail'!CE14)+(0.204081632653061*'[2]Off Peak Detail'!CE33)+(0.163265306122449*'[2]Off Peak Detail'!CE52)</f>
        <v>0.75000000000000011</v>
      </c>
      <c r="CG14" s="46">
        <f>(0.625*'[2]Off Peak Detail'!CF14)+(0.166666666666667*'[2]Off Peak Detail'!CF33)+(0.208333333333333*'[2]Off Peak Detail'!CF52)</f>
        <v>0.75</v>
      </c>
      <c r="CH14" s="46">
        <f>(0.659574468085106*'[2]Off Peak Detail'!CG14)+(0.170212765957447*'[2]Off Peak Detail'!CG33)+(0.170212765957447*'[2]Off Peak Detail'!CG52)</f>
        <v>0.75</v>
      </c>
      <c r="CI14" s="46">
        <f>(0.625*'[2]Off Peak Detail'!CH14)+(0.208333333333333*'[2]Off Peak Detail'!CH33)+(0.166666666666667*'[2]Off Peak Detail'!CH52)</f>
        <v>0.75</v>
      </c>
      <c r="CJ14" s="46">
        <f>(0.63265306122449*'[2]Off Peak Detail'!CI14)+(0.163265306122449*'[2]Off Peak Detail'!CI33)+(0.204081632653061*'[2]Off Peak Detail'!CI52)</f>
        <v>0.75</v>
      </c>
      <c r="CK14" s="46">
        <f>(0.659574468085106*'[2]Off Peak Detail'!CJ14)+(0.170212765957447*'[2]Off Peak Detail'!CJ33)+(0.170212765957447*'[2]Off Peak Detail'!CJ52)</f>
        <v>0.75</v>
      </c>
      <c r="CL14" s="46">
        <f>(0.6*'[2]Off Peak Detail'!CK14)+(0.2*'[2]Off Peak Detail'!CK33)+(0.2*'[2]Off Peak Detail'!CK52)</f>
        <v>0.75</v>
      </c>
      <c r="CM14" s="46">
        <f>(0.659574468085106*'[2]Off Peak Detail'!CL14)+(0.170212765957447*'[2]Off Peak Detail'!CL33)+(0.170212765957447*'[2]Off Peak Detail'!CL52)</f>
        <v>0.75</v>
      </c>
      <c r="CN14" s="46">
        <f>(0.652173913043478*'[2]Off Peak Detail'!CM14)+(0.173913043478261*'[2]Off Peak Detail'!CM33)+(0.173913043478261*'[2]Off Peak Detail'!CM52)</f>
        <v>0.75000000000000011</v>
      </c>
      <c r="CO14" s="46">
        <f>(0.607843137254902*'[2]Off Peak Detail'!CN14)+(0.196078431372549*'[2]Off Peak Detail'!CN33)+(0.196078431372549*'[2]Off Peak Detail'!CN52)</f>
        <v>0.75</v>
      </c>
      <c r="CP14" s="46">
        <f>(0.659574468085106*'[2]Off Peak Detail'!CO14)+(0.170212765957447*'[2]Off Peak Detail'!CO33)+(0.170212765957447*'[2]Off Peak Detail'!CO52)</f>
        <v>0.75</v>
      </c>
      <c r="CQ14" s="46">
        <f>(0.644444444444444*'[2]Off Peak Detail'!CP14)+(0.177777777777778*'[2]Off Peak Detail'!CP33)+(0.177777777777778*'[2]Off Peak Detail'!CP52)</f>
        <v>0.75000000000000011</v>
      </c>
      <c r="CR14" s="46">
        <f>(0.607843137254902*'[2]Off Peak Detail'!CQ14)+(0.196078431372549*'[2]Off Peak Detail'!CQ33)+(0.196078431372549*'[2]Off Peak Detail'!CQ52)</f>
        <v>0.75</v>
      </c>
      <c r="CS14" s="46">
        <f>(0.652173913043478*'[2]Off Peak Detail'!CR14)+(0.173913043478261*'[2]Off Peak Detail'!CR33)+(0.173913043478261*'[2]Off Peak Detail'!CR52)</f>
        <v>0.75000000000000011</v>
      </c>
      <c r="CT14" s="46">
        <f>(0.63265306122449*'[2]Off Peak Detail'!CS14)+(0.204081632653061*'[2]Off Peak Detail'!CS33)+(0.163265306122449*'[2]Off Peak Detail'!CS52)</f>
        <v>0.75000000000000011</v>
      </c>
      <c r="CU14" s="46">
        <f>(0.625*'[2]Off Peak Detail'!CT14)+(0.166666666666667*'[2]Off Peak Detail'!CT33)+(0.208333333333333*'[2]Off Peak Detail'!CT52)</f>
        <v>0.75</v>
      </c>
      <c r="CV14" s="46">
        <f>(0.659574468085106*'[2]Off Peak Detail'!CU14)+(0.170212765957447*'[2]Off Peak Detail'!CU33)+(0.170212765957447*'[2]Off Peak Detail'!CU52)</f>
        <v>0.75</v>
      </c>
      <c r="CW14" s="46">
        <f>(0.607843137254902*'[2]Off Peak Detail'!CV14)+(0.196078431372549*'[2]Off Peak Detail'!CV33)+(0.196078431372549*'[2]Off Peak Detail'!CV52)</f>
        <v>0.75</v>
      </c>
      <c r="CX14" s="46">
        <f>(0.652173913043478*'[2]Off Peak Detail'!CW14)+(0.173913043478261*'[2]Off Peak Detail'!CW33)+(0.173913043478261*'[2]Off Peak Detail'!CW52)</f>
        <v>0.75000000000000011</v>
      </c>
      <c r="CY14" s="46">
        <f>(0.659574468085106*'[2]Off Peak Detail'!CX14)+(0.170212765957447*'[2]Off Peak Detail'!CX33)+(0.170212765957447*'[2]Off Peak Detail'!CX52)</f>
        <v>0.75</v>
      </c>
      <c r="CZ14" s="46">
        <f>(0.6*'[2]Off Peak Detail'!CY14)+(0.2*'[2]Off Peak Detail'!CY33)+(0.2*'[2]Off Peak Detail'!CY52)</f>
        <v>0.75</v>
      </c>
      <c r="DA14" s="46">
        <f>(0.659574468085106*'[2]Off Peak Detail'!CZ14)+(0.170212765957447*'[2]Off Peak Detail'!CZ33)+(0.170212765957447*'[2]Off Peak Detail'!CZ52)</f>
        <v>0.75</v>
      </c>
      <c r="DB14" s="46">
        <f>(0.63265306122449*'[2]Off Peak Detail'!DA14)+(0.204081632653061*'[2]Off Peak Detail'!DA33)+(0.163265306122449*'[2]Off Peak Detail'!DA52)</f>
        <v>0.75000000000000011</v>
      </c>
      <c r="DC14" s="46">
        <f>(0.636363636363636*'[2]Off Peak Detail'!DB14)+(0.181818181818182*'[2]Off Peak Detail'!DB33)+(0.181818181818182*'[2]Off Peak Detail'!DB52)</f>
        <v>0.75</v>
      </c>
      <c r="DD14" s="46">
        <f>(0.63265306122449*'[2]Off Peak Detail'!DC14)+(0.163265306122449*'[2]Off Peak Detail'!DC33)+(0.204081632653061*'[2]Off Peak Detail'!DC52)</f>
        <v>0.75</v>
      </c>
      <c r="DE14" s="46">
        <f>(0.652173913043478*'[2]Off Peak Detail'!DD14)+(0.173913043478261*'[2]Off Peak Detail'!DD33)+(0.173913043478261*'[2]Off Peak Detail'!DD52)</f>
        <v>0.75000000000000011</v>
      </c>
      <c r="DF14" s="46">
        <f>(0.607843137254902*'[2]Off Peak Detail'!DE14)+(0.196078431372549*'[2]Off Peak Detail'!DE33)+(0.196078431372549*'[2]Off Peak Detail'!DE52)</f>
        <v>0.75</v>
      </c>
      <c r="DG14" s="46">
        <f>(0.652173913043478*'[2]Off Peak Detail'!DF14)+(0.173913043478261*'[2]Off Peak Detail'!DF33)+(0.173913043478261*'[2]Off Peak Detail'!DF52)</f>
        <v>0.75000000000000011</v>
      </c>
      <c r="DH14" s="46">
        <f>(0.659574468085106*'[2]Off Peak Detail'!DG14)+(0.170212765957447*'[2]Off Peak Detail'!DG33)+(0.170212765957447*'[2]Off Peak Detail'!DG52)</f>
        <v>0.75</v>
      </c>
      <c r="DI14" s="46">
        <f>(0.607843137254902*'[2]Off Peak Detail'!DH14)+(0.196078431372549*'[2]Off Peak Detail'!DH33)+(0.196078431372549*'[2]Off Peak Detail'!DH52)</f>
        <v>1.5499999523162842</v>
      </c>
      <c r="DJ14" s="46">
        <f>(0.652173913043478*'[2]Off Peak Detail'!DI14)+(0.173913043478261*'[2]Off Peak Detail'!DI33)+(0.173913043478261*'[2]Off Peak Detail'!DI52)</f>
        <v>1.5499999523162842</v>
      </c>
      <c r="DK14" s="46">
        <f>(0.63265306122449*'[2]Off Peak Detail'!DJ14)+(0.204081632653061*'[2]Off Peak Detail'!DJ33)+(0.163265306122449*'[2]Off Peak Detail'!DJ52)</f>
        <v>1.5499999523162844</v>
      </c>
      <c r="DL14" s="46">
        <f>(0.625*'[2]Off Peak Detail'!DK14)+(0.166666666666667*'[2]Off Peak Detail'!DK33)+(0.208333333333333*'[2]Off Peak Detail'!DK52)</f>
        <v>1.5499999523162842</v>
      </c>
      <c r="DM14" s="46">
        <f>(0.659574468085106*'[2]Off Peak Detail'!DL14)+(0.170212765957447*'[2]Off Peak Detail'!DL33)+(0.170212765957447*'[2]Off Peak Detail'!DL52)</f>
        <v>1.0499999523162842</v>
      </c>
      <c r="DN14" s="46">
        <f>(0.607843137254902*'[2]Off Peak Detail'!DM14)+(0.196078431372549*'[2]Off Peak Detail'!DM33)+(0.196078431372549*'[2]Off Peak Detail'!DM52)</f>
        <v>1.0499999523162842</v>
      </c>
      <c r="DO14" s="46">
        <f>(0.636363636363636*'[2]Off Peak Detail'!DN14)+(0.181818181818182*'[2]Off Peak Detail'!DN33)+(0.181818181818182*'[2]Off Peak Detail'!DN52)</f>
        <v>1.0499999523162842</v>
      </c>
      <c r="DP14" s="46">
        <f>(0.659574468085106*'[2]Off Peak Detail'!DO14)+(0.170212765957447*'[2]Off Peak Detail'!DO33)+(0.170212765957447*'[2]Off Peak Detail'!DO52)</f>
        <v>1.0499999523162842</v>
      </c>
      <c r="DQ14" s="46">
        <f>(0.652173913043478*'[2]Off Peak Detail'!DP14)+(0.173913043478261*'[2]Off Peak Detail'!DP33)+(0.173913043478261*'[2]Off Peak Detail'!DP52)</f>
        <v>1.0499999523162842</v>
      </c>
      <c r="DR14" s="46">
        <f>(0.607843137254902*'[2]Off Peak Detail'!DQ14)+(0.196078431372549*'[2]Off Peak Detail'!DQ33)+(0.196078431372549*'[2]Off Peak Detail'!DQ52)</f>
        <v>1.0499999523162842</v>
      </c>
      <c r="DS14" s="46">
        <f>(0.652173913043478*'[2]Off Peak Detail'!DR14)+(0.173913043478261*'[2]Off Peak Detail'!DR33)+(0.173913043478261*'[2]Off Peak Detail'!DR52)</f>
        <v>1.5499999523162842</v>
      </c>
      <c r="DT14" s="46">
        <f>(0.63265306122449*'[2]Off Peak Detail'!DS14)+(0.204081632653061*'[2]Off Peak Detail'!DS33)+(0.163265306122449*'[2]Off Peak Detail'!DS52)</f>
        <v>1.5499999523162844</v>
      </c>
      <c r="DU14" s="46">
        <f>(0.63265306122449*'[2]Off Peak Detail'!DT14)+(0.163265306122449*'[2]Off Peak Detail'!DT33)+(0.204081632653061*'[2]Off Peak Detail'!DT52)</f>
        <v>1.5499999523162842</v>
      </c>
      <c r="DV14" s="46">
        <f>(0.652173913043478*'[2]Off Peak Detail'!DU14)+(0.173913043478261*'[2]Off Peak Detail'!DU33)+(0.173913043478261*'[2]Off Peak Detail'!DU52)</f>
        <v>1.5499999523162842</v>
      </c>
      <c r="DW14" s="46">
        <f>(0.607843137254902*'[2]Off Peak Detail'!DV14)+(0.196078431372549*'[2]Off Peak Detail'!DV33)+(0.196078431372549*'[2]Off Peak Detail'!DV52)</f>
        <v>1.5499999523162842</v>
      </c>
      <c r="DX14" s="46">
        <f>(0.652173913043478*'[2]Off Peak Detail'!DW14)+(0.173913043478261*'[2]Off Peak Detail'!DW33)+(0.173913043478261*'[2]Off Peak Detail'!DW52)</f>
        <v>1.5499999523162842</v>
      </c>
      <c r="DY14" s="46">
        <f>(0.659574468085106*'[2]Off Peak Detail'!DX14)+(0.170212765957447*'[2]Off Peak Detail'!DX33)+(0.170212765957447*'[2]Off Peak Detail'!DX52)</f>
        <v>1.0499999523162842</v>
      </c>
    </row>
    <row r="15" spans="1:129" s="4" customFormat="1" ht="13.65" customHeight="1" x14ac:dyDescent="0.2">
      <c r="A15" s="47" t="s">
        <v>45</v>
      </c>
      <c r="B15" s="3" t="s">
        <v>24</v>
      </c>
      <c r="C15" s="46">
        <f ca="1">(0.62962962962963*'[2]Off Peak Detail'!C15)+(0.222222222222222*'[2]Off Peak Detail'!C34)+(0.148148148148148*'[2]Off Peak Detail'!C53)</f>
        <v>31.223147286309132</v>
      </c>
      <c r="D15" s="46">
        <f ca="1">(0.63265306122449*'[2]Off Peak Detail'!E15)+(0.163265306122449*'[2]Off Peak Detail'!E34)+(0.204081632653061*'[2]Off Peak Detail'!E53)</f>
        <v>40.217005743947979</v>
      </c>
      <c r="E15" s="46">
        <f>(0.659574468085106*'[2]Off Peak Detail'!F15)+(0.170212765957447*'[2]Off Peak Detail'!F34)+(0.170212765957447*'[2]Off Peak Detail'!F53)</f>
        <v>37.04680990665517</v>
      </c>
      <c r="F15" s="46">
        <f>(0.6*'[2]Off Peak Detail'!G15)+(0.2*'[2]Off Peak Detail'!G34)+(0.2*'[2]Off Peak Detail'!G53)</f>
        <v>38.855001831054693</v>
      </c>
      <c r="G15" s="31">
        <f t="shared" si="0"/>
        <v>42.739068538999767</v>
      </c>
      <c r="H15" s="46">
        <f>(0.659574468085106*'[2]Off Peak Detail'!I15)+(0.170212765957447*'[2]Off Peak Detail'!I34)+(0.170212765957447*'[2]Off Peak Detail'!I53)</f>
        <v>43.209575490748627</v>
      </c>
      <c r="I15" s="46">
        <f>(0.652173913043478*'[2]Off Peak Detail'!J15)+(0.173913043478261*'[2]Off Peak Detail'!J34)+(0.173913043478261*'[2]Off Peak Detail'!J53)</f>
        <v>42.397826982581094</v>
      </c>
      <c r="J15" s="46">
        <f>(0.607843137254902*'[2]Off Peak Detail'!K15)+(0.196078431372549*'[2]Off Peak Detail'!K34)+(0.196078431372549*'[2]Off Peak Detail'!K53)</f>
        <v>42.609803143669573</v>
      </c>
      <c r="K15" s="34">
        <v>39.911225441452331</v>
      </c>
      <c r="L15" s="34">
        <v>33.577288462853559</v>
      </c>
      <c r="M15" s="34">
        <v>31.258440207436447</v>
      </c>
      <c r="N15" s="34">
        <v>30.703751254995531</v>
      </c>
      <c r="O15" s="34">
        <v>30.672353434687082</v>
      </c>
      <c r="P15" s="34">
        <v>32.079363728234632</v>
      </c>
      <c r="Q15" s="34">
        <v>31.681396967361085</v>
      </c>
      <c r="R15" s="39">
        <v>32.311478578632503</v>
      </c>
      <c r="S15" s="40"/>
      <c r="T15" s="30"/>
      <c r="V15" s="46">
        <f>(0.659574468085106*'[2]Off Peak Detail'!U15)+(0.170212765957447*'[2]Off Peak Detail'!U34)+(0.170212765957447*'[2]Off Peak Detail'!U53)</f>
        <v>41.647189688175281</v>
      </c>
      <c r="W15" s="46">
        <f>(0.636363636363636*'[2]Off Peak Detail'!V15)+(0.181818181818182*'[2]Off Peak Detail'!V34)+(0.181818181818182*'[2]Off Peak Detail'!V53)</f>
        <v>39.269726146351204</v>
      </c>
      <c r="X15" s="46">
        <f>(0.607843137254902*'[2]Off Peak Detail'!W15)+(0.196078431372549*'[2]Off Peak Detail'!W34)+(0.196078431372549*'[2]Off Peak Detail'!W53)</f>
        <v>26.973529441683901</v>
      </c>
      <c r="Y15" s="46">
        <f>(0.652173913043478*'[2]Off Peak Detail'!X15)+(0.173913043478261*'[2]Off Peak Detail'!X34)+(0.173913043478261*'[2]Off Peak Detail'!X53)</f>
        <v>25.276088217030406</v>
      </c>
      <c r="Z15" s="46">
        <f>(0.659574468085106*'[2]Off Peak Detail'!Y15)+(0.170212765957447*'[2]Off Peak Detail'!Y34)+(0.170212765957447*'[2]Off Peak Detail'!Y53)</f>
        <v>25.079787721025184</v>
      </c>
      <c r="AA15" s="46">
        <f>(0.6*'[2]Off Peak Detail'!Z15)+(0.2*'[2]Off Peak Detail'!Z34)+(0.2*'[2]Off Peak Detail'!Z53)</f>
        <v>28.015002441406249</v>
      </c>
      <c r="AB15" s="46">
        <f>(0.659574468085106*'[2]Off Peak Detail'!AA15)+(0.170212765957447*'[2]Off Peak Detail'!AA34)+(0.170212765957447*'[2]Off Peak Detail'!AA53)</f>
        <v>36.301064349235375</v>
      </c>
      <c r="AC15" s="46">
        <f>(0.63265306122449*'[2]Off Peak Detail'!AB15)+(0.204081632653061*'[2]Off Peak Detail'!AB34)+(0.163265306122449*'[2]Off Peak Detail'!AB53)</f>
        <v>39.234695278868379</v>
      </c>
      <c r="AD15" s="46">
        <f>(0.625*'[2]Off Peak Detail'!AC15)+(0.166666666666667*'[2]Off Peak Detail'!AC34)+(0.208333333333333*'[2]Off Peak Detail'!AC53)</f>
        <v>32.07500171661377</v>
      </c>
      <c r="AE15" s="46">
        <f>(0.659574468085106*'[2]Off Peak Detail'!AD15)+(0.170212765957447*'[2]Off Peak Detail'!AD34)+(0.170212765957447*'[2]Off Peak Detail'!AD53)</f>
        <v>34.880852070260552</v>
      </c>
      <c r="AF15" s="46">
        <f>(0.625*'[2]Off Peak Detail'!AE15)+(0.208333333333333*'[2]Off Peak Detail'!AE34)+(0.166666666666667*'[2]Off Peak Detail'!AE53)</f>
        <v>39.505209128061935</v>
      </c>
      <c r="AG15" s="46">
        <f>(0.63265306122449*'[2]Off Peak Detail'!AF15)+(0.163265306122449*'[2]Off Peak Detail'!AF34)+(0.204081632653061*'[2]Off Peak Detail'!AF53)</f>
        <v>35.362244041598572</v>
      </c>
      <c r="AH15" s="46">
        <f>(0.659574468085106*'[2]Off Peak Detail'!AG15)+(0.170212765957447*'[2]Off Peak Detail'!AG34)+(0.170212765957447*'[2]Off Peak Detail'!AG53)</f>
        <v>34.281231981642705</v>
      </c>
      <c r="AI15" s="46">
        <f>(0.636363636363636*'[2]Off Peak Detail'!AH15)+(0.181818181818182*'[2]Off Peak Detail'!AH34)+(0.181818181818182*'[2]Off Peak Detail'!AH53)</f>
        <v>34.015180414373226</v>
      </c>
      <c r="AJ15" s="46">
        <f>(0.607843137254902*'[2]Off Peak Detail'!AI15)+(0.196078431372549*'[2]Off Peak Detail'!AI34)+(0.196078431372549*'[2]Off Peak Detail'!AI53)</f>
        <v>26.189215417001762</v>
      </c>
      <c r="AK15" s="46">
        <f>(0.652173913043478*'[2]Off Peak Detail'!AJ15)+(0.173913043478261*'[2]Off Peak Detail'!AJ34)+(0.173913043478261*'[2]Off Peak Detail'!AJ53)</f>
        <v>23.689131695291273</v>
      </c>
      <c r="AL15" s="46">
        <f>(0.63265306122449*'[2]Off Peak Detail'!AK15)+(0.204081632653061*'[2]Off Peak Detail'!AK34)+(0.163265306122449*'[2]Off Peak Detail'!AK53)</f>
        <v>22.576531079350683</v>
      </c>
      <c r="AM15" s="46">
        <f>(0.625*'[2]Off Peak Detail'!AL15)+(0.166666666666667*'[2]Off Peak Detail'!AL34)+(0.208333333333333*'[2]Off Peak Detail'!AL53)</f>
        <v>26.076044082641602</v>
      </c>
      <c r="AN15" s="46">
        <f>(0.659574468085106*'[2]Off Peak Detail'!AM15)+(0.170212765957447*'[2]Off Peak Detail'!AM34)+(0.170212765957447*'[2]Off Peak Detail'!AM53)</f>
        <v>34.715957966256653</v>
      </c>
      <c r="AO15" s="46">
        <f>(0.607843137254902*'[2]Off Peak Detail'!AN15)+(0.196078431372549*'[2]Off Peak Detail'!AN34)+(0.196078431372549*'[2]Off Peak Detail'!AN53)</f>
        <v>38.066668042949601</v>
      </c>
      <c r="AP15" s="46">
        <f>(0.652173913043478*'[2]Off Peak Detail'!AO15)+(0.173913043478261*'[2]Off Peak Detail'!AO34)+(0.173913043478261*'[2]Off Peak Detail'!AO53)</f>
        <v>30.434784267259687</v>
      </c>
      <c r="AQ15" s="46">
        <f>(0.659574468085106*'[2]Off Peak Detail'!AP15)+(0.170212765957447*'[2]Off Peak Detail'!AP34)+(0.170212765957447*'[2]Off Peak Detail'!AP53)</f>
        <v>33.295745687281837</v>
      </c>
      <c r="AR15" s="46">
        <f>(0.6*'[2]Off Peak Detail'!AQ15)+(0.2*'[2]Off Peak Detail'!AQ34)+(0.2*'[2]Off Peak Detail'!AQ53)</f>
        <v>37.975000762939452</v>
      </c>
      <c r="AS15" s="46">
        <f>(0.659574468085106*'[2]Off Peak Detail'!AR15)+(0.170212765957447*'[2]Off Peak Detail'!AR34)+(0.170212765957447*'[2]Off Peak Detail'!AR53)</f>
        <v>33.686169319964471</v>
      </c>
      <c r="AT15" s="46">
        <f>(0.63265306122449*'[2]Off Peak Detail'!AS15)+(0.204081632653061*'[2]Off Peak Detail'!AS34)+(0.163265306122449*'[2]Off Peak Detail'!AS53)</f>
        <v>34.004630481953527</v>
      </c>
      <c r="AU15" s="46">
        <f>(0.617021276595745*'[2]Off Peak Detail'!AT15)+(0.170212765957447*'[2]Off Peak Detail'!AT34)+(0.212765957446809*'[2]Off Peak Detail'!AT53)</f>
        <v>33.420764484811372</v>
      </c>
      <c r="AV15" s="46">
        <f>(0.659574468085106*'[2]Off Peak Detail'!AU15)+(0.170212765957447*'[2]Off Peak Detail'!AU34)+(0.170212765957447*'[2]Off Peak Detail'!AU53)</f>
        <v>25.572340393066405</v>
      </c>
      <c r="AW15" s="46">
        <f>(0.652173913043478*'[2]Off Peak Detail'!AV15)+(0.173913043478261*'[2]Off Peak Detail'!AV34)+(0.173913043478261*'[2]Off Peak Detail'!AV53)</f>
        <v>23.115218651813009</v>
      </c>
      <c r="AX15" s="46">
        <f>(0.607843137254902*'[2]Off Peak Detail'!AW15)+(0.196078431372549*'[2]Off Peak Detail'!AW34)+(0.196078431372549*'[2]Off Peak Detail'!AW53)</f>
        <v>22.055882682052314</v>
      </c>
      <c r="AY15" s="46">
        <f>(0.652173913043478*'[2]Off Peak Detail'!AX15)+(0.173913043478261*'[2]Off Peak Detail'!AX34)+(0.173913043478261*'[2]Off Peak Detail'!AX53)</f>
        <v>25.333697974163556</v>
      </c>
      <c r="AZ15" s="46">
        <f>(0.63265306122449*'[2]Off Peak Detail'!AY15)+(0.204081632653061*'[2]Off Peak Detail'!AY34)+(0.163265306122449*'[2]Off Peak Detail'!AY53)</f>
        <v>34.676531172771845</v>
      </c>
      <c r="BA15" s="46">
        <f>(0.63265306122449*'[2]Off Peak Detail'!AZ15)+(0.163265306122449*'[2]Off Peak Detail'!AZ34)+(0.204081632653061*'[2]Off Peak Detail'!AZ53)</f>
        <v>37.048980962013708</v>
      </c>
      <c r="BB15" s="46">
        <f>(0.652173913043478*'[2]Off Peak Detail'!BA15)+(0.173913043478261*'[2]Off Peak Detail'!BA34)+(0.173913043478261*'[2]Off Peak Detail'!BA53)</f>
        <v>29.86087122378142</v>
      </c>
      <c r="BC15" s="46">
        <f>(0.607843137254902*'[2]Off Peak Detail'!BB15)+(0.196078431372549*'[2]Off Peak Detail'!BB34)+(0.196078431372549*'[2]Off Peak Detail'!BB53)</f>
        <v>32.810785241220515</v>
      </c>
      <c r="BD15" s="46">
        <f>(0.652173913043478*'[2]Off Peak Detail'!BC15)+(0.173913043478261*'[2]Off Peak Detail'!BC34)+(0.173913043478261*'[2]Off Peak Detail'!BC53)</f>
        <v>37.260870427670689</v>
      </c>
      <c r="BE15" s="46">
        <f>(0.659574468085106*'[2]Off Peak Detail'!BD15)+(0.170212765957447*'[2]Off Peak Detail'!BD34)+(0.170212765957447*'[2]Off Peak Detail'!BD53)</f>
        <v>33.10744591570915</v>
      </c>
      <c r="BF15" s="46">
        <f>(0.607843137254902*'[2]Off Peak Detail'!BE15)+(0.196078431372549*'[2]Off Peak Detail'!BE34)+(0.196078431372549*'[2]Off Peak Detail'!BE53)</f>
        <v>33.953625308766092</v>
      </c>
      <c r="BG15" s="46">
        <f>(0.636363636363636*'[2]Off Peak Detail'!BF15)+(0.181818181818182*'[2]Off Peak Detail'!BF34)+(0.181818181818182*'[2]Off Peak Detail'!BF53)</f>
        <v>33.451544050736864</v>
      </c>
      <c r="BH15" s="46">
        <f>(0.659574468085106*'[2]Off Peak Detail'!BG15)+(0.170212765957447*'[2]Off Peak Detail'!BG34)+(0.170212765957447*'[2]Off Peak Detail'!BG53)</f>
        <v>25.572340393066405</v>
      </c>
      <c r="BI15" s="46">
        <f>(0.625*'[2]Off Peak Detail'!BH15)+(0.208333333333333*'[2]Off Peak Detail'!BH34)+(0.166666666666667*'[2]Off Peak Detail'!BH53)</f>
        <v>23.208334604899086</v>
      </c>
      <c r="BJ15" s="46">
        <f>(0.63265306122449*'[2]Off Peak Detail'!BI15)+(0.163265306122449*'[2]Off Peak Detail'!BI34)+(0.204081632653061*'[2]Off Peak Detail'!BI53)</f>
        <v>21.907143199687098</v>
      </c>
      <c r="BK15" s="46">
        <f>(0.652173913043478*'[2]Off Peak Detail'!BJ15)+(0.173913043478261*'[2]Off Peak Detail'!BJ34)+(0.173913043478261*'[2]Off Peak Detail'!BJ53)</f>
        <v>25.333697974163556</v>
      </c>
      <c r="BL15" s="46">
        <f>(0.607843137254902*'[2]Off Peak Detail'!BK15)+(0.196078431372549*'[2]Off Peak Detail'!BK34)+(0.196078431372549*'[2]Off Peak Detail'!BK53)</f>
        <v>34.77353001014859</v>
      </c>
      <c r="BM15" s="46">
        <f>(0.659574468085106*'[2]Off Peak Detail'!BL15)+(0.170212765957447*'[2]Off Peak Detail'!BL34)+(0.170212765957447*'[2]Off Peak Detail'!BL53)</f>
        <v>36.542554587506238</v>
      </c>
      <c r="BN15" s="46">
        <f>(0.652173913043478*'[2]Off Peak Detail'!BM15)+(0.173913043478261*'[2]Off Peak Detail'!BM34)+(0.173913043478261*'[2]Off Peak Detail'!BM53)</f>
        <v>29.86087122378142</v>
      </c>
      <c r="BO15" s="46">
        <f>(0.607843137254902*'[2]Off Peak Detail'!BN15)+(0.196078431372549*'[2]Off Peak Detail'!BN34)+(0.196078431372549*'[2]Off Peak Detail'!BN53)</f>
        <v>32.810785241220515</v>
      </c>
      <c r="BP15" s="46">
        <f>(0.652173913043478*'[2]Off Peak Detail'!BO15)+(0.173913043478261*'[2]Off Peak Detail'!BO34)+(0.173913043478261*'[2]Off Peak Detail'!BO53)</f>
        <v>37.260870427670689</v>
      </c>
      <c r="BQ15" s="46">
        <f>(0.63265306122449*'[2]Off Peak Detail'!BP15)+(0.204081632653061*'[2]Off Peak Detail'!BP34)+(0.163265306122449*'[2]Off Peak Detail'!BP53)</f>
        <v>33.193876601238642</v>
      </c>
      <c r="BR15" s="46">
        <f>(0.63265306122449*'[2]Off Peak Detail'!BQ15)+(0.163265306122449*'[2]Off Peak Detail'!BQ34)+(0.204081632653061*'[2]Off Peak Detail'!BQ53)</f>
        <v>34.069916332011324</v>
      </c>
      <c r="BS15" s="46">
        <f>(0.636363636363636*'[2]Off Peak Detail'!BR15)+(0.181818181818182*'[2]Off Peak Detail'!BR34)+(0.181818181818182*'[2]Off Peak Detail'!BR53)</f>
        <v>33.86063495982777</v>
      </c>
      <c r="BT15" s="46">
        <f>(0.659574468085106*'[2]Off Peak Detail'!BS15)+(0.170212765957447*'[2]Off Peak Detail'!BS34)+(0.170212765957447*'[2]Off Peak Detail'!BS53)</f>
        <v>25.987234010087683</v>
      </c>
      <c r="BU15" s="46">
        <f>(0.6*'[2]Off Peak Detail'!BT15)+(0.2*'[2]Off Peak Detail'!BT34)+(0.2*'[2]Off Peak Detail'!BT53)</f>
        <v>23.630001220703125</v>
      </c>
      <c r="BV15" s="46">
        <f>(0.659574468085106*'[2]Off Peak Detail'!BU15)+(0.170212765957447*'[2]Off Peak Detail'!BU34)+(0.170212765957447*'[2]Off Peak Detail'!BU53)</f>
        <v>22.245745167833689</v>
      </c>
      <c r="BW15" s="46">
        <f>(0.652173913043478*'[2]Off Peak Detail'!BV15)+(0.173913043478261*'[2]Off Peak Detail'!BV34)+(0.173913043478261*'[2]Off Peak Detail'!BV53)</f>
        <v>25.746741452424427</v>
      </c>
      <c r="BX15" s="46">
        <f>(0.607843137254902*'[2]Off Peak Detail'!BW15)+(0.196078431372549*'[2]Off Peak Detail'!BW34)+(0.196078431372549*'[2]Off Peak Detail'!BW53)</f>
        <v>35.17549079446232</v>
      </c>
      <c r="BY15" s="46">
        <f>(0.659574468085106*'[2]Off Peak Detail'!BX15)+(0.170212765957447*'[2]Off Peak Detail'!BX34)+(0.170212765957447*'[2]Off Peak Detail'!BX53)</f>
        <v>36.957448204527523</v>
      </c>
      <c r="BZ15" s="46">
        <f>(0.625*'[2]Off Peak Detail'!BY15)+(0.208333333333333*'[2]Off Peak Detail'!BY34)+(0.166666666666667*'[2]Off Peak Detail'!BY53)</f>
        <v>30.451043287913002</v>
      </c>
      <c r="CA15" s="46">
        <f>(0.63265306122449*'[2]Off Peak Detail'!BZ15)+(0.163265306122449*'[2]Off Peak Detail'!BZ34)+(0.204081632653061*'[2]Off Peak Detail'!BZ53)</f>
        <v>33.20000093421158</v>
      </c>
      <c r="CB15" s="46">
        <f>(0.652173913043478*'[2]Off Peak Detail'!CA15)+(0.173913043478261*'[2]Off Peak Detail'!CA34)+(0.173913043478261*'[2]Off Peak Detail'!CA53)</f>
        <v>37.673913905931563</v>
      </c>
      <c r="CC15" s="46">
        <f>(0.607843137254902*'[2]Off Peak Detail'!CB15)+(0.196078431372549*'[2]Off Peak Detail'!CB34)+(0.196078431372549*'[2]Off Peak Detail'!CB53)</f>
        <v>33.71568536197438</v>
      </c>
      <c r="CD15" s="46">
        <f>(0.659574468085106*'[2]Off Peak Detail'!CC15)+(0.170212765957447*'[2]Off Peak Detail'!CC34)+(0.170212765957447*'[2]Off Peak Detail'!CC53)</f>
        <v>34.617402194408662</v>
      </c>
      <c r="CE15" s="46">
        <f>(0.636363636363636*'[2]Off Peak Detail'!CD15)+(0.181818181818182*'[2]Off Peak Detail'!CD34)+(0.181818181818182*'[2]Off Peak Detail'!CD53)</f>
        <v>34.36063495982777</v>
      </c>
      <c r="CF15" s="46">
        <f>(0.63265306122449*'[2]Off Peak Detail'!CE15)+(0.204081632653061*'[2]Off Peak Detail'!CE34)+(0.163265306122449*'[2]Off Peak Detail'!CE53)</f>
        <v>26.552040629484214</v>
      </c>
      <c r="CG15" s="46">
        <f>(0.625*'[2]Off Peak Detail'!CF15)+(0.166666666666667*'[2]Off Peak Detail'!CF34)+(0.208333333333333*'[2]Off Peak Detail'!CF53)</f>
        <v>24.047917874654132</v>
      </c>
      <c r="CH15" s="46">
        <f>(0.659574468085106*'[2]Off Peak Detail'!CG15)+(0.170212765957447*'[2]Off Peak Detail'!CG34)+(0.170212765957447*'[2]Off Peak Detail'!CG53)</f>
        <v>22.745745167833693</v>
      </c>
      <c r="CI15" s="46">
        <f>(0.625*'[2]Off Peak Detail'!CH15)+(0.208333333333333*'[2]Off Peak Detail'!CH34)+(0.166666666666667*'[2]Off Peak Detail'!CH53)</f>
        <v>26.590627352396648</v>
      </c>
      <c r="CJ15" s="46">
        <f>(0.63265306122449*'[2]Off Peak Detail'!CI15)+(0.163265306122449*'[2]Off Peak Detail'!CI34)+(0.204081632653061*'[2]Off Peak Detail'!CI53)</f>
        <v>35.168367907465722</v>
      </c>
      <c r="CK15" s="46">
        <f>(0.659574468085106*'[2]Off Peak Detail'!CJ15)+(0.170212765957447*'[2]Off Peak Detail'!CJ34)+(0.170212765957447*'[2]Off Peak Detail'!CJ53)</f>
        <v>37.457448204527516</v>
      </c>
      <c r="CL15" s="46">
        <f>(0.6*'[2]Off Peak Detail'!CK15)+(0.2*'[2]Off Peak Detail'!CK34)+(0.2*'[2]Off Peak Detail'!CK53)</f>
        <v>31.025001678466797</v>
      </c>
      <c r="CM15" s="46">
        <f>(0.659574468085106*'[2]Off Peak Detail'!CL15)+(0.170212765957447*'[2]Off Peak Detail'!CL34)+(0.170212765957447*'[2]Off Peak Detail'!CL53)</f>
        <v>33.631915900047794</v>
      </c>
      <c r="CN15" s="46">
        <f>(0.652173913043478*'[2]Off Peak Detail'!CM15)+(0.173913043478261*'[2]Off Peak Detail'!CM34)+(0.173913043478261*'[2]Off Peak Detail'!CM53)</f>
        <v>38.173913905931556</v>
      </c>
      <c r="CO15" s="46">
        <f>(0.607843137254902*'[2]Off Peak Detail'!CN15)+(0.196078431372549*'[2]Off Peak Detail'!CN34)+(0.196078431372549*'[2]Off Peak Detail'!CN53)</f>
        <v>34.21568536197438</v>
      </c>
      <c r="CP15" s="46">
        <f>(0.659574468085106*'[2]Off Peak Detail'!CO15)+(0.170212765957447*'[2]Off Peak Detail'!CO34)+(0.170212765957447*'[2]Off Peak Detail'!CO53)</f>
        <v>35.117402194408662</v>
      </c>
      <c r="CQ15" s="46">
        <f>(0.644444444444444*'[2]Off Peak Detail'!CP15)+(0.177777777777778*'[2]Off Peak Detail'!CP34)+(0.177777777777778*'[2]Off Peak Detail'!CP53)</f>
        <v>34.801509738498275</v>
      </c>
      <c r="CR15" s="46">
        <f>(0.607843137254902*'[2]Off Peak Detail'!CQ15)+(0.196078431372549*'[2]Off Peak Detail'!CQ34)+(0.196078431372549*'[2]Off Peak Detail'!CQ53)</f>
        <v>27.046078162099796</v>
      </c>
      <c r="CS15" s="46">
        <f>(0.652173913043478*'[2]Off Peak Detail'!CR15)+(0.173913043478261*'[2]Off Peak Detail'!CR34)+(0.173913043478261*'[2]Off Peak Detail'!CR53)</f>
        <v>24.528262130073877</v>
      </c>
      <c r="CT15" s="46">
        <f>(0.63265306122449*'[2]Off Peak Detail'!CS15)+(0.204081632653061*'[2]Off Peak Detail'!CS34)+(0.163265306122449*'[2]Off Peak Detail'!CS53)</f>
        <v>23.396939242615993</v>
      </c>
      <c r="CU15" s="46">
        <f>(0.625*'[2]Off Peak Detail'!CT15)+(0.166666666666667*'[2]Off Peak Detail'!CT34)+(0.208333333333333*'[2]Off Peak Detail'!CT53)</f>
        <v>26.953127415974937</v>
      </c>
      <c r="CV15" s="46">
        <f>(0.659574468085106*'[2]Off Peak Detail'!CU15)+(0.170212765957447*'[2]Off Peak Detail'!CU34)+(0.170212765957447*'[2]Off Peak Detail'!CU53)</f>
        <v>35.55212817902261</v>
      </c>
      <c r="CW15" s="46">
        <f>(0.607843137254902*'[2]Off Peak Detail'!CV15)+(0.196078431372549*'[2]Off Peak Detail'!CV34)+(0.196078431372549*'[2]Off Peak Detail'!CV53)</f>
        <v>38.923530788047643</v>
      </c>
      <c r="CX15" s="46">
        <f>(0.652173913043478*'[2]Off Peak Detail'!CW15)+(0.173913043478261*'[2]Off Peak Detail'!CW34)+(0.173913043478261*'[2]Off Peak Detail'!CW53)</f>
        <v>31.273914702042294</v>
      </c>
      <c r="CY15" s="46">
        <f>(0.659574468085106*'[2]Off Peak Detail'!CX15)+(0.170212765957447*'[2]Off Peak Detail'!CX34)+(0.170212765957447*'[2]Off Peak Detail'!CX53)</f>
        <v>34.131915900047794</v>
      </c>
      <c r="CZ15" s="46">
        <f>(0.6*'[2]Off Peak Detail'!CY15)+(0.2*'[2]Off Peak Detail'!CY34)+(0.2*'[2]Off Peak Detail'!CY53)</f>
        <v>38.835000762939451</v>
      </c>
      <c r="DA15" s="46">
        <f>(0.659574468085106*'[2]Off Peak Detail'!CZ15)+(0.170212765957447*'[2]Off Peak Detail'!CZ34)+(0.170212765957447*'[2]Off Peak Detail'!CZ53)</f>
        <v>34.522339532730427</v>
      </c>
      <c r="DB15" s="46">
        <f>(0.63265306122449*'[2]Off Peak Detail'!DA15)+(0.204081632653061*'[2]Off Peak Detail'!DA34)+(0.163265306122449*'[2]Off Peak Detail'!DA53)</f>
        <v>35.912793747259649</v>
      </c>
      <c r="DC15" s="46">
        <f>(0.636363636363636*'[2]Off Peak Detail'!DB15)+(0.181818181818182*'[2]Off Peak Detail'!DB34)+(0.181818181818182*'[2]Off Peak Detail'!DB53)</f>
        <v>35.36063495982777</v>
      </c>
      <c r="DD15" s="46">
        <f>(0.63265306122449*'[2]Off Peak Detail'!DC15)+(0.163265306122449*'[2]Off Peak Detail'!DC34)+(0.204081632653061*'[2]Off Peak Detail'!DC53)</f>
        <v>27.483673344826215</v>
      </c>
      <c r="DE15" s="46">
        <f>(0.652173913043478*'[2]Off Peak Detail'!DD15)+(0.173913043478261*'[2]Off Peak Detail'!DD34)+(0.173913043478261*'[2]Off Peak Detail'!DD53)</f>
        <v>25.02826213007388</v>
      </c>
      <c r="DF15" s="46">
        <f>(0.607843137254902*'[2]Off Peak Detail'!DE15)+(0.196078431372549*'[2]Off Peak Detail'!DE34)+(0.196078431372549*'[2]Off Peak Detail'!DE53)</f>
        <v>23.957843466366036</v>
      </c>
      <c r="DG15" s="46">
        <f>(0.652173913043478*'[2]Off Peak Detail'!DF15)+(0.173913043478261*'[2]Off Peak Detail'!DF34)+(0.173913043478261*'[2]Off Peak Detail'!DF53)</f>
        <v>27.246741452424427</v>
      </c>
      <c r="DH15" s="46">
        <f>(0.659574468085106*'[2]Off Peak Detail'!DG15)+(0.170212765957447*'[2]Off Peak Detail'!DG34)+(0.170212765957447*'[2]Off Peak Detail'!DG53)</f>
        <v>36.05212817902261</v>
      </c>
      <c r="DI15" s="46">
        <f>(0.607843137254902*'[2]Off Peak Detail'!DH15)+(0.196078431372549*'[2]Off Peak Detail'!DH34)+(0.196078431372549*'[2]Off Peak Detail'!DH53)</f>
        <v>39.423530788047643</v>
      </c>
      <c r="DJ15" s="46">
        <f>(0.652173913043478*'[2]Off Peak Detail'!DI15)+(0.173913043478261*'[2]Off Peak Detail'!DI34)+(0.173913043478261*'[2]Off Peak Detail'!DI53)</f>
        <v>31.773914702042291</v>
      </c>
      <c r="DK15" s="46">
        <f>(0.63265306122449*'[2]Off Peak Detail'!DJ15)+(0.204081632653061*'[2]Off Peak Detail'!DJ34)+(0.163265306122449*'[2]Off Peak Detail'!DJ53)</f>
        <v>34.647960180165825</v>
      </c>
      <c r="DL15" s="46">
        <f>(0.625*'[2]Off Peak Detail'!DK15)+(0.166666666666667*'[2]Off Peak Detail'!DK34)+(0.208333333333333*'[2]Off Peak Detail'!DK53)</f>
        <v>39.281250826517741</v>
      </c>
      <c r="DM15" s="46">
        <f>(0.659574468085106*'[2]Off Peak Detail'!DL15)+(0.170212765957447*'[2]Off Peak Detail'!DL34)+(0.170212765957447*'[2]Off Peak Detail'!DL53)</f>
        <v>35.022339532730427</v>
      </c>
      <c r="DN15" s="46">
        <f>(0.607843137254902*'[2]Off Peak Detail'!DM15)+(0.196078431372549*'[2]Off Peak Detail'!DM34)+(0.196078431372549*'[2]Off Peak Detail'!DM53)</f>
        <v>36.355586093079815</v>
      </c>
      <c r="DO15" s="46">
        <f>(0.636363636363636*'[2]Off Peak Detail'!DN15)+(0.181818181818182*'[2]Off Peak Detail'!DN34)+(0.181818181818182*'[2]Off Peak Detail'!DN53)</f>
        <v>35.860634959827777</v>
      </c>
      <c r="DP15" s="46">
        <f>(0.659574468085106*'[2]Off Peak Detail'!DO15)+(0.170212765957447*'[2]Off Peak Detail'!DO34)+(0.170212765957447*'[2]Off Peak Detail'!DO53)</f>
        <v>27.987234010087683</v>
      </c>
      <c r="DQ15" s="46">
        <f>(0.652173913043478*'[2]Off Peak Detail'!DP15)+(0.173913043478261*'[2]Off Peak Detail'!DP34)+(0.173913043478261*'[2]Off Peak Detail'!DP53)</f>
        <v>25.528262130073877</v>
      </c>
      <c r="DR15" s="46">
        <f>(0.607843137254902*'[2]Off Peak Detail'!DQ15)+(0.196078431372549*'[2]Off Peak Detail'!DQ34)+(0.196078431372549*'[2]Off Peak Detail'!DQ53)</f>
        <v>24.457843466366036</v>
      </c>
      <c r="DS15" s="46">
        <f>(0.652173913043478*'[2]Off Peak Detail'!DR15)+(0.173913043478261*'[2]Off Peak Detail'!DR34)+(0.173913043478261*'[2]Off Peak Detail'!DR53)</f>
        <v>27.746741452424423</v>
      </c>
      <c r="DT15" s="46">
        <f>(0.63265306122449*'[2]Off Peak Detail'!DS15)+(0.204081632653061*'[2]Off Peak Detail'!DS34)+(0.163265306122449*'[2]Off Peak Detail'!DS53)</f>
        <v>37.084694438077968</v>
      </c>
      <c r="DU15" s="46">
        <f>(0.63265306122449*'[2]Off Peak Detail'!DT15)+(0.163265306122449*'[2]Off Peak Detail'!DT34)+(0.204081632653061*'[2]Off Peak Detail'!DT53)</f>
        <v>39.45714422731983</v>
      </c>
      <c r="DV15" s="46">
        <f>(0.652173913043478*'[2]Off Peak Detail'!DU15)+(0.173913043478261*'[2]Off Peak Detail'!DU34)+(0.173913043478261*'[2]Off Peak Detail'!DU53)</f>
        <v>32.273914702042291</v>
      </c>
      <c r="DW15" s="46">
        <f>(0.607843137254902*'[2]Off Peak Detail'!DV15)+(0.196078431372549*'[2]Off Peak Detail'!DV34)+(0.196078431372549*'[2]Off Peak Detail'!DV53)</f>
        <v>35.212746025534237</v>
      </c>
      <c r="DX15" s="46">
        <f>(0.652173913043478*'[2]Off Peak Detail'!DW15)+(0.173913043478261*'[2]Off Peak Detail'!DW34)+(0.173913043478261*'[2]Off Peak Detail'!DW53)</f>
        <v>39.673913905931563</v>
      </c>
      <c r="DY15" s="46">
        <f>(0.659574468085106*'[2]Off Peak Detail'!DX15)+(0.170212765957447*'[2]Off Peak Detail'!DX34)+(0.170212765957447*'[2]Off Peak Detail'!DX53)</f>
        <v>35.522339532730435</v>
      </c>
    </row>
    <row r="16" spans="1:129" s="4" customFormat="1" ht="13.65" customHeight="1" x14ac:dyDescent="0.2">
      <c r="A16" s="47" t="s">
        <v>25</v>
      </c>
      <c r="B16" s="3" t="s">
        <v>25</v>
      </c>
      <c r="C16" s="46">
        <f ca="1">(0.62962962962963*'[2]Off Peak Detail'!C16)+(0.222222222222222*'[2]Off Peak Detail'!C35)+(0.148148148148148*'[2]Off Peak Detail'!C54)</f>
        <v>20.000000141285078</v>
      </c>
      <c r="D16" s="46">
        <f ca="1">(0.63265306122449*'[2]Off Peak Detail'!E16)+(0.163265306122449*'[2]Off Peak Detail'!E35)+(0.204081632653061*'[2]Off Peak Detail'!E54)</f>
        <v>22.428418217873084</v>
      </c>
      <c r="E16" s="46">
        <f>(0.659574468085106*'[2]Off Peak Detail'!F16)+(0.170212765957447*'[2]Off Peak Detail'!F35)+(0.170212765957447*'[2]Off Peak Detail'!F54)</f>
        <v>23.490636987889076</v>
      </c>
      <c r="F16" s="46">
        <f>(0.6*'[2]Off Peak Detail'!G16)+(0.2*'[2]Off Peak Detail'!G35)+(0.2*'[2]Off Peak Detail'!G54)</f>
        <v>22.199998092651366</v>
      </c>
      <c r="G16" s="31">
        <f t="shared" si="0"/>
        <v>22.732593537599371</v>
      </c>
      <c r="H16" s="46">
        <f>(0.659574468085106*'[2]Off Peak Detail'!I16)+(0.170212765957447*'[2]Off Peak Detail'!I35)+(0.170212765957447*'[2]Off Peak Detail'!I54)</f>
        <v>22.405277008705955</v>
      </c>
      <c r="I16" s="46">
        <f>(0.652173913043478*'[2]Off Peak Detail'!J16)+(0.173913043478261*'[2]Off Peak Detail'!J35)+(0.173913043478261*'[2]Off Peak Detail'!J54)</f>
        <v>22.478043597677484</v>
      </c>
      <c r="J16" s="46">
        <f>(0.607843137254902*'[2]Off Peak Detail'!K16)+(0.196078431372549*'[2]Off Peak Detail'!K35)+(0.196078431372549*'[2]Off Peak Detail'!K54)</f>
        <v>23.314460006414674</v>
      </c>
      <c r="K16" s="34">
        <v>22.489362223291245</v>
      </c>
      <c r="L16" s="34">
        <v>24.315327945596056</v>
      </c>
      <c r="M16" s="34">
        <v>24.7554974813944</v>
      </c>
      <c r="N16" s="34">
        <v>24.987322465052593</v>
      </c>
      <c r="O16" s="34">
        <v>24.861043319702148</v>
      </c>
      <c r="P16" s="34">
        <v>26.014812849888077</v>
      </c>
      <c r="Q16" s="34">
        <v>25.702839496452061</v>
      </c>
      <c r="R16" s="39">
        <v>25.272813330601601</v>
      </c>
      <c r="S16" s="40"/>
      <c r="T16" s="30"/>
      <c r="V16" s="46">
        <f>(0.659574468085106*'[2]Off Peak Detail'!U16)+(0.170212765957447*'[2]Off Peak Detail'!U35)+(0.170212765957447*'[2]Off Peak Detail'!U54)</f>
        <v>27.111701518931291</v>
      </c>
      <c r="W16" s="46">
        <f>(0.636363636363636*'[2]Off Peak Detail'!V16)+(0.181818181818182*'[2]Off Peak Detail'!V35)+(0.181818181818182*'[2]Off Peak Detail'!V54)</f>
        <v>27.522726058959968</v>
      </c>
      <c r="X16" s="46">
        <f>(0.607843137254902*'[2]Off Peak Detail'!W16)+(0.196078431372549*'[2]Off Peak Detail'!W35)+(0.196078431372549*'[2]Off Peak Detail'!W54)</f>
        <v>24.495490354650162</v>
      </c>
      <c r="Y16" s="46">
        <f>(0.652173913043478*'[2]Off Peak Detail'!X16)+(0.173913043478261*'[2]Off Peak Detail'!X35)+(0.173913043478261*'[2]Off Peak Detail'!X54)</f>
        <v>22.184434973675277</v>
      </c>
      <c r="Z16" s="46">
        <f>(0.659574468085106*'[2]Off Peak Detail'!Y16)+(0.170212765957447*'[2]Off Peak Detail'!Y35)+(0.170212765957447*'[2]Off Peak Detail'!Y54)</f>
        <v>22.473404255319153</v>
      </c>
      <c r="AA16" s="46">
        <f>(0.6*'[2]Off Peak Detail'!Z16)+(0.2*'[2]Off Peak Detail'!Z35)+(0.2*'[2]Off Peak Detail'!Z54)</f>
        <v>23.950000762939453</v>
      </c>
      <c r="AB16" s="46">
        <f>(0.659574468085106*'[2]Off Peak Detail'!AA16)+(0.170212765957447*'[2]Off Peak Detail'!AA35)+(0.170212765957447*'[2]Off Peak Detail'!AA54)</f>
        <v>26.303190840051538</v>
      </c>
      <c r="AC16" s="46">
        <f>(0.63265306122449*'[2]Off Peak Detail'!AB16)+(0.204081632653061*'[2]Off Peak Detail'!AB35)+(0.163265306122449*'[2]Off Peak Detail'!AB54)</f>
        <v>26.821427948620851</v>
      </c>
      <c r="AD16" s="46">
        <f>(0.625*'[2]Off Peak Detail'!AC16)+(0.166666666666667*'[2]Off Peak Detail'!AC35)+(0.208333333333333*'[2]Off Peak Detail'!AC54)</f>
        <v>22.468312342961628</v>
      </c>
      <c r="AE16" s="46">
        <f>(0.659574468085106*'[2]Off Peak Detail'!AD16)+(0.170212765957447*'[2]Off Peak Detail'!AD35)+(0.170212765957447*'[2]Off Peak Detail'!AD54)</f>
        <v>22.626808653486542</v>
      </c>
      <c r="AF16" s="46">
        <f>(0.625*'[2]Off Peak Detail'!AE16)+(0.208333333333333*'[2]Off Peak Detail'!AE35)+(0.166666666666667*'[2]Off Peak Detail'!AE54)</f>
        <v>22.842708508173626</v>
      </c>
      <c r="AG16" s="46">
        <f>(0.63265306122449*'[2]Off Peak Detail'!AF16)+(0.163265306122449*'[2]Off Peak Detail'!AF35)+(0.204081632653061*'[2]Off Peak Detail'!AF54)</f>
        <v>23.164081495635365</v>
      </c>
      <c r="AH16" s="46">
        <f>(0.659574468085106*'[2]Off Peak Detail'!AG16)+(0.170212765957447*'[2]Off Peak Detail'!AG35)+(0.170212765957447*'[2]Off Peak Detail'!AG54)</f>
        <v>27.367020667867465</v>
      </c>
      <c r="AI16" s="46">
        <f>(0.636363636363636*'[2]Off Peak Detail'!AH16)+(0.181818181818182*'[2]Off Peak Detail'!AH35)+(0.181818181818182*'[2]Off Peak Detail'!AH54)</f>
        <v>27.750725659457128</v>
      </c>
      <c r="AJ16" s="46">
        <f>(0.607843137254902*'[2]Off Peak Detail'!AI16)+(0.196078431372549*'[2]Off Peak Detail'!AI35)+(0.196078431372549*'[2]Off Peak Detail'!AI54)</f>
        <v>24.299804238712088</v>
      </c>
      <c r="AK16" s="46">
        <f>(0.652173913043478*'[2]Off Peak Detail'!AJ16)+(0.173913043478261*'[2]Off Peak Detail'!AJ35)+(0.173913043478261*'[2]Off Peak Detail'!AJ54)</f>
        <v>22.868869615637742</v>
      </c>
      <c r="AL16" s="46">
        <f>(0.63265306122449*'[2]Off Peak Detail'!AK16)+(0.204081632653061*'[2]Off Peak Detail'!AK35)+(0.163265306122449*'[2]Off Peak Detail'!AK54)</f>
        <v>23.030734938018174</v>
      </c>
      <c r="AM16" s="46">
        <f>(0.625*'[2]Off Peak Detail'!AL16)+(0.166666666666667*'[2]Off Peak Detail'!AL35)+(0.208333333333333*'[2]Off Peak Detail'!AL54)</f>
        <v>24.718751986821491</v>
      </c>
      <c r="AN16" s="46">
        <f>(0.659574468085106*'[2]Off Peak Detail'!AM16)+(0.170212765957447*'[2]Off Peak Detail'!AM35)+(0.170212765957447*'[2]Off Peak Detail'!AM54)</f>
        <v>26.984042553191497</v>
      </c>
      <c r="AO16" s="46">
        <f>(0.607843137254902*'[2]Off Peak Detail'!AN16)+(0.196078431372549*'[2]Off Peak Detail'!AN35)+(0.196078431372549*'[2]Off Peak Detail'!AN54)</f>
        <v>28.083333333333329</v>
      </c>
      <c r="AP16" s="46">
        <f>(0.652173913043478*'[2]Off Peak Detail'!AO16)+(0.173913043478261*'[2]Off Peak Detail'!AO35)+(0.173913043478261*'[2]Off Peak Detail'!AO54)</f>
        <v>21.73878279976223</v>
      </c>
      <c r="AQ16" s="46">
        <f>(0.659574468085106*'[2]Off Peak Detail'!AP16)+(0.170212765957447*'[2]Off Peak Detail'!AP35)+(0.170212765957447*'[2]Off Peak Detail'!AP54)</f>
        <v>23.137446951358879</v>
      </c>
      <c r="AR16" s="46">
        <f>(0.6*'[2]Off Peak Detail'!AQ16)+(0.2*'[2]Off Peak Detail'!AQ35)+(0.2*'[2]Off Peak Detail'!AQ54)</f>
        <v>23.599000167846675</v>
      </c>
      <c r="AS16" s="46">
        <f>(0.659574468085106*'[2]Off Peak Detail'!AR16)+(0.170212765957447*'[2]Off Peak Detail'!AR35)+(0.170212765957447*'[2]Off Peak Detail'!AR54)</f>
        <v>23.477872483273771</v>
      </c>
      <c r="AT16" s="46">
        <f>(0.63265306122449*'[2]Off Peak Detail'!AS16)+(0.204081632653061*'[2]Off Peak Detail'!AS35)+(0.163265306122449*'[2]Off Peak Detail'!AS54)</f>
        <v>28.562611677208722</v>
      </c>
      <c r="AU16" s="46">
        <f>(0.617021276595745*'[2]Off Peak Detail'!AT16)+(0.170212765957447*'[2]Off Peak Detail'!AT35)+(0.212765957446809*'[2]Off Peak Detail'!AT54)</f>
        <v>28.818827974035418</v>
      </c>
      <c r="AV16" s="46">
        <f>(0.659574468085106*'[2]Off Peak Detail'!AU16)+(0.170212765957447*'[2]Off Peak Detail'!AU35)+(0.170212765957447*'[2]Off Peak Detail'!AU54)</f>
        <v>23.00995782081117</v>
      </c>
      <c r="AW16" s="46">
        <f>(0.652173913043478*'[2]Off Peak Detail'!AV16)+(0.173913043478261*'[2]Off Peak Detail'!AV35)+(0.173913043478261*'[2]Off Peak Detail'!AV54)</f>
        <v>22.391999949579656</v>
      </c>
      <c r="AX16" s="46">
        <f>(0.607843137254902*'[2]Off Peak Detail'!AW16)+(0.196078431372549*'[2]Off Peak Detail'!AW35)+(0.196078431372549*'[2]Off Peak Detail'!AW54)</f>
        <v>22.570000741996019</v>
      </c>
      <c r="AY16" s="46">
        <f>(0.652173913043478*'[2]Off Peak Detail'!AX16)+(0.173913043478261*'[2]Off Peak Detail'!AX35)+(0.173913043478261*'[2]Off Peak Detail'!AX54)</f>
        <v>23.43521939153257</v>
      </c>
      <c r="AZ16" s="46">
        <f>(0.63265306122449*'[2]Off Peak Detail'!AY16)+(0.204081632653061*'[2]Off Peak Detail'!AY35)+(0.163265306122449*'[2]Off Peak Detail'!AY54)</f>
        <v>27.979591058225047</v>
      </c>
      <c r="BA16" s="46">
        <f>(0.63265306122449*'[2]Off Peak Detail'!AZ16)+(0.163265306122449*'[2]Off Peak Detail'!AZ35)+(0.204081632653061*'[2]Off Peak Detail'!AZ54)</f>
        <v>27.979591213926973</v>
      </c>
      <c r="BB16" s="46">
        <f>(0.652173913043478*'[2]Off Peak Detail'!BA16)+(0.173913043478261*'[2]Off Peak Detail'!BA35)+(0.173913043478261*'[2]Off Peak Detail'!BA54)</f>
        <v>22.914087710173234</v>
      </c>
      <c r="BC16" s="46">
        <f>(0.607843137254902*'[2]Off Peak Detail'!BB16)+(0.196078431372549*'[2]Off Peak Detail'!BB35)+(0.196078431372549*'[2]Off Peak Detail'!BB54)</f>
        <v>23.960785061705344</v>
      </c>
      <c r="BD16" s="46">
        <f>(0.652173913043478*'[2]Off Peak Detail'!BC16)+(0.173913043478261*'[2]Off Peak Detail'!BC35)+(0.173913043478261*'[2]Off Peak Detail'!BC54)</f>
        <v>23.739131098208219</v>
      </c>
      <c r="BE16" s="46">
        <f>(0.659574468085106*'[2]Off Peak Detail'!BD16)+(0.170212765957447*'[2]Off Peak Detail'!BD35)+(0.170212765957447*'[2]Off Peak Detail'!BD54)</f>
        <v>24.213447408473243</v>
      </c>
      <c r="BF16" s="46">
        <f>(0.607843137254902*'[2]Off Peak Detail'!BE16)+(0.196078431372549*'[2]Off Peak Detail'!BE35)+(0.196078431372549*'[2]Off Peak Detail'!BE54)</f>
        <v>28.275488498164158</v>
      </c>
      <c r="BG16" s="46">
        <f>(0.636363636363636*'[2]Off Peak Detail'!BF16)+(0.181818181818182*'[2]Off Peak Detail'!BF35)+(0.181818181818182*'[2]Off Peak Detail'!BF54)</f>
        <v>27.818907477638945</v>
      </c>
      <c r="BH16" s="46">
        <f>(0.659574468085106*'[2]Off Peak Detail'!BG16)+(0.170212765957447*'[2]Off Peak Detail'!BG35)+(0.170212765957447*'[2]Off Peak Detail'!BG54)</f>
        <v>22.681872428731715</v>
      </c>
      <c r="BI16" s="46">
        <f>(0.625*'[2]Off Peak Detail'!BH16)+(0.208333333333333*'[2]Off Peak Detail'!BH35)+(0.166666666666667*'[2]Off Peak Detail'!BH54)</f>
        <v>22.123916943868</v>
      </c>
      <c r="BJ16" s="46">
        <f>(0.63265306122449*'[2]Off Peak Detail'!BI16)+(0.163265306122449*'[2]Off Peak Detail'!BI35)+(0.204081632653061*'[2]Off Peak Detail'!BI54)</f>
        <v>22.102530732446787</v>
      </c>
      <c r="BK16" s="46">
        <f>(0.652173913043478*'[2]Off Peak Detail'!BJ16)+(0.173913043478261*'[2]Off Peak Detail'!BJ35)+(0.173913043478261*'[2]Off Peak Detail'!BJ54)</f>
        <v>24.130001151043437</v>
      </c>
      <c r="BL16" s="46">
        <f>(0.607843137254902*'[2]Off Peak Detail'!BK16)+(0.196078431372549*'[2]Off Peak Detail'!BK35)+(0.196078431372549*'[2]Off Peak Detail'!BK54)</f>
        <v>28.843137254901958</v>
      </c>
      <c r="BM16" s="46">
        <f>(0.659574468085106*'[2]Off Peak Detail'!BL16)+(0.170212765957447*'[2]Off Peak Detail'!BL35)+(0.170212765957447*'[2]Off Peak Detail'!BL54)</f>
        <v>27.808509988987705</v>
      </c>
      <c r="BN16" s="46">
        <f>(0.652173913043478*'[2]Off Peak Detail'!BM16)+(0.173913043478261*'[2]Off Peak Detail'!BM35)+(0.173913043478261*'[2]Off Peak Detail'!BM54)</f>
        <v>22.04452182935632</v>
      </c>
      <c r="BO16" s="46">
        <f>(0.607843137254902*'[2]Off Peak Detail'!BN16)+(0.196078431372549*'[2]Off Peak Detail'!BN35)+(0.196078431372549*'[2]Off Peak Detail'!BN54)</f>
        <v>23.960294386919809</v>
      </c>
      <c r="BP16" s="46">
        <f>(0.652173913043478*'[2]Off Peak Detail'!BO16)+(0.173913043478261*'[2]Off Peak Detail'!BO35)+(0.173913043478261*'[2]Off Peak Detail'!BO54)</f>
        <v>24.086521977963656</v>
      </c>
      <c r="BQ16" s="46">
        <f>(0.63265306122449*'[2]Off Peak Detail'!BP16)+(0.204081632653061*'[2]Off Peak Detail'!BP35)+(0.163265306122449*'[2]Off Peak Detail'!BP54)</f>
        <v>24.204387586943959</v>
      </c>
      <c r="BR16" s="46">
        <f>(0.63265306122449*'[2]Off Peak Detail'!BQ16)+(0.163265306122449*'[2]Off Peak Detail'!BQ35)+(0.204081632653061*'[2]Off Peak Detail'!BQ54)</f>
        <v>27.877897184722279</v>
      </c>
      <c r="BS16" s="46">
        <f>(0.636363636363636*'[2]Off Peak Detail'!BR16)+(0.181818181818182*'[2]Off Peak Detail'!BR35)+(0.181818181818182*'[2]Off Peak Detail'!BR54)</f>
        <v>27.817999579689726</v>
      </c>
      <c r="BT16" s="46">
        <f>(0.659574468085106*'[2]Off Peak Detail'!BS16)+(0.170212765957447*'[2]Off Peak Detail'!BS35)+(0.170212765957447*'[2]Off Peak Detail'!BS54)</f>
        <v>22.681871779421542</v>
      </c>
      <c r="BU16" s="46">
        <f>(0.6*'[2]Off Peak Detail'!BT16)+(0.2*'[2]Off Peak Detail'!BT35)+(0.2*'[2]Off Peak Detail'!BT54)</f>
        <v>22.800800323486328</v>
      </c>
      <c r="BV16" s="46">
        <f>(0.659574468085106*'[2]Off Peak Detail'!BU16)+(0.170212765957447*'[2]Off Peak Detail'!BU35)+(0.170212765957447*'[2]Off Peak Detail'!BU54)</f>
        <v>22.681191627015458</v>
      </c>
      <c r="BW16" s="46">
        <f>(0.652173913043478*'[2]Off Peak Detail'!BV16)+(0.173913043478261*'[2]Off Peak Detail'!BV35)+(0.173913043478261*'[2]Off Peak Detail'!BV54)</f>
        <v>24.086088346398395</v>
      </c>
      <c r="BX16" s="46">
        <f>(0.607843137254902*'[2]Off Peak Detail'!BW16)+(0.196078431372549*'[2]Off Peak Detail'!BW35)+(0.196078431372549*'[2]Off Peak Detail'!BW54)</f>
        <v>29.450980392156865</v>
      </c>
      <c r="BY16" s="46">
        <f>(0.659574468085106*'[2]Off Peak Detail'!BX16)+(0.170212765957447*'[2]Off Peak Detail'!BX35)+(0.170212765957447*'[2]Off Peak Detail'!BX54)</f>
        <v>28.468085106382986</v>
      </c>
      <c r="BZ16" s="46">
        <f>(0.625*'[2]Off Peak Detail'!BY16)+(0.208333333333333*'[2]Off Peak Detail'!BY35)+(0.166666666666667*'[2]Off Peak Detail'!BY54)</f>
        <v>22.749270915985107</v>
      </c>
      <c r="CA16" s="46">
        <f>(0.63265306122449*'[2]Off Peak Detail'!BZ16)+(0.163265306122449*'[2]Off Peak Detail'!BZ35)+(0.204081632653061*'[2]Off Peak Detail'!BZ54)</f>
        <v>24.468571565589126</v>
      </c>
      <c r="CB16" s="46">
        <f>(0.652173913043478*'[2]Off Peak Detail'!CA16)+(0.173913043478261*'[2]Off Peak Detail'!CA35)+(0.173913043478261*'[2]Off Peak Detail'!CA54)</f>
        <v>24.390434928562332</v>
      </c>
      <c r="CC16" s="46">
        <f>(0.607843137254902*'[2]Off Peak Detail'!CB16)+(0.196078431372549*'[2]Off Peak Detail'!CB35)+(0.196078431372549*'[2]Off Peak Detail'!CB54)</f>
        <v>24.56843148025812</v>
      </c>
      <c r="CD16" s="46">
        <f>(0.659574468085106*'[2]Off Peak Detail'!CC16)+(0.170212765957447*'[2]Off Peak Detail'!CC35)+(0.170212765957447*'[2]Off Peak Detail'!CC54)</f>
        <v>28.106382369995124</v>
      </c>
      <c r="CE16" s="46">
        <f>(0.636363636363636*'[2]Off Peak Detail'!CD16)+(0.181818181818182*'[2]Off Peak Detail'!CD35)+(0.181818181818182*'[2]Off Peak Detail'!CD54)</f>
        <v>28.455271114002581</v>
      </c>
      <c r="CF16" s="46">
        <f>(0.63265306122449*'[2]Off Peak Detail'!CE16)+(0.204081632653061*'[2]Off Peak Detail'!CE35)+(0.163265306122449*'[2]Off Peak Detail'!CE54)</f>
        <v>23.366540869887999</v>
      </c>
      <c r="CG16" s="46">
        <f>(0.625*'[2]Off Peak Detail'!CF16)+(0.166666666666667*'[2]Off Peak Detail'!CF35)+(0.208333333333333*'[2]Off Peak Detail'!CF54)</f>
        <v>22.915500243504844</v>
      </c>
      <c r="CH16" s="46">
        <f>(0.659574468085106*'[2]Off Peak Detail'!CG16)+(0.170212765957447*'[2]Off Peak Detail'!CG35)+(0.170212765957447*'[2]Off Peak Detail'!CG54)</f>
        <v>23.02246840456699</v>
      </c>
      <c r="CI16" s="46">
        <f>(0.625*'[2]Off Peak Detail'!CH16)+(0.208333333333333*'[2]Off Peak Detail'!CH35)+(0.166666666666667*'[2]Off Peak Detail'!CH54)</f>
        <v>24.250834782918297</v>
      </c>
      <c r="CJ16" s="46">
        <f>(0.63265306122449*'[2]Off Peak Detail'!CI16)+(0.163265306122449*'[2]Off Peak Detail'!CI35)+(0.204081632653061*'[2]Off Peak Detail'!CI54)</f>
        <v>28.979591836734691</v>
      </c>
      <c r="CK16" s="46">
        <f>(0.659574468085106*'[2]Off Peak Detail'!CJ16)+(0.170212765957447*'[2]Off Peak Detail'!CJ35)+(0.170212765957447*'[2]Off Peak Detail'!CJ54)</f>
        <v>28.46808575569316</v>
      </c>
      <c r="CL16" s="46">
        <f>(0.6*'[2]Off Peak Detail'!CK16)+(0.2*'[2]Off Peak Detail'!CK35)+(0.2*'[2]Off Peak Detail'!CK54)</f>
        <v>23.999200057983401</v>
      </c>
      <c r="CM16" s="46">
        <f>(0.659574468085106*'[2]Off Peak Detail'!CL16)+(0.170212765957447*'[2]Off Peak Detail'!CL35)+(0.170212765957447*'[2]Off Peak Detail'!CL54)</f>
        <v>24.362127750477892</v>
      </c>
      <c r="CN16" s="46">
        <f>(0.652173913043478*'[2]Off Peak Detail'!CM16)+(0.173913043478261*'[2]Off Peak Detail'!CM35)+(0.173913043478261*'[2]Off Peak Detail'!CM54)</f>
        <v>24.391739223314371</v>
      </c>
      <c r="CO16" s="46">
        <f>(0.607843137254902*'[2]Off Peak Detail'!CN16)+(0.196078431372549*'[2]Off Peak Detail'!CN35)+(0.196078431372549*'[2]Off Peak Detail'!CN54)</f>
        <v>24.567941179462508</v>
      </c>
      <c r="CP16" s="46">
        <f>(0.659574468085106*'[2]Off Peak Detail'!CO16)+(0.170212765957447*'[2]Off Peak Detail'!CO35)+(0.170212765957447*'[2]Off Peak Detail'!CO54)</f>
        <v>25.217445251789503</v>
      </c>
      <c r="CQ16" s="46">
        <f>(0.644444444444444*'[2]Off Peak Detail'!CP16)+(0.177777777777778*'[2]Off Peak Detail'!CP35)+(0.177777777777778*'[2]Off Peak Detail'!CP54)</f>
        <v>25.613154559665261</v>
      </c>
      <c r="CR16" s="46">
        <f>(0.607843137254902*'[2]Off Peak Detail'!CQ16)+(0.196078431372549*'[2]Off Peak Detail'!CQ35)+(0.196078431372549*'[2]Off Peak Detail'!CQ54)</f>
        <v>21.973725711598117</v>
      </c>
      <c r="CS16" s="46">
        <f>(0.652173913043478*'[2]Off Peak Detail'!CR16)+(0.173913043478261*'[2]Off Peak Detail'!CR35)+(0.173913043478261*'[2]Off Peak Detail'!CR54)</f>
        <v>22.779826288637906</v>
      </c>
      <c r="CT16" s="46">
        <f>(0.63265306122449*'[2]Off Peak Detail'!CS16)+(0.204081632653061*'[2]Off Peak Detail'!CS35)+(0.163265306122449*'[2]Off Peak Detail'!CS54)</f>
        <v>23.408203903509648</v>
      </c>
      <c r="CU16" s="46">
        <f>(0.625*'[2]Off Peak Detail'!CT16)+(0.166666666666667*'[2]Off Peak Detail'!CT35)+(0.208333333333333*'[2]Off Peak Detail'!CT54)</f>
        <v>27.637709856033318</v>
      </c>
      <c r="CV16" s="46">
        <f>(0.659574468085106*'[2]Off Peak Detail'!CU16)+(0.170212765957447*'[2]Off Peak Detail'!CU35)+(0.170212765957447*'[2]Off Peak Detail'!CU54)</f>
        <v>32.131064557014639</v>
      </c>
      <c r="CW16" s="46">
        <f>(0.607843137254902*'[2]Off Peak Detail'!CV16)+(0.196078431372549*'[2]Off Peak Detail'!CV35)+(0.196078431372549*'[2]Off Peak Detail'!CV54)</f>
        <v>34.509803771972656</v>
      </c>
      <c r="CX16" s="46">
        <f>(0.652173913043478*'[2]Off Peak Detail'!CW16)+(0.173913043478261*'[2]Off Peak Detail'!CW35)+(0.173913043478261*'[2]Off Peak Detail'!CW54)</f>
        <v>22.67930437170941</v>
      </c>
      <c r="CY16" s="46">
        <f>(0.659574468085106*'[2]Off Peak Detail'!CX16)+(0.170212765957447*'[2]Off Peak Detail'!CX35)+(0.170212765957447*'[2]Off Peak Detail'!CX54)</f>
        <v>22.261276569772271</v>
      </c>
      <c r="CZ16" s="46">
        <f>(0.6*'[2]Off Peak Detail'!CY16)+(0.2*'[2]Off Peak Detail'!CY35)+(0.2*'[2]Off Peak Detail'!CY54)</f>
        <v>21.931999969482423</v>
      </c>
      <c r="DA16" s="46">
        <f>(0.659574468085106*'[2]Off Peak Detail'!CZ16)+(0.170212765957447*'[2]Off Peak Detail'!CZ35)+(0.170212765957447*'[2]Off Peak Detail'!CZ54)</f>
        <v>22.135999963638628</v>
      </c>
      <c r="DB16" s="46">
        <f>(0.63265306122449*'[2]Off Peak Detail'!DA16)+(0.204081632653061*'[2]Off Peak Detail'!DA35)+(0.163265306122449*'[2]Off Peak Detail'!DA54)</f>
        <v>28.108937633280853</v>
      </c>
      <c r="DC16" s="46">
        <f>(0.636363636363636*'[2]Off Peak Detail'!DB16)+(0.181818181818182*'[2]Off Peak Detail'!DB35)+(0.181818181818182*'[2]Off Peak Detail'!DB54)</f>
        <v>28.126180475408383</v>
      </c>
      <c r="DD16" s="46">
        <f>(0.63265306122449*'[2]Off Peak Detail'!DC16)+(0.163265306122449*'[2]Off Peak Detail'!DC35)+(0.204081632653061*'[2]Off Peak Detail'!DC54)</f>
        <v>24.996683977088153</v>
      </c>
      <c r="DE16" s="46">
        <f>(0.652173913043478*'[2]Off Peak Detail'!DD16)+(0.173913043478261*'[2]Off Peak Detail'!DD35)+(0.173913043478261*'[2]Off Peak Detail'!DD54)</f>
        <v>24.146348289821461</v>
      </c>
      <c r="DF16" s="46">
        <f>(0.607843137254902*'[2]Off Peak Detail'!DE16)+(0.196078431372549*'[2]Off Peak Detail'!DE35)+(0.196078431372549*'[2]Off Peak Detail'!DE54)</f>
        <v>25.104313981299306</v>
      </c>
      <c r="DG16" s="46">
        <f>(0.652173913043478*'[2]Off Peak Detail'!DF16)+(0.173913043478261*'[2]Off Peak Detail'!DF35)+(0.173913043478261*'[2]Off Peak Detail'!DF54)</f>
        <v>28.541306371274207</v>
      </c>
      <c r="DH16" s="46">
        <f>(0.659574468085106*'[2]Off Peak Detail'!DG16)+(0.170212765957447*'[2]Off Peak Detail'!DG35)+(0.170212765957447*'[2]Off Peak Detail'!DG54)</f>
        <v>33.960638289755977</v>
      </c>
      <c r="DI16" s="46">
        <f>(0.607843137254902*'[2]Off Peak Detail'!DH16)+(0.196078431372549*'[2]Off Peak Detail'!DH35)+(0.196078431372549*'[2]Off Peak Detail'!DH54)</f>
        <v>36.359804153442383</v>
      </c>
      <c r="DJ16" s="46">
        <f>(0.652173913043478*'[2]Off Peak Detail'!DI16)+(0.173913043478261*'[2]Off Peak Detail'!DI35)+(0.173913043478261*'[2]Off Peak Detail'!DI54)</f>
        <v>24.037130521691363</v>
      </c>
      <c r="DK16" s="46">
        <f>(0.63265306122449*'[2]Off Peak Detail'!DJ16)+(0.204081632653061*'[2]Off Peak Detail'!DJ35)+(0.163265306122449*'[2]Off Peak Detail'!DJ54)</f>
        <v>23.425612741587116</v>
      </c>
      <c r="DL16" s="46">
        <f>(0.625*'[2]Off Peak Detail'!DK16)+(0.166666666666667*'[2]Off Peak Detail'!DK35)+(0.208333333333333*'[2]Off Peak Detail'!DK54)</f>
        <v>23.118750492731728</v>
      </c>
      <c r="DM16" s="46">
        <f>(0.659574468085106*'[2]Off Peak Detail'!DL16)+(0.170212765957447*'[2]Off Peak Detail'!DL35)+(0.170212765957447*'[2]Off Peak Detail'!DL54)</f>
        <v>23.335574982014105</v>
      </c>
      <c r="DN16" s="46">
        <f>(0.607843137254902*'[2]Off Peak Detail'!DM16)+(0.196078431372549*'[2]Off Peak Detail'!DM35)+(0.196078431372549*'[2]Off Peak Detail'!DM54)</f>
        <v>28.296568029067096</v>
      </c>
      <c r="DO16" s="46">
        <f>(0.636363636363636*'[2]Off Peak Detail'!DN16)+(0.181818181818182*'[2]Off Peak Detail'!DN35)+(0.181818181818182*'[2]Off Peak Detail'!DN54)</f>
        <v>28.357089649547234</v>
      </c>
      <c r="DP16" s="46">
        <f>(0.659574468085106*'[2]Off Peak Detail'!DO16)+(0.170212765957447*'[2]Off Peak Detail'!DO35)+(0.170212765957447*'[2]Off Peak Detail'!DO54)</f>
        <v>25.390595902787876</v>
      </c>
      <c r="DQ16" s="46">
        <f>(0.652173913043478*'[2]Off Peak Detail'!DP16)+(0.173913043478261*'[2]Off Peak Detail'!DP35)+(0.173913043478261*'[2]Off Peak Detail'!DP54)</f>
        <v>24.382435259611711</v>
      </c>
      <c r="DR16" s="46">
        <f>(0.607843137254902*'[2]Off Peak Detail'!DQ16)+(0.196078431372549*'[2]Off Peak Detail'!DQ35)+(0.196078431372549*'[2]Off Peak Detail'!DQ54)</f>
        <v>25.542549469891718</v>
      </c>
      <c r="DS16" s="46">
        <f>(0.652173913043478*'[2]Off Peak Detail'!DR16)+(0.173913043478261*'[2]Off Peak Detail'!DR35)+(0.173913043478261*'[2]Off Peak Detail'!DR54)</f>
        <v>28.991305973218843</v>
      </c>
      <c r="DT16" s="46">
        <f>(0.63265306122449*'[2]Off Peak Detail'!DS16)+(0.204081632653061*'[2]Off Peak Detail'!DS35)+(0.163265306122449*'[2]Off Peak Detail'!DS54)</f>
        <v>35.223673723181896</v>
      </c>
      <c r="DU16" s="46">
        <f>(0.63265306122449*'[2]Off Peak Detail'!DT16)+(0.163265306122449*'[2]Off Peak Detail'!DT35)+(0.204081632653061*'[2]Off Peak Detail'!DT54)</f>
        <v>36.557550663850741</v>
      </c>
      <c r="DV16" s="46">
        <f>(0.652173913043478*'[2]Off Peak Detail'!DU16)+(0.173913043478261*'[2]Off Peak Detail'!DU35)+(0.173913043478261*'[2]Off Peak Detail'!DU54)</f>
        <v>24.264521640280019</v>
      </c>
      <c r="DW16" s="46">
        <f>(0.607843137254902*'[2]Off Peak Detail'!DV16)+(0.196078431372549*'[2]Off Peak Detail'!DV35)+(0.196078431372549*'[2]Off Peak Detail'!DV54)</f>
        <v>23.503921994975968</v>
      </c>
      <c r="DX16" s="46">
        <f>(0.652173913043478*'[2]Off Peak Detail'!DW16)+(0.173913043478261*'[2]Off Peak Detail'!DW35)+(0.173913043478261*'[2]Off Peak Detail'!DW54)</f>
        <v>23.482174334318742</v>
      </c>
      <c r="DY16" s="46">
        <f>(0.659574468085106*'[2]Off Peak Detail'!DX16)+(0.170212765957447*'[2]Off Peak Detail'!DX35)+(0.170212765957447*'[2]Off Peak Detail'!DX54)</f>
        <v>23.559617184578105</v>
      </c>
    </row>
    <row r="17" spans="1:129" s="4" customFormat="1" ht="13.65" customHeight="1" x14ac:dyDescent="0.2">
      <c r="A17" s="47" t="s">
        <v>26</v>
      </c>
      <c r="B17" s="3" t="s">
        <v>27</v>
      </c>
      <c r="C17" s="46">
        <f ca="1">(0.62962962962963*'[2]Off Peak Detail'!C17)+(0.222222222222222*'[2]Off Peak Detail'!C36)+(0.148148148148148*'[2]Off Peak Detail'!C55)</f>
        <v>41.289073486328121</v>
      </c>
      <c r="D17" s="46">
        <f ca="1">(0.63265306122449*'[2]Off Peak Detail'!E17)+(0.163265306122449*'[2]Off Peak Detail'!E36)+(0.204081632653061*'[2]Off Peak Detail'!E55)</f>
        <v>43.095236226814947</v>
      </c>
      <c r="E17" s="46">
        <f>(0.659574468085106*'[2]Off Peak Detail'!F17)+(0.170212765957447*'[2]Off Peak Detail'!F36)+(0.170212765957447*'[2]Off Peak Detail'!F55)</f>
        <v>40.180851063829785</v>
      </c>
      <c r="F17" s="46">
        <f>(0.6*'[2]Off Peak Detail'!G17)+(0.2*'[2]Off Peak Detail'!G36)+(0.2*'[2]Off Peak Detail'!G55)</f>
        <v>41.2</v>
      </c>
      <c r="G17" s="31">
        <f t="shared" si="0"/>
        <v>43.451631354966203</v>
      </c>
      <c r="H17" s="46">
        <f>(0.659574468085106*'[2]Off Peak Detail'!I17)+(0.170212765957447*'[2]Off Peak Detail'!I36)+(0.170212765957447*'[2]Off Peak Detail'!I55)</f>
        <v>42.364890565263465</v>
      </c>
      <c r="I17" s="46">
        <f>(0.652173913043478*'[2]Off Peak Detail'!J17)+(0.173913043478261*'[2]Off Peak Detail'!J36)+(0.173913043478261*'[2]Off Peak Detail'!J55)</f>
        <v>42.788043478260875</v>
      </c>
      <c r="J17" s="46">
        <f>(0.607843137254902*'[2]Off Peak Detail'!K17)+(0.196078431372549*'[2]Off Peak Detail'!K36)+(0.196078431372549*'[2]Off Peak Detail'!K55)</f>
        <v>45.201960021374269</v>
      </c>
      <c r="K17" s="34">
        <v>42.396439674770548</v>
      </c>
      <c r="L17" s="34">
        <v>37.231552649959013</v>
      </c>
      <c r="M17" s="34">
        <v>35.816089931041994</v>
      </c>
      <c r="N17" s="34">
        <v>34.825103661407574</v>
      </c>
      <c r="O17" s="34">
        <v>34.484712172798488</v>
      </c>
      <c r="P17" s="34">
        <v>35.584856198256297</v>
      </c>
      <c r="Q17" s="34">
        <v>35.318816673538997</v>
      </c>
      <c r="R17" s="39">
        <v>35.98022940755876</v>
      </c>
      <c r="S17" s="40"/>
      <c r="T17" s="30"/>
      <c r="V17" s="46">
        <f>(0.659574468085106*'[2]Off Peak Detail'!U17)+(0.170212765957447*'[2]Off Peak Detail'!U36)+(0.170212765957447*'[2]Off Peak Detail'!U55)</f>
        <v>39.170212765957444</v>
      </c>
      <c r="W17" s="46">
        <f>(0.636363636363636*'[2]Off Peak Detail'!V17)+(0.181818181818182*'[2]Off Peak Detail'!V36)+(0.181818181818182*'[2]Off Peak Detail'!V55)</f>
        <v>38.07272650978782</v>
      </c>
      <c r="X17" s="46">
        <f>(0.607843137254902*'[2]Off Peak Detail'!W17)+(0.196078431372549*'[2]Off Peak Detail'!W36)+(0.196078431372549*'[2]Off Peak Detail'!W55)</f>
        <v>35.662354188806866</v>
      </c>
      <c r="Y17" s="46">
        <f>(0.652173913043478*'[2]Off Peak Detail'!X17)+(0.173913043478261*'[2]Off Peak Detail'!X36)+(0.173913043478261*'[2]Off Peak Detail'!X55)</f>
        <v>34.956521241561234</v>
      </c>
      <c r="Z17" s="46">
        <f>(0.659574468085106*'[2]Off Peak Detail'!Y17)+(0.170212765957447*'[2]Off Peak Detail'!Y36)+(0.170212765957447*'[2]Off Peak Detail'!Y55)</f>
        <v>38.330851291088351</v>
      </c>
      <c r="AA17" s="46">
        <f>(0.6*'[2]Off Peak Detail'!Z17)+(0.2*'[2]Off Peak Detail'!Z36)+(0.2*'[2]Off Peak Detail'!Z55)</f>
        <v>36.554998779296874</v>
      </c>
      <c r="AB17" s="46">
        <f>(0.659574468085106*'[2]Off Peak Detail'!AA17)+(0.170212765957447*'[2]Off Peak Detail'!AA36)+(0.170212765957447*'[2]Off Peak Detail'!AA55)</f>
        <v>40.458508349479509</v>
      </c>
      <c r="AC17" s="46">
        <f>(0.63265306122449*'[2]Off Peak Detail'!AB17)+(0.204081632653061*'[2]Off Peak Detail'!AB36)+(0.163265306122449*'[2]Off Peak Detail'!AB55)</f>
        <v>40.714285714285715</v>
      </c>
      <c r="AD17" s="46">
        <f>(0.625*'[2]Off Peak Detail'!AC17)+(0.166666666666667*'[2]Off Peak Detail'!AC36)+(0.208333333333333*'[2]Off Peak Detail'!AC55)</f>
        <v>34.0625</v>
      </c>
      <c r="AE17" s="46">
        <f>(0.659574468085106*'[2]Off Peak Detail'!AD17)+(0.170212765957447*'[2]Off Peak Detail'!AD36)+(0.170212765957447*'[2]Off Peak Detail'!AD55)</f>
        <v>35.077656522710278</v>
      </c>
      <c r="AF17" s="46">
        <f>(0.625*'[2]Off Peak Detail'!AE17)+(0.208333333333333*'[2]Off Peak Detail'!AE36)+(0.166666666666667*'[2]Off Peak Detail'!AE55)</f>
        <v>35.71875</v>
      </c>
      <c r="AG17" s="46">
        <f>(0.63265306122449*'[2]Off Peak Detail'!AF17)+(0.163265306122449*'[2]Off Peak Detail'!AF36)+(0.204081632653061*'[2]Off Peak Detail'!AF55)</f>
        <v>38.095917604407489</v>
      </c>
      <c r="AH17" s="46">
        <f>(0.659574468085106*'[2]Off Peak Detail'!AG17)+(0.170212765957447*'[2]Off Peak Detail'!AG36)+(0.170212765957447*'[2]Off Peak Detail'!AG55)</f>
        <v>37.770211759526681</v>
      </c>
      <c r="AI17" s="46">
        <f>(0.636363636363636*'[2]Off Peak Detail'!AH17)+(0.181818181818182*'[2]Off Peak Detail'!AH36)+(0.181818181818182*'[2]Off Peak Detail'!AH55)</f>
        <v>36.672725538773975</v>
      </c>
      <c r="AJ17" s="46">
        <f>(0.607843137254902*'[2]Off Peak Detail'!AI17)+(0.196078431372549*'[2]Off Peak Detail'!AI36)+(0.196078431372549*'[2]Off Peak Detail'!AI55)</f>
        <v>34.262353261311851</v>
      </c>
      <c r="AK17" s="46">
        <f>(0.652173913043478*'[2]Off Peak Detail'!AJ17)+(0.173913043478261*'[2]Off Peak Detail'!AJ36)+(0.173913043478261*'[2]Off Peak Detail'!AJ55)</f>
        <v>33.556521241561228</v>
      </c>
      <c r="AL17" s="46">
        <f>(0.63265306122449*'[2]Off Peak Detail'!AK17)+(0.204081632653061*'[2]Off Peak Detail'!AK36)+(0.163265306122449*'[2]Off Peak Detail'!AK55)</f>
        <v>36.984694002112569</v>
      </c>
      <c r="AM17" s="46">
        <f>(0.625*'[2]Off Peak Detail'!AL17)+(0.166666666666667*'[2]Off Peak Detail'!AL36)+(0.208333333333333*'[2]Off Peak Detail'!AL55)</f>
        <v>35.004998779296869</v>
      </c>
      <c r="AN17" s="46">
        <f>(0.659574468085106*'[2]Off Peak Detail'!AM17)+(0.170212765957447*'[2]Off Peak Detail'!AM36)+(0.170212765957447*'[2]Off Peak Detail'!AM55)</f>
        <v>39.058508349479517</v>
      </c>
      <c r="AO17" s="46">
        <f>(0.607843137254902*'[2]Off Peak Detail'!AN17)+(0.196078431372549*'[2]Off Peak Detail'!AN36)+(0.196078431372549*'[2]Off Peak Detail'!AN55)</f>
        <v>39.227450980392163</v>
      </c>
      <c r="AP17" s="46">
        <f>(0.652173913043478*'[2]Off Peak Detail'!AO17)+(0.173913043478261*'[2]Off Peak Detail'!AO36)+(0.173913043478261*'[2]Off Peak Detail'!AO55)</f>
        <v>32.404347826086962</v>
      </c>
      <c r="AQ17" s="46">
        <f>(0.659574468085106*'[2]Off Peak Detail'!AP17)+(0.170212765957447*'[2]Off Peak Detail'!AP36)+(0.170212765957447*'[2]Off Peak Detail'!AP55)</f>
        <v>33.677656522710279</v>
      </c>
      <c r="AR17" s="46">
        <f>(0.6*'[2]Off Peak Detail'!AQ17)+(0.2*'[2]Off Peak Detail'!AQ36)+(0.2*'[2]Off Peak Detail'!AQ55)</f>
        <v>34.475000000000001</v>
      </c>
      <c r="AS17" s="46">
        <f>(0.659574468085106*'[2]Off Peak Detail'!AR17)+(0.170212765957447*'[2]Off Peak Detail'!AR36)+(0.170212765957447*'[2]Off Peak Detail'!AR55)</f>
        <v>36.527658811528639</v>
      </c>
      <c r="AT17" s="46">
        <f>(0.63265306122449*'[2]Off Peak Detail'!AS17)+(0.204081632653061*'[2]Off Peak Detail'!AS36)+(0.163265306122449*'[2]Off Peak Detail'!AS55)</f>
        <v>36.783672504035799</v>
      </c>
      <c r="AU17" s="46">
        <f>(0.617021276595745*'[2]Off Peak Detail'!AT17)+(0.170212765957447*'[2]Off Peak Detail'!AT36)+(0.212765957446809*'[2]Off Peak Detail'!AT55)</f>
        <v>35.740423827475723</v>
      </c>
      <c r="AV17" s="46">
        <f>(0.659574468085106*'[2]Off Peak Detail'!AU17)+(0.170212765957447*'[2]Off Peak Detail'!AU36)+(0.170212765957447*'[2]Off Peak Detail'!AU55)</f>
        <v>33.09319170688061</v>
      </c>
      <c r="AW17" s="46">
        <f>(0.652173913043478*'[2]Off Peak Detail'!AV17)+(0.173913043478261*'[2]Off Peak Detail'!AV36)+(0.173913043478261*'[2]Off Peak Detail'!AV55)</f>
        <v>32.556521241561228</v>
      </c>
      <c r="AX17" s="46">
        <f>(0.607843137254902*'[2]Off Peak Detail'!AW17)+(0.196078431372549*'[2]Off Peak Detail'!AW36)+(0.196078431372549*'[2]Off Peak Detail'!AW55)</f>
        <v>36.034313755409393</v>
      </c>
      <c r="AY17" s="46">
        <f>(0.652173913043478*'[2]Off Peak Detail'!AX17)+(0.173913043478261*'[2]Off Peak Detail'!AX36)+(0.173913043478261*'[2]Off Peak Detail'!AX55)</f>
        <v>33.841955301036009</v>
      </c>
      <c r="AZ17" s="46">
        <f>(0.63265306122449*'[2]Off Peak Detail'!AY17)+(0.204081632653061*'[2]Off Peak Detail'!AY36)+(0.163265306122449*'[2]Off Peak Detail'!AY55)</f>
        <v>37.964283425467364</v>
      </c>
      <c r="BA17" s="46">
        <f>(0.63265306122449*'[2]Off Peak Detail'!AZ17)+(0.163265306122449*'[2]Off Peak Detail'!AZ36)+(0.204081632653061*'[2]Off Peak Detail'!AZ55)</f>
        <v>38.314285714285717</v>
      </c>
      <c r="BB17" s="46">
        <f>(0.652173913043478*'[2]Off Peak Detail'!BA17)+(0.173913043478261*'[2]Off Peak Detail'!BA36)+(0.173913043478261*'[2]Off Peak Detail'!BA55)</f>
        <v>31.404347826086962</v>
      </c>
      <c r="BC17" s="46">
        <f>(0.607843137254902*'[2]Off Peak Detail'!BB17)+(0.196078431372549*'[2]Off Peak Detail'!BB36)+(0.196078431372549*'[2]Off Peak Detail'!BB55)</f>
        <v>33.000977340399047</v>
      </c>
      <c r="BD17" s="46">
        <f>(0.652173913043478*'[2]Off Peak Detail'!BC17)+(0.173913043478261*'[2]Off Peak Detail'!BC36)+(0.173913043478261*'[2]Off Peak Detail'!BC55)</f>
        <v>33.148913043478267</v>
      </c>
      <c r="BE17" s="46">
        <f>(0.659574468085106*'[2]Off Peak Detail'!BD17)+(0.170212765957447*'[2]Off Peak Detail'!BD36)+(0.170212765957447*'[2]Off Peak Detail'!BD55)</f>
        <v>35.527658811528639</v>
      </c>
      <c r="BF17" s="46">
        <f>(0.607843137254902*'[2]Off Peak Detail'!BE17)+(0.196078431372549*'[2]Off Peak Detail'!BE36)+(0.196078431372549*'[2]Off Peak Detail'!BE55)</f>
        <v>36.423528484269681</v>
      </c>
      <c r="BG17" s="46">
        <f>(0.636363636363636*'[2]Off Peak Detail'!BF17)+(0.181818181818182*'[2]Off Peak Detail'!BF36)+(0.181818181818182*'[2]Off Peak Detail'!BF55)</f>
        <v>35.327270993319424</v>
      </c>
      <c r="BH17" s="46">
        <f>(0.659574468085106*'[2]Off Peak Detail'!BG17)+(0.170212765957447*'[2]Off Peak Detail'!BG36)+(0.170212765957447*'[2]Off Peak Detail'!BG55)</f>
        <v>32.769787451561463</v>
      </c>
      <c r="BI17" s="46">
        <f>(0.625*'[2]Off Peak Detail'!BH17)+(0.208333333333333*'[2]Off Peak Detail'!BH36)+(0.166666666666667*'[2]Off Peak Detail'!BH55)</f>
        <v>32.312499427795409</v>
      </c>
      <c r="BJ17" s="46">
        <f>(0.63265306122449*'[2]Off Peak Detail'!BI17)+(0.163265306122449*'[2]Off Peak Detail'!BI36)+(0.204081632653061*'[2]Off Peak Detail'!BI55)</f>
        <v>35.635714410275831</v>
      </c>
      <c r="BK17" s="46">
        <f>(0.652173913043478*'[2]Off Peak Detail'!BJ17)+(0.173913043478261*'[2]Off Peak Detail'!BJ36)+(0.173913043478261*'[2]Off Peak Detail'!BJ55)</f>
        <v>33.511520518427311</v>
      </c>
      <c r="BL17" s="46">
        <f>(0.607843137254902*'[2]Off Peak Detail'!BK17)+(0.196078431372549*'[2]Off Peak Detail'!BK36)+(0.196078431372549*'[2]Off Peak Detail'!BK55)</f>
        <v>37.504899671965958</v>
      </c>
      <c r="BM17" s="46">
        <f>(0.659574468085106*'[2]Off Peak Detail'!BL17)+(0.170212765957447*'[2]Off Peak Detail'!BL36)+(0.170212765957447*'[2]Off Peak Detail'!BL55)</f>
        <v>38.085106382978722</v>
      </c>
      <c r="BN17" s="46">
        <f>(0.652173913043478*'[2]Off Peak Detail'!BM17)+(0.173913043478261*'[2]Off Peak Detail'!BM36)+(0.173913043478261*'[2]Off Peak Detail'!BM55)</f>
        <v>31.073913043478264</v>
      </c>
      <c r="BO17" s="46">
        <f>(0.607843137254902*'[2]Off Peak Detail'!BN17)+(0.196078431372549*'[2]Off Peak Detail'!BN36)+(0.196078431372549*'[2]Off Peak Detail'!BN55)</f>
        <v>32.628428320791201</v>
      </c>
      <c r="BP17" s="46">
        <f>(0.652173913043478*'[2]Off Peak Detail'!BO17)+(0.173913043478261*'[2]Off Peak Detail'!BO36)+(0.173913043478261*'[2]Off Peak Detail'!BO55)</f>
        <v>32.818478260869568</v>
      </c>
      <c r="BQ17" s="46">
        <f>(0.63265306122449*'[2]Off Peak Detail'!BP17)+(0.204081632653061*'[2]Off Peak Detail'!BP36)+(0.163265306122449*'[2]Off Peak Detail'!BP55)</f>
        <v>35.346938012570753</v>
      </c>
      <c r="BR17" s="46">
        <f>(0.63265306122449*'[2]Off Peak Detail'!BQ17)+(0.163265306122449*'[2]Off Peak Detail'!BQ36)+(0.204081632653061*'[2]Off Peak Detail'!BQ55)</f>
        <v>36.508162299954165</v>
      </c>
      <c r="BS17" s="46">
        <f>(0.636363636363636*'[2]Off Peak Detail'!BR17)+(0.181818181818182*'[2]Off Peak Detail'!BR36)+(0.181818181818182*'[2]Off Peak Detail'!BR55)</f>
        <v>35.399998266046701</v>
      </c>
      <c r="BT17" s="46">
        <f>(0.659574468085106*'[2]Off Peak Detail'!BS17)+(0.170212765957447*'[2]Off Peak Detail'!BS36)+(0.170212765957447*'[2]Off Peak Detail'!BS55)</f>
        <v>32.837872557944443</v>
      </c>
      <c r="BU17" s="46">
        <f>(0.6*'[2]Off Peak Detail'!BT17)+(0.2*'[2]Off Peak Detail'!BT36)+(0.2*'[2]Off Peak Detail'!BT55)</f>
        <v>32.471999359130862</v>
      </c>
      <c r="BV17" s="46">
        <f>(0.659574468085106*'[2]Off Peak Detail'!BU17)+(0.170212765957447*'[2]Off Peak Detail'!BU36)+(0.170212765957447*'[2]Off Peak Detail'!BU55)</f>
        <v>35.675532142152178</v>
      </c>
      <c r="BW17" s="46">
        <f>(0.652173913043478*'[2]Off Peak Detail'!BV17)+(0.173913043478261*'[2]Off Peak Detail'!BV36)+(0.173913043478261*'[2]Off Peak Detail'!BV55)</f>
        <v>33.581085735818618</v>
      </c>
      <c r="BX17" s="46">
        <f>(0.607843137254902*'[2]Off Peak Detail'!BW17)+(0.196078431372549*'[2]Off Peak Detail'!BW36)+(0.196078431372549*'[2]Off Peak Detail'!BW55)</f>
        <v>37.583331044514978</v>
      </c>
      <c r="BY17" s="46">
        <f>(0.659574468085106*'[2]Off Peak Detail'!BX17)+(0.170212765957447*'[2]Off Peak Detail'!BX36)+(0.170212765957447*'[2]Off Peak Detail'!BX55)</f>
        <v>38.153191489361696</v>
      </c>
      <c r="BZ17" s="46">
        <f>(0.625*'[2]Off Peak Detail'!BY17)+(0.208333333333333*'[2]Off Peak Detail'!BY36)+(0.166666666666667*'[2]Off Peak Detail'!BY55)</f>
        <v>31.381250000000001</v>
      </c>
      <c r="CA17" s="46">
        <f>(0.63265306122449*'[2]Off Peak Detail'!BZ17)+(0.163265306122449*'[2]Off Peak Detail'!BZ36)+(0.204081632653061*'[2]Off Peak Detail'!BZ55)</f>
        <v>32.570405111507498</v>
      </c>
      <c r="CB17" s="46">
        <f>(0.652173913043478*'[2]Off Peak Detail'!CA17)+(0.173913043478261*'[2]Off Peak Detail'!CA36)+(0.173913043478261*'[2]Off Peak Detail'!CA55)</f>
        <v>32.888043478260876</v>
      </c>
      <c r="CC17" s="46">
        <f>(0.607843137254902*'[2]Off Peak Detail'!CB17)+(0.196078431372549*'[2]Off Peak Detail'!CB36)+(0.196078431372549*'[2]Off Peak Detail'!CB55)</f>
        <v>35.556861982158587</v>
      </c>
      <c r="CD17" s="46">
        <f>(0.659574468085106*'[2]Off Peak Detail'!CC17)+(0.170212765957447*'[2]Off Peak Detail'!CC36)+(0.170212765957447*'[2]Off Peak Detail'!CC55)</f>
        <v>37.032977716973491</v>
      </c>
      <c r="CE17" s="46">
        <f>(0.636363636363636*'[2]Off Peak Detail'!CD17)+(0.181818181818182*'[2]Off Peak Detail'!CD36)+(0.181818181818182*'[2]Off Peak Detail'!CD55)</f>
        <v>35.922725538773975</v>
      </c>
      <c r="CF17" s="46">
        <f>(0.63265306122449*'[2]Off Peak Detail'!CE17)+(0.204081632653061*'[2]Off Peak Detail'!CE36)+(0.163265306122449*'[2]Off Peak Detail'!CE55)</f>
        <v>33.429183944390743</v>
      </c>
      <c r="CG17" s="46">
        <f>(0.625*'[2]Off Peak Detail'!CF17)+(0.166666666666667*'[2]Off Peak Detail'!CF36)+(0.208333333333333*'[2]Off Peak Detail'!CF55)</f>
        <v>32.91249942779541</v>
      </c>
      <c r="CH17" s="46">
        <f>(0.659574468085106*'[2]Off Peak Detail'!CG17)+(0.170212765957447*'[2]Off Peak Detail'!CG36)+(0.170212765957447*'[2]Off Peak Detail'!CG55)</f>
        <v>36.193617248535162</v>
      </c>
      <c r="CI17" s="46">
        <f>(0.625*'[2]Off Peak Detail'!CH17)+(0.208333333333333*'[2]Off Peak Detail'!CH36)+(0.166666666666667*'[2]Off Peak Detail'!CH55)</f>
        <v>34.248748779296882</v>
      </c>
      <c r="CJ17" s="46">
        <f>(0.63265306122449*'[2]Off Peak Detail'!CI17)+(0.163265306122449*'[2]Off Peak Detail'!CI36)+(0.204081632653061*'[2]Off Peak Detail'!CI55)</f>
        <v>38.21224260914083</v>
      </c>
      <c r="CK17" s="46">
        <f>(0.659574468085106*'[2]Off Peak Detail'!CJ17)+(0.170212765957447*'[2]Off Peak Detail'!CJ36)+(0.170212765957447*'[2]Off Peak Detail'!CJ55)</f>
        <v>38.671276595744679</v>
      </c>
      <c r="CL17" s="46">
        <f>(0.6*'[2]Off Peak Detail'!CK17)+(0.2*'[2]Off Peak Detail'!CK36)+(0.2*'[2]Off Peak Detail'!CK55)</f>
        <v>32.129999999999995</v>
      </c>
      <c r="CM17" s="46">
        <f>(0.659574468085106*'[2]Off Peak Detail'!CL17)+(0.170212765957447*'[2]Off Peak Detail'!CL36)+(0.170212765957447*'[2]Off Peak Detail'!CL55)</f>
        <v>32.940422480157082</v>
      </c>
      <c r="CN17" s="46">
        <f>(0.652173913043478*'[2]Off Peak Detail'!CM17)+(0.173913043478261*'[2]Off Peak Detail'!CM36)+(0.173913043478261*'[2]Off Peak Detail'!CM55)</f>
        <v>33.407608695652179</v>
      </c>
      <c r="CO17" s="46">
        <f>(0.607843137254902*'[2]Off Peak Detail'!CN17)+(0.196078431372549*'[2]Off Peak Detail'!CN36)+(0.196078431372549*'[2]Off Peak Detail'!CN55)</f>
        <v>36.085293354707609</v>
      </c>
      <c r="CP17" s="46">
        <f>(0.659574468085106*'[2]Off Peak Detail'!CO17)+(0.170212765957447*'[2]Off Peak Detail'!CO36)+(0.170212765957447*'[2]Off Peak Detail'!CO55)</f>
        <v>37.551062823356467</v>
      </c>
      <c r="CQ17" s="46">
        <f>(0.644444444444444*'[2]Off Peak Detail'!CP17)+(0.177777777777778*'[2]Off Peak Detail'!CP36)+(0.177777777777778*'[2]Off Peak Detail'!CP55)</f>
        <v>36.419998253716365</v>
      </c>
      <c r="CR17" s="46">
        <f>(0.607843137254902*'[2]Off Peak Detail'!CQ17)+(0.196078431372549*'[2]Off Peak Detail'!CQ36)+(0.196078431372549*'[2]Off Peak Detail'!CQ55)</f>
        <v>34.02509835935107</v>
      </c>
      <c r="CS17" s="46">
        <f>(0.652173913043478*'[2]Off Peak Detail'!CR17)+(0.173913043478261*'[2]Off Peak Detail'!CR36)+(0.173913043478261*'[2]Off Peak Detail'!CR55)</f>
        <v>33.334782111126444</v>
      </c>
      <c r="CT17" s="46">
        <f>(0.63265306122449*'[2]Off Peak Detail'!CS17)+(0.204081632653061*'[2]Off Peak Detail'!CS36)+(0.163265306122449*'[2]Off Peak Detail'!CS55)</f>
        <v>36.756122573541141</v>
      </c>
      <c r="CU17" s="46">
        <f>(0.625*'[2]Off Peak Detail'!CT17)+(0.166666666666667*'[2]Off Peak Detail'!CT36)+(0.208333333333333*'[2]Off Peak Detail'!CT55)</f>
        <v>34.773748779296881</v>
      </c>
      <c r="CV17" s="46">
        <f>(0.659574468085106*'[2]Off Peak Detail'!CU17)+(0.170212765957447*'[2]Off Peak Detail'!CU36)+(0.170212765957447*'[2]Off Peak Detail'!CU55)</f>
        <v>38.839359413309303</v>
      </c>
      <c r="CW17" s="46">
        <f>(0.607843137254902*'[2]Off Peak Detail'!CV17)+(0.196078431372549*'[2]Off Peak Detail'!CV36)+(0.196078431372549*'[2]Off Peak Detail'!CV55)</f>
        <v>38.990196078431374</v>
      </c>
      <c r="CX17" s="46">
        <f>(0.652173913043478*'[2]Off Peak Detail'!CW17)+(0.173913043478261*'[2]Off Peak Detail'!CW36)+(0.173913043478261*'[2]Off Peak Detail'!CW55)</f>
        <v>32.182608695652178</v>
      </c>
      <c r="CY17" s="46">
        <f>(0.659574468085106*'[2]Off Peak Detail'!CX17)+(0.170212765957447*'[2]Off Peak Detail'!CX36)+(0.170212765957447*'[2]Off Peak Detail'!CX55)</f>
        <v>33.458507586540065</v>
      </c>
      <c r="CZ17" s="46">
        <f>(0.6*'[2]Off Peak Detail'!CY17)+(0.2*'[2]Off Peak Detail'!CY36)+(0.2*'[2]Off Peak Detail'!CY55)</f>
        <v>34.234999999999999</v>
      </c>
      <c r="DA17" s="46">
        <f>(0.659574468085106*'[2]Off Peak Detail'!CZ17)+(0.170212765957447*'[2]Off Peak Detail'!CZ36)+(0.170212765957447*'[2]Off Peak Detail'!CZ55)</f>
        <v>36.308509875358425</v>
      </c>
      <c r="DB17" s="46">
        <f>(0.63265306122449*'[2]Off Peak Detail'!DA17)+(0.204081632653061*'[2]Off Peak Detail'!DA36)+(0.163265306122449*'[2]Off Peak Detail'!DA55)</f>
        <v>38.055101075464371</v>
      </c>
      <c r="DC17" s="46">
        <f>(0.636363636363636*'[2]Off Peak Detail'!DB17)+(0.181818181818182*'[2]Off Peak Detail'!DB36)+(0.181818181818182*'[2]Off Peak Detail'!DB55)</f>
        <v>36.945452811501248</v>
      </c>
      <c r="DD17" s="46">
        <f>(0.63265306122449*'[2]Off Peak Detail'!DC17)+(0.163265306122449*'[2]Off Peak Detail'!DC36)+(0.204081632653061*'[2]Off Peak Detail'!DC55)</f>
        <v>34.45265333214585</v>
      </c>
      <c r="DE17" s="46">
        <f>(0.652173913043478*'[2]Off Peak Detail'!DD17)+(0.173913043478261*'[2]Off Peak Detail'!DD36)+(0.173913043478261*'[2]Off Peak Detail'!DD55)</f>
        <v>33.834782111126444</v>
      </c>
      <c r="DF17" s="46">
        <f>(0.607843137254902*'[2]Off Peak Detail'!DE17)+(0.196078431372549*'[2]Off Peak Detail'!DE36)+(0.196078431372549*'[2]Off Peak Detail'!DE55)</f>
        <v>37.297058853448604</v>
      </c>
      <c r="DG17" s="46">
        <f>(0.652173913043478*'[2]Off Peak Detail'!DF17)+(0.173913043478261*'[2]Off Peak Detail'!DF36)+(0.173913043478261*'[2]Off Peak Detail'!DF55)</f>
        <v>35.120216170601232</v>
      </c>
      <c r="DH17" s="46">
        <f>(0.659574468085106*'[2]Off Peak Detail'!DG17)+(0.170212765957447*'[2]Off Peak Detail'!DG36)+(0.170212765957447*'[2]Off Peak Detail'!DG55)</f>
        <v>39.339359413309303</v>
      </c>
      <c r="DI17" s="46">
        <f>(0.607843137254902*'[2]Off Peak Detail'!DH17)+(0.196078431372549*'[2]Off Peak Detail'!DH36)+(0.196078431372549*'[2]Off Peak Detail'!DH55)</f>
        <v>39.490196078431374</v>
      </c>
      <c r="DJ17" s="46">
        <f>(0.652173913043478*'[2]Off Peak Detail'!DI17)+(0.173913043478261*'[2]Off Peak Detail'!DI36)+(0.173913043478261*'[2]Off Peak Detail'!DI55)</f>
        <v>32.682608695652178</v>
      </c>
      <c r="DK17" s="46">
        <f>(0.63265306122449*'[2]Off Peak Detail'!DJ17)+(0.204081632653061*'[2]Off Peak Detail'!DJ36)+(0.163265306122449*'[2]Off Peak Detail'!DJ55)</f>
        <v>34.117343887017697</v>
      </c>
      <c r="DL17" s="46">
        <f>(0.625*'[2]Off Peak Detail'!DK17)+(0.166666666666667*'[2]Off Peak Detail'!DK36)+(0.208333333333333*'[2]Off Peak Detail'!DK55)</f>
        <v>34.587499999999999</v>
      </c>
      <c r="DM17" s="46">
        <f>(0.659574468085106*'[2]Off Peak Detail'!DL17)+(0.170212765957447*'[2]Off Peak Detail'!DL36)+(0.170212765957447*'[2]Off Peak Detail'!DL55)</f>
        <v>36.808509875358425</v>
      </c>
      <c r="DN17" s="46">
        <f>(0.607843137254902*'[2]Off Peak Detail'!DM17)+(0.196078431372549*'[2]Off Peak Detail'!DM36)+(0.196078431372549*'[2]Off Peak Detail'!DM55)</f>
        <v>38.558822601916745</v>
      </c>
      <c r="DO17" s="46">
        <f>(0.636363636363636*'[2]Off Peak Detail'!DN17)+(0.181818181818182*'[2]Off Peak Detail'!DN36)+(0.181818181818182*'[2]Off Peak Detail'!DN55)</f>
        <v>37.445452811501248</v>
      </c>
      <c r="DP17" s="46">
        <f>(0.659574468085106*'[2]Off Peak Detail'!DO17)+(0.170212765957447*'[2]Off Peak Detail'!DO36)+(0.170212765957447*'[2]Off Peak Detail'!DO55)</f>
        <v>34.874042770710403</v>
      </c>
      <c r="DQ17" s="46">
        <f>(0.652173913043478*'[2]Off Peak Detail'!DP17)+(0.173913043478261*'[2]Off Peak Detail'!DP36)+(0.173913043478261*'[2]Off Peak Detail'!DP55)</f>
        <v>34.334782111126444</v>
      </c>
      <c r="DR17" s="46">
        <f>(0.607843137254902*'[2]Off Peak Detail'!DQ17)+(0.196078431372549*'[2]Off Peak Detail'!DQ36)+(0.196078431372549*'[2]Off Peak Detail'!DQ55)</f>
        <v>37.797058853448611</v>
      </c>
      <c r="DS17" s="46">
        <f>(0.652173913043478*'[2]Off Peak Detail'!DR17)+(0.173913043478261*'[2]Off Peak Detail'!DR36)+(0.173913043478261*'[2]Off Peak Detail'!DR55)</f>
        <v>35.620216170601232</v>
      </c>
      <c r="DT17" s="46">
        <f>(0.63265306122449*'[2]Off Peak Detail'!DS17)+(0.204081632653061*'[2]Off Peak Detail'!DS36)+(0.163265306122449*'[2]Off Peak Detail'!DS55)</f>
        <v>39.73571199689593</v>
      </c>
      <c r="DU17" s="46">
        <f>(0.63265306122449*'[2]Off Peak Detail'!DT17)+(0.163265306122449*'[2]Off Peak Detail'!DT36)+(0.204081632653061*'[2]Off Peak Detail'!DT55)</f>
        <v>40.085714285714289</v>
      </c>
      <c r="DV17" s="46">
        <f>(0.652173913043478*'[2]Off Peak Detail'!DU17)+(0.173913043478261*'[2]Off Peak Detail'!DU36)+(0.173913043478261*'[2]Off Peak Detail'!DU55)</f>
        <v>33.182608695652178</v>
      </c>
      <c r="DW17" s="46">
        <f>(0.607843137254902*'[2]Off Peak Detail'!DV17)+(0.196078431372549*'[2]Off Peak Detail'!DV36)+(0.196078431372549*'[2]Off Peak Detail'!DV55)</f>
        <v>34.763722438438265</v>
      </c>
      <c r="DX17" s="46">
        <f>(0.652173913043478*'[2]Off Peak Detail'!DW17)+(0.173913043478261*'[2]Off Peak Detail'!DW36)+(0.173913043478261*'[2]Off Peak Detail'!DW55)</f>
        <v>34.927173913043482</v>
      </c>
      <c r="DY17" s="46">
        <f>(0.659574468085106*'[2]Off Peak Detail'!DX17)+(0.170212765957447*'[2]Off Peak Detail'!DX36)+(0.170212765957447*'[2]Off Peak Detail'!DX55)</f>
        <v>37.308509875358425</v>
      </c>
    </row>
    <row r="18" spans="1:129" s="4" customFormat="1" ht="13.65" customHeight="1" x14ac:dyDescent="0.2">
      <c r="A18" s="48" t="s">
        <v>28</v>
      </c>
      <c r="B18" s="9" t="s">
        <v>27</v>
      </c>
      <c r="C18" s="46">
        <f ca="1">(0.62962962962963*'[2]Off Peak Detail'!C18)+(0.222222222222222*'[2]Off Peak Detail'!C37)+(0.148148148148148*'[2]Off Peak Detail'!C56)</f>
        <v>31.474074074074075</v>
      </c>
      <c r="D18" s="46">
        <f ca="1">(0.63265306122449*'[2]Off Peak Detail'!E18)+(0.163265306122449*'[2]Off Peak Detail'!E37)+(0.204081632653061*'[2]Off Peak Detail'!E56)</f>
        <v>34.705782312925173</v>
      </c>
      <c r="E18" s="46">
        <f>(0.659574468085106*'[2]Off Peak Detail'!F18)+(0.170212765957447*'[2]Off Peak Detail'!F37)+(0.170212765957447*'[2]Off Peak Detail'!F56)</f>
        <v>34.021276595744681</v>
      </c>
      <c r="F18" s="46">
        <f>(0.6*'[2]Off Peak Detail'!G18)+(0.2*'[2]Off Peak Detail'!G37)+(0.2*'[2]Off Peak Detail'!G56)</f>
        <v>34.200000000000003</v>
      </c>
      <c r="G18" s="31">
        <f t="shared" si="0"/>
        <v>33.922886600432001</v>
      </c>
      <c r="H18" s="46">
        <f>(0.659574468085106*'[2]Off Peak Detail'!I18)+(0.170212765957447*'[2]Off Peak Detail'!I37)+(0.170212765957447*'[2]Off Peak Detail'!I56)</f>
        <v>33.680851063829792</v>
      </c>
      <c r="I18" s="46">
        <f>(0.652173913043478*'[2]Off Peak Detail'!J18)+(0.173913043478261*'[2]Off Peak Detail'!J37)+(0.173913043478261*'[2]Off Peak Detail'!J56)</f>
        <v>33.695652173913047</v>
      </c>
      <c r="J18" s="46">
        <f>(0.607843137254902*'[2]Off Peak Detail'!K18)+(0.196078431372549*'[2]Off Peak Detail'!K37)+(0.196078431372549*'[2]Off Peak Detail'!K56)</f>
        <v>34.392156563553158</v>
      </c>
      <c r="K18" s="34">
        <v>33.900262833042724</v>
      </c>
      <c r="L18" s="34">
        <v>29.802739328114775</v>
      </c>
      <c r="M18" s="34">
        <v>30.110483645560645</v>
      </c>
      <c r="N18" s="34">
        <v>28.469204928567606</v>
      </c>
      <c r="O18" s="34">
        <v>27.81427588421365</v>
      </c>
      <c r="P18" s="34">
        <v>28.097087750774044</v>
      </c>
      <c r="Q18" s="34">
        <v>28.109778424605583</v>
      </c>
      <c r="R18" s="36">
        <v>28.830956206866997</v>
      </c>
      <c r="S18" s="29"/>
      <c r="T18" s="30"/>
      <c r="V18" s="46">
        <f>(0.659574468085106*'[2]Off Peak Detail'!U18)+(0.170212765957447*'[2]Off Peak Detail'!U37)+(0.170212765957447*'[2]Off Peak Detail'!U56)</f>
        <v>33.952340795638705</v>
      </c>
      <c r="W18" s="46">
        <f>(0.636363636363636*'[2]Off Peak Detail'!V18)+(0.181818181818182*'[2]Off Peak Detail'!V37)+(0.181818181818182*'[2]Off Peak Detail'!V56)</f>
        <v>31.080681193958625</v>
      </c>
      <c r="X18" s="46">
        <f>(0.607843137254902*'[2]Off Peak Detail'!W18)+(0.196078431372549*'[2]Off Peak Detail'!W37)+(0.196078431372549*'[2]Off Peak Detail'!W56)</f>
        <v>26.048871657427622</v>
      </c>
      <c r="Y18" s="46">
        <f>(0.652173913043478*'[2]Off Peak Detail'!X18)+(0.173913043478261*'[2]Off Peak Detail'!X37)+(0.173913043478261*'[2]Off Peak Detail'!X56)</f>
        <v>26.743912406589672</v>
      </c>
      <c r="Z18" s="46">
        <f>(0.659574468085106*'[2]Off Peak Detail'!Y18)+(0.170212765957447*'[2]Off Peak Detail'!Y37)+(0.170212765957447*'[2]Off Peak Detail'!Y56)</f>
        <v>26.954893071600726</v>
      </c>
      <c r="AA18" s="46">
        <f>(0.6*'[2]Off Peak Detail'!Z18)+(0.2*'[2]Off Peak Detail'!Z37)+(0.2*'[2]Off Peak Detail'!Z56)</f>
        <v>26.80024948120117</v>
      </c>
      <c r="AB18" s="46">
        <f>(0.659574468085106*'[2]Off Peak Detail'!AA18)+(0.170212765957447*'[2]Off Peak Detail'!AA37)+(0.170212765957447*'[2]Off Peak Detail'!AA56)</f>
        <v>31.484467851354722</v>
      </c>
      <c r="AC18" s="46">
        <f>(0.63265306122449*'[2]Off Peak Detail'!AB18)+(0.204081632653061*'[2]Off Peak Detail'!AB37)+(0.163265306122449*'[2]Off Peak Detail'!AB56)</f>
        <v>32.362959102708466</v>
      </c>
      <c r="AD18" s="46">
        <f>(0.625*'[2]Off Peak Detail'!AC18)+(0.166666666666667*'[2]Off Peak Detail'!AC37)+(0.208333333333333*'[2]Off Peak Detail'!AC56)</f>
        <v>30.59999942779541</v>
      </c>
      <c r="AE18" s="46">
        <f>(0.659574468085106*'[2]Off Peak Detail'!AD18)+(0.170212765957447*'[2]Off Peak Detail'!AD37)+(0.170212765957447*'[2]Off Peak Detail'!AD56)</f>
        <v>30.023402477832551</v>
      </c>
      <c r="AF18" s="46">
        <f>(0.625*'[2]Off Peak Detail'!AE18)+(0.208333333333333*'[2]Off Peak Detail'!AE37)+(0.166666666666667*'[2]Off Peak Detail'!AE56)</f>
        <v>29.974998235702515</v>
      </c>
      <c r="AG18" s="46">
        <f>(0.63265306122449*'[2]Off Peak Detail'!AF18)+(0.163265306122449*'[2]Off Peak Detail'!AF37)+(0.204081632653061*'[2]Off Peak Detail'!AF56)</f>
        <v>31.91428534838618</v>
      </c>
      <c r="AH18" s="46">
        <f>(0.659574468085106*'[2]Off Peak Detail'!AG18)+(0.170212765957447*'[2]Off Peak Detail'!AG37)+(0.170212765957447*'[2]Off Peak Detail'!AG56)</f>
        <v>34.452340795638705</v>
      </c>
      <c r="AI18" s="46">
        <f>(0.636363636363636*'[2]Off Peak Detail'!AH18)+(0.181818181818182*'[2]Off Peak Detail'!AH37)+(0.181818181818182*'[2]Off Peak Detail'!AH56)</f>
        <v>31.580681193958625</v>
      </c>
      <c r="AJ18" s="46">
        <f>(0.607843137254902*'[2]Off Peak Detail'!AI18)+(0.196078431372549*'[2]Off Peak Detail'!AI37)+(0.196078431372549*'[2]Off Peak Detail'!AI56)</f>
        <v>26.548871657427622</v>
      </c>
      <c r="AK18" s="46">
        <f>(0.652173913043478*'[2]Off Peak Detail'!AJ18)+(0.173913043478261*'[2]Off Peak Detail'!AJ37)+(0.173913043478261*'[2]Off Peak Detail'!AJ56)</f>
        <v>27.243912406589672</v>
      </c>
      <c r="AL18" s="46">
        <f>(0.63265306122449*'[2]Off Peak Detail'!AK18)+(0.204081632653061*'[2]Off Peak Detail'!AK37)+(0.163265306122449*'[2]Off Peak Detail'!AK56)</f>
        <v>25.602958601348263</v>
      </c>
      <c r="AM18" s="46">
        <f>(0.625*'[2]Off Peak Detail'!AL18)+(0.166666666666667*'[2]Off Peak Detail'!AL37)+(0.208333333333333*'[2]Off Peak Detail'!AL56)</f>
        <v>27.499895334243774</v>
      </c>
      <c r="AN18" s="46">
        <f>(0.659574468085106*'[2]Off Peak Detail'!AM18)+(0.170212765957447*'[2]Off Peak Detail'!AM37)+(0.170212765957447*'[2]Off Peak Detail'!AM56)</f>
        <v>31.814255085397271</v>
      </c>
      <c r="AO18" s="46">
        <f>(0.607843137254902*'[2]Off Peak Detail'!AN18)+(0.196078431372549*'[2]Off Peak Detail'!AN37)+(0.196078431372549*'[2]Off Peak Detail'!AN56)</f>
        <v>32.52303912592869</v>
      </c>
      <c r="AP18" s="46">
        <f>(0.652173913043478*'[2]Off Peak Detail'!AO18)+(0.173913043478261*'[2]Off Peak Detail'!AO37)+(0.173913043478261*'[2]Off Peak Detail'!AO56)</f>
        <v>31.165216860563859</v>
      </c>
      <c r="AQ18" s="46">
        <f>(0.659574468085106*'[2]Off Peak Detail'!AP18)+(0.170212765957447*'[2]Off Peak Detail'!AP37)+(0.170212765957447*'[2]Off Peak Detail'!AP56)</f>
        <v>30.523402477832548</v>
      </c>
      <c r="AR18" s="46">
        <f>(0.6*'[2]Off Peak Detail'!AQ18)+(0.2*'[2]Off Peak Detail'!AQ37)+(0.2*'[2]Off Peak Detail'!AQ56)</f>
        <v>30.439998245239259</v>
      </c>
      <c r="AS18" s="46">
        <f>(0.659574468085106*'[2]Off Peak Detail'!AR18)+(0.170212765957447*'[2]Off Peak Detail'!AR37)+(0.170212765957447*'[2]Off Peak Detail'!AR56)</f>
        <v>32.310637819006089</v>
      </c>
      <c r="AT18" s="46">
        <f>(0.63265306122449*'[2]Off Peak Detail'!AS18)+(0.204081632653061*'[2]Off Peak Detail'!AS37)+(0.163265306122449*'[2]Off Peak Detail'!AS56)</f>
        <v>32.394030855139917</v>
      </c>
      <c r="AU18" s="46">
        <f>(0.617021276595745*'[2]Off Peak Detail'!AT18)+(0.170212765957447*'[2]Off Peak Detail'!AT37)+(0.212765957446809*'[2]Off Peak Detail'!AT56)</f>
        <v>29.66159507264485</v>
      </c>
      <c r="AV18" s="46">
        <f>(0.659574468085106*'[2]Off Peak Detail'!AU18)+(0.170212765957447*'[2]Off Peak Detail'!AU37)+(0.170212765957447*'[2]Off Peak Detail'!AU56)</f>
        <v>25.586041779213758</v>
      </c>
      <c r="AW18" s="46">
        <f>(0.652173913043478*'[2]Off Peak Detail'!AV18)+(0.173913043478261*'[2]Off Peak Detail'!AV37)+(0.173913043478261*'[2]Off Peak Detail'!AV56)</f>
        <v>25.563477623980976</v>
      </c>
      <c r="AX18" s="46">
        <f>(0.607843137254902*'[2]Off Peak Detail'!AW18)+(0.196078431372549*'[2]Off Peak Detail'!AW37)+(0.196078431372549*'[2]Off Peak Detail'!AW56)</f>
        <v>23.52401897954006</v>
      </c>
      <c r="AY18" s="46">
        <f>(0.652173913043478*'[2]Off Peak Detail'!AX18)+(0.173913043478261*'[2]Off Peak Detail'!AX37)+(0.173913043478261*'[2]Off Peak Detail'!AX56)</f>
        <v>26.232825635827105</v>
      </c>
      <c r="AZ18" s="46">
        <f>(0.63265306122449*'[2]Off Peak Detail'!AY18)+(0.204081632653061*'[2]Off Peak Detail'!AY37)+(0.163265306122449*'[2]Off Peak Detail'!AY56)</f>
        <v>30.29678550253109</v>
      </c>
      <c r="BA18" s="46">
        <f>(0.63265306122449*'[2]Off Peak Detail'!AZ18)+(0.163265306122449*'[2]Off Peak Detail'!AZ37)+(0.204081632653061*'[2]Off Peak Detail'!AZ56)</f>
        <v>30.624081545459987</v>
      </c>
      <c r="BB18" s="46">
        <f>(0.652173913043478*'[2]Off Peak Detail'!BA18)+(0.173913043478261*'[2]Off Peak Detail'!BA37)+(0.173913043478261*'[2]Off Peak Detail'!BA56)</f>
        <v>29.484782077955167</v>
      </c>
      <c r="BC18" s="46">
        <f>(0.607843137254902*'[2]Off Peak Detail'!BB18)+(0.196078431372549*'[2]Off Peak Detail'!BB37)+(0.196078431372549*'[2]Off Peak Detail'!BB56)</f>
        <v>28.779410006953224</v>
      </c>
      <c r="BD18" s="46">
        <f>(0.652173913043478*'[2]Off Peak Detail'!BC18)+(0.173913043478261*'[2]Off Peak Detail'!BC37)+(0.173913043478261*'[2]Off Peak Detail'!BC56)</f>
        <v>28.832606920988667</v>
      </c>
      <c r="BE18" s="46">
        <f>(0.659574468085106*'[2]Off Peak Detail'!BD18)+(0.170212765957447*'[2]Off Peak Detail'!BD37)+(0.170212765957447*'[2]Off Peak Detail'!BD56)</f>
        <v>30.62872292538907</v>
      </c>
      <c r="BF18" s="46">
        <f>(0.607843137254902*'[2]Off Peak Detail'!BE18)+(0.196078431372549*'[2]Off Peak Detail'!BE37)+(0.196078431372549*'[2]Off Peak Detail'!BE56)</f>
        <v>31.395343331729663</v>
      </c>
      <c r="BG18" s="46">
        <f>(0.636363636363636*'[2]Off Peak Detail'!BF18)+(0.181818181818182*'[2]Off Peak Detail'!BF37)+(0.181818181818182*'[2]Off Peak Detail'!BF56)</f>
        <v>29.22613573941317</v>
      </c>
      <c r="BH18" s="46">
        <f>(0.659574468085106*'[2]Off Peak Detail'!BG18)+(0.170212765957447*'[2]Off Peak Detail'!BG37)+(0.170212765957447*'[2]Off Peak Detail'!BG56)</f>
        <v>24.904126885596739</v>
      </c>
      <c r="BI18" s="46">
        <f>(0.625*'[2]Off Peak Detail'!BH18)+(0.208333333333333*'[2]Off Peak Detail'!BH37)+(0.166666666666667*'[2]Off Peak Detail'!BH56)</f>
        <v>24.507395172119139</v>
      </c>
      <c r="BJ18" s="46">
        <f>(0.63265306122449*'[2]Off Peak Detail'!BI18)+(0.163265306122449*'[2]Off Peak Detail'!BI37)+(0.204081632653061*'[2]Off Peak Detail'!BI56)</f>
        <v>23.29612185419823</v>
      </c>
      <c r="BK18" s="46">
        <f>(0.652173913043478*'[2]Off Peak Detail'!BJ18)+(0.173913043478261*'[2]Off Peak Detail'!BJ37)+(0.173913043478261*'[2]Off Peak Detail'!BJ56)</f>
        <v>25.552390853218409</v>
      </c>
      <c r="BL18" s="46">
        <f>(0.607843137254902*'[2]Off Peak Detail'!BK18)+(0.196078431372549*'[2]Off Peak Detail'!BK37)+(0.196078431372549*'[2]Off Peak Detail'!BK56)</f>
        <v>29.442891887589997</v>
      </c>
      <c r="BM18" s="46">
        <f>(0.659574468085106*'[2]Off Peak Detail'!BL18)+(0.170212765957447*'[2]Off Peak Detail'!BL37)+(0.170212765957447*'[2]Off Peak Detail'!BL56)</f>
        <v>30.090212688040229</v>
      </c>
      <c r="BN18" s="46">
        <f>(0.652173913043478*'[2]Off Peak Detail'!BM18)+(0.173913043478261*'[2]Off Peak Detail'!BM37)+(0.173913043478261*'[2]Off Peak Detail'!BM56)</f>
        <v>28.804347295346467</v>
      </c>
      <c r="BO18" s="46">
        <f>(0.607843137254902*'[2]Off Peak Detail'!BN18)+(0.196078431372549*'[2]Off Peak Detail'!BN37)+(0.196078431372549*'[2]Off Peak Detail'!BN56)</f>
        <v>28.10784137950224</v>
      </c>
      <c r="BP18" s="46">
        <f>(0.652173913043478*'[2]Off Peak Detail'!BO18)+(0.173913043478261*'[2]Off Peak Detail'!BO37)+(0.173913043478261*'[2]Off Peak Detail'!BO56)</f>
        <v>28.152172138379967</v>
      </c>
      <c r="BQ18" s="46">
        <f>(0.63265306122449*'[2]Off Peak Detail'!BP18)+(0.204081632653061*'[2]Off Peak Detail'!BP37)+(0.163265306122449*'[2]Off Peak Detail'!BP56)</f>
        <v>30.061224123896388</v>
      </c>
      <c r="BR18" s="46">
        <f>(0.63265306122449*'[2]Off Peak Detail'!BQ18)+(0.163265306122449*'[2]Off Peak Detail'!BQ37)+(0.204081632653061*'[2]Off Peak Detail'!BQ56)</f>
        <v>31.811530926762799</v>
      </c>
      <c r="BS18" s="46">
        <f>(0.636363636363636*'[2]Off Peak Detail'!BR18)+(0.181818181818182*'[2]Off Peak Detail'!BR37)+(0.181818181818182*'[2]Off Peak Detail'!BR56)</f>
        <v>29.298863012140441</v>
      </c>
      <c r="BT18" s="46">
        <f>(0.659574468085106*'[2]Off Peak Detail'!BS18)+(0.170212765957447*'[2]Off Peak Detail'!BS37)+(0.170212765957447*'[2]Off Peak Detail'!BS56)</f>
        <v>24.972211991979716</v>
      </c>
      <c r="BU18" s="46">
        <f>(0.6*'[2]Off Peak Detail'!BT18)+(0.2*'[2]Off Peak Detail'!BT37)+(0.2*'[2]Off Peak Detail'!BT56)</f>
        <v>24.270499267578124</v>
      </c>
      <c r="BV18" s="46">
        <f>(0.659574468085106*'[2]Off Peak Detail'!BU18)+(0.170212765957447*'[2]Off Peak Detail'!BU37)+(0.170212765957447*'[2]Off Peak Detail'!BU56)</f>
        <v>23.797446263090087</v>
      </c>
      <c r="BW18" s="46">
        <f>(0.652173913043478*'[2]Off Peak Detail'!BV18)+(0.173913043478261*'[2]Off Peak Detail'!BV37)+(0.173913043478261*'[2]Off Peak Detail'!BV56)</f>
        <v>25.621956070609713</v>
      </c>
      <c r="BX18" s="46">
        <f>(0.607843137254902*'[2]Off Peak Detail'!BW18)+(0.196078431372549*'[2]Off Peak Detail'!BW37)+(0.196078431372549*'[2]Off Peak Detail'!BW56)</f>
        <v>29.52132326013902</v>
      </c>
      <c r="BY18" s="46">
        <f>(0.659574468085106*'[2]Off Peak Detail'!BX18)+(0.170212765957447*'[2]Off Peak Detail'!BX37)+(0.170212765957447*'[2]Off Peak Detail'!BX56)</f>
        <v>30.158297794423206</v>
      </c>
      <c r="BZ18" s="46">
        <f>(0.625*'[2]Off Peak Detail'!BY18)+(0.208333333333333*'[2]Off Peak Detail'!BY37)+(0.166666666666667*'[2]Off Peak Detail'!BY56)</f>
        <v>28.824999427795408</v>
      </c>
      <c r="CA18" s="46">
        <f>(0.63265306122449*'[2]Off Peak Detail'!BZ18)+(0.163265306122449*'[2]Off Peak Detail'!BZ37)+(0.204081632653061*'[2]Off Peak Detail'!BZ56)</f>
        <v>28.206120681762695</v>
      </c>
      <c r="CB18" s="46">
        <f>(0.652173913043478*'[2]Off Peak Detail'!CA18)+(0.173913043478261*'[2]Off Peak Detail'!CA37)+(0.173913043478261*'[2]Off Peak Detail'!CA56)</f>
        <v>28.221737355771268</v>
      </c>
      <c r="CC18" s="46">
        <f>(0.607843137254902*'[2]Off Peak Detail'!CB18)+(0.196078431372549*'[2]Off Peak Detail'!CB37)+(0.196078431372549*'[2]Off Peak Detail'!CB56)</f>
        <v>30.245097777422743</v>
      </c>
      <c r="CD18" s="46">
        <f>(0.659574468085106*'[2]Off Peak Detail'!CC18)+(0.170212765957447*'[2]Off Peak Detail'!CC37)+(0.170212765957447*'[2]Off Peak Detail'!CC56)</f>
        <v>32.22468122117062</v>
      </c>
      <c r="CE18" s="46">
        <f>(0.636363636363636*'[2]Off Peak Detail'!CD18)+(0.181818181818182*'[2]Off Peak Detail'!CD37)+(0.181818181818182*'[2]Off Peak Detail'!CD56)</f>
        <v>29.371590284867715</v>
      </c>
      <c r="CF18" s="46">
        <f>(0.63265306122449*'[2]Off Peak Detail'!CE18)+(0.204081632653061*'[2]Off Peak Detail'!CE37)+(0.163265306122449*'[2]Off Peak Detail'!CE56)</f>
        <v>24.654356321996573</v>
      </c>
      <c r="CG18" s="46">
        <f>(0.625*'[2]Off Peak Detail'!CF18)+(0.166666666666667*'[2]Off Peak Detail'!CF37)+(0.208333333333333*'[2]Off Peak Detail'!CF56)</f>
        <v>24.687290954589844</v>
      </c>
      <c r="CH18" s="46">
        <f>(0.659574468085106*'[2]Off Peak Detail'!CG18)+(0.170212765957447*'[2]Off Peak Detail'!CG37)+(0.170212765957447*'[2]Off Peak Detail'!CG56)</f>
        <v>23.865531369473068</v>
      </c>
      <c r="CI18" s="46">
        <f>(0.625*'[2]Off Peak Detail'!CH18)+(0.208333333333333*'[2]Off Peak Detail'!CH37)+(0.166666666666667*'[2]Off Peak Detail'!CH56)</f>
        <v>25.48807244300842</v>
      </c>
      <c r="CJ18" s="46">
        <f>(0.63265306122449*'[2]Off Peak Detail'!CI18)+(0.163265306122449*'[2]Off Peak Detail'!CI37)+(0.204081632653061*'[2]Off Peak Detail'!CI56)</f>
        <v>29.4196935848314</v>
      </c>
      <c r="CK18" s="46">
        <f>(0.659574468085106*'[2]Off Peak Detail'!CJ18)+(0.170212765957447*'[2]Off Peak Detail'!CJ37)+(0.170212765957447*'[2]Off Peak Detail'!CJ56)</f>
        <v>30.226382900806186</v>
      </c>
      <c r="CL18" s="46">
        <f>(0.6*'[2]Off Peak Detail'!CK18)+(0.2*'[2]Off Peak Detail'!CK37)+(0.2*'[2]Off Peak Detail'!CK56)</f>
        <v>28.859999389648436</v>
      </c>
      <c r="CM18" s="46">
        <f>(0.659574468085106*'[2]Off Peak Detail'!CL18)+(0.170212765957447*'[2]Off Peak Detail'!CL37)+(0.170212765957447*'[2]Off Peak Detail'!CL56)</f>
        <v>28.295742903364463</v>
      </c>
      <c r="CN18" s="46">
        <f>(0.652173913043478*'[2]Off Peak Detail'!CM18)+(0.173913043478261*'[2]Off Peak Detail'!CM37)+(0.173913043478261*'[2]Off Peak Detail'!CM56)</f>
        <v>28.291302573162575</v>
      </c>
      <c r="CO18" s="46">
        <f>(0.607843137254902*'[2]Off Peak Detail'!CN18)+(0.196078431372549*'[2]Off Peak Detail'!CN37)+(0.196078431372549*'[2]Off Peak Detail'!CN56)</f>
        <v>30.323529149971762</v>
      </c>
      <c r="CP18" s="46">
        <f>(0.659574468085106*'[2]Off Peak Detail'!CO18)+(0.170212765957447*'[2]Off Peak Detail'!CO37)+(0.170212765957447*'[2]Off Peak Detail'!CO56)</f>
        <v>32.292766327553601</v>
      </c>
      <c r="CQ18" s="46">
        <f>(0.644444444444444*'[2]Off Peak Detail'!CP18)+(0.177777777777778*'[2]Off Peak Detail'!CP37)+(0.177777777777778*'[2]Off Peak Detail'!CP56)</f>
        <v>29.534443834092876</v>
      </c>
      <c r="CR18" s="46">
        <f>(0.607843137254902*'[2]Off Peak Detail'!CQ18)+(0.196078431372549*'[2]Off Peak Detail'!CQ37)+(0.196078431372549*'[2]Off Peak Detail'!CQ56)</f>
        <v>24.441028520172715</v>
      </c>
      <c r="CS18" s="46">
        <f>(0.652173913043478*'[2]Off Peak Detail'!CR18)+(0.173913043478261*'[2]Off Peak Detail'!CR37)+(0.173913043478261*'[2]Off Peak Detail'!CR56)</f>
        <v>25.091738493546192</v>
      </c>
      <c r="CT18" s="46">
        <f>(0.63265306122449*'[2]Off Peak Detail'!CS18)+(0.204081632653061*'[2]Off Peak Detail'!CS37)+(0.163265306122449*'[2]Off Peak Detail'!CS56)</f>
        <v>23.470305540123771</v>
      </c>
      <c r="CU18" s="46">
        <f>(0.625*'[2]Off Peak Detail'!CT18)+(0.166666666666667*'[2]Off Peak Detail'!CT37)+(0.208333333333333*'[2]Off Peak Detail'!CT56)</f>
        <v>25.374895334243774</v>
      </c>
      <c r="CV18" s="46">
        <f>(0.659574468085106*'[2]Off Peak Detail'!CU18)+(0.170212765957447*'[2]Off Peak Detail'!CU37)+(0.170212765957447*'[2]Off Peak Detail'!CU56)</f>
        <v>29.65468061731217</v>
      </c>
      <c r="CW18" s="46">
        <f>(0.607843137254902*'[2]Off Peak Detail'!CV18)+(0.196078431372549*'[2]Off Peak Detail'!CV37)+(0.196078431372549*'[2]Off Peak Detail'!CV56)</f>
        <v>30.415195988673794</v>
      </c>
      <c r="CX18" s="46">
        <f>(0.652173913043478*'[2]Off Peak Detail'!CW18)+(0.173913043478261*'[2]Off Peak Detail'!CW37)+(0.173913043478261*'[2]Off Peak Detail'!CW56)</f>
        <v>29.013042947520383</v>
      </c>
      <c r="CY18" s="46">
        <f>(0.659574468085106*'[2]Off Peak Detail'!CX18)+(0.170212765957447*'[2]Off Peak Detail'!CX37)+(0.170212765957447*'[2]Off Peak Detail'!CX56)</f>
        <v>28.363828009747444</v>
      </c>
      <c r="CZ18" s="46">
        <f>(0.6*'[2]Off Peak Detail'!CY18)+(0.2*'[2]Off Peak Detail'!CY37)+(0.2*'[2]Off Peak Detail'!CY56)</f>
        <v>28.339998245239258</v>
      </c>
      <c r="DA18" s="46">
        <f>(0.659574468085106*'[2]Off Peak Detail'!CZ18)+(0.170212765957447*'[2]Off Peak Detail'!CZ37)+(0.170212765957447*'[2]Off Peak Detail'!CZ56)</f>
        <v>30.151063350920992</v>
      </c>
      <c r="DB18" s="46">
        <f>(0.63265306122449*'[2]Off Peak Detail'!DA18)+(0.204081632653061*'[2]Off Peak Detail'!DA37)+(0.163265306122449*'[2]Off Peak Detail'!DA56)</f>
        <v>32.137908406160321</v>
      </c>
      <c r="DC18" s="46">
        <f>(0.636363636363636*'[2]Off Peak Detail'!DB18)+(0.181818181818182*'[2]Off Peak Detail'!DB37)+(0.181818181818182*'[2]Off Peak Detail'!DB56)</f>
        <v>29.644317557594988</v>
      </c>
      <c r="DD18" s="46">
        <f>(0.63265306122449*'[2]Off Peak Detail'!DC18)+(0.163265306122449*'[2]Off Peak Detail'!DC37)+(0.204081632653061*'[2]Off Peak Detail'!DC56)</f>
        <v>24.994346089265786</v>
      </c>
      <c r="DE18" s="46">
        <f>(0.652173913043478*'[2]Off Peak Detail'!DD18)+(0.173913043478261*'[2]Off Peak Detail'!DD37)+(0.173913043478261*'[2]Off Peak Detail'!DD56)</f>
        <v>25.291738493546195</v>
      </c>
      <c r="DF18" s="46">
        <f>(0.607843137254902*'[2]Off Peak Detail'!DE18)+(0.196078431372549*'[2]Off Peak Detail'!DE37)+(0.196078431372549*'[2]Off Peak Detail'!DE56)</f>
        <v>23.287744469736133</v>
      </c>
      <c r="DG18" s="46">
        <f>(0.652173913043478*'[2]Off Peak Detail'!DF18)+(0.173913043478261*'[2]Off Peak Detail'!DF37)+(0.173913043478261*'[2]Off Peak Detail'!DF56)</f>
        <v>25.96108650539232</v>
      </c>
      <c r="DH18" s="46">
        <f>(0.659574468085106*'[2]Off Peak Detail'!DG18)+(0.170212765957447*'[2]Off Peak Detail'!DG37)+(0.170212765957447*'[2]Off Peak Detail'!DG56)</f>
        <v>29.854680617312169</v>
      </c>
      <c r="DI18" s="46">
        <f>(0.607843137254902*'[2]Off Peak Detail'!DH18)+(0.196078431372549*'[2]Off Peak Detail'!DH37)+(0.196078431372549*'[2]Off Peak Detail'!DH56)</f>
        <v>30.615195988673793</v>
      </c>
      <c r="DJ18" s="46">
        <f>(0.652173913043478*'[2]Off Peak Detail'!DI18)+(0.173913043478261*'[2]Off Peak Detail'!DI37)+(0.173913043478261*'[2]Off Peak Detail'!DI56)</f>
        <v>29.213042947520378</v>
      </c>
      <c r="DK18" s="46">
        <f>(0.63265306122449*'[2]Off Peak Detail'!DJ18)+(0.204081632653061*'[2]Off Peak Detail'!DJ37)+(0.163265306122449*'[2]Off Peak Detail'!DJ56)</f>
        <v>28.553059457272902</v>
      </c>
      <c r="DL18" s="46">
        <f>(0.625*'[2]Off Peak Detail'!DK18)+(0.166666666666667*'[2]Off Peak Detail'!DK37)+(0.208333333333333*'[2]Off Peak Detail'!DK56)</f>
        <v>28.549998235702514</v>
      </c>
      <c r="DM18" s="46">
        <f>(0.659574468085106*'[2]Off Peak Detail'!DL18)+(0.170212765957447*'[2]Off Peak Detail'!DL37)+(0.170212765957447*'[2]Off Peak Detail'!DL56)</f>
        <v>30.351063350920988</v>
      </c>
      <c r="DN18" s="46">
        <f>(0.607843137254902*'[2]Off Peak Detail'!DM18)+(0.196078431372549*'[2]Off Peak Detail'!DM37)+(0.196078431372549*'[2]Off Peak Detail'!DM56)</f>
        <v>32.030637449376727</v>
      </c>
      <c r="DO18" s="46">
        <f>(0.636363636363636*'[2]Off Peak Detail'!DN18)+(0.181818181818182*'[2]Off Peak Detail'!DN37)+(0.181818181818182*'[2]Off Peak Detail'!DN56)</f>
        <v>29.844317557594984</v>
      </c>
      <c r="DP18" s="46">
        <f>(0.659574468085106*'[2]Off Peak Detail'!DO18)+(0.170212765957447*'[2]Off Peak Detail'!DO37)+(0.170212765957447*'[2]Off Peak Detail'!DO56)</f>
        <v>25.508382204745672</v>
      </c>
      <c r="DQ18" s="46">
        <f>(0.652173913043478*'[2]Off Peak Detail'!DP18)+(0.173913043478261*'[2]Off Peak Detail'!DP37)+(0.173913043478261*'[2]Off Peak Detail'!DP56)</f>
        <v>25.49173849354619</v>
      </c>
      <c r="DR18" s="46">
        <f>(0.607843137254902*'[2]Off Peak Detail'!DQ18)+(0.196078431372549*'[2]Off Peak Detail'!DQ37)+(0.196078431372549*'[2]Off Peak Detail'!DQ56)</f>
        <v>23.487744469736135</v>
      </c>
      <c r="DS18" s="46">
        <f>(0.652173913043478*'[2]Off Peak Detail'!DR18)+(0.173913043478261*'[2]Off Peak Detail'!DR37)+(0.173913043478261*'[2]Off Peak Detail'!DR56)</f>
        <v>26.161086505392319</v>
      </c>
      <c r="DT18" s="46">
        <f>(0.63265306122449*'[2]Off Peak Detail'!DS18)+(0.204081632653061*'[2]Off Peak Detail'!DS37)+(0.163265306122449*'[2]Off Peak Detail'!DS56)</f>
        <v>30.240663053551501</v>
      </c>
      <c r="DU18" s="46">
        <f>(0.63265306122449*'[2]Off Peak Detail'!DT18)+(0.163265306122449*'[2]Off Peak Detail'!DT37)+(0.204081632653061*'[2]Off Peak Detail'!DT56)</f>
        <v>30.567959096480394</v>
      </c>
      <c r="DV18" s="46">
        <f>(0.652173913043478*'[2]Off Peak Detail'!DU18)+(0.173913043478261*'[2]Off Peak Detail'!DU37)+(0.173913043478261*'[2]Off Peak Detail'!DU56)</f>
        <v>29.413042947520381</v>
      </c>
      <c r="DW18" s="46">
        <f>(0.607843137254902*'[2]Off Peak Detail'!DV18)+(0.196078431372549*'[2]Off Peak Detail'!DV37)+(0.196078431372549*'[2]Off Peak Detail'!DV56)</f>
        <v>28.743135497149296</v>
      </c>
      <c r="DX18" s="46">
        <f>(0.652173913043478*'[2]Off Peak Detail'!DW18)+(0.173913043478261*'[2]Off Peak Detail'!DW37)+(0.173913043478261*'[2]Off Peak Detail'!DW56)</f>
        <v>28.760867790553881</v>
      </c>
      <c r="DY18" s="46">
        <f>(0.659574468085106*'[2]Off Peak Detail'!DX18)+(0.170212765957447*'[2]Off Peak Detail'!DX37)+(0.170212765957447*'[2]Off Peak Detail'!DX56)</f>
        <v>30.551063350920987</v>
      </c>
    </row>
    <row r="19" spans="1:129" s="4" customFormat="1" ht="13.65" customHeight="1" x14ac:dyDescent="0.2">
      <c r="A19" s="48" t="s">
        <v>29</v>
      </c>
      <c r="B19" s="9" t="s">
        <v>27</v>
      </c>
      <c r="C19" s="46">
        <f ca="1">(0.62962962962963*'[2]Off Peak Detail'!C19)+(0.222222222222222*'[2]Off Peak Detail'!C38)+(0.148148148148148*'[2]Off Peak Detail'!C57)</f>
        <v>46.672036449291085</v>
      </c>
      <c r="D19" s="46">
        <f ca="1">(0.63265306122449*'[2]Off Peak Detail'!E19)+(0.163265306122449*'[2]Off Peak Detail'!E38)+(0.204081632653061*'[2]Off Peak Detail'!E57)</f>
        <v>48.513603573753727</v>
      </c>
      <c r="E19" s="46">
        <f>(0.659574468085106*'[2]Off Peak Detail'!F19)+(0.170212765957447*'[2]Off Peak Detail'!F38)+(0.170212765957447*'[2]Off Peak Detail'!F57)</f>
        <v>47.5</v>
      </c>
      <c r="F19" s="46">
        <f>(0.6*'[2]Off Peak Detail'!G19)+(0.2*'[2]Off Peak Detail'!G38)+(0.2*'[2]Off Peak Detail'!G57)</f>
        <v>46</v>
      </c>
      <c r="G19" s="31">
        <f t="shared" si="0"/>
        <v>46.291665395100914</v>
      </c>
      <c r="H19" s="46">
        <f>(0.659574468085106*'[2]Off Peak Detail'!I19)+(0.170212765957447*'[2]Off Peak Detail'!I38)+(0.170212765957447*'[2]Off Peak Detail'!I57)</f>
        <v>45.199996948242188</v>
      </c>
      <c r="I19" s="46">
        <f>(0.652173913043478*'[2]Off Peak Detail'!J19)+(0.173913043478261*'[2]Off Peak Detail'!J38)+(0.173913043478261*'[2]Off Peak Detail'!J57)</f>
        <v>45.625</v>
      </c>
      <c r="J19" s="46">
        <f>(0.607843137254902*'[2]Off Peak Detail'!K19)+(0.196078431372549*'[2]Off Peak Detail'!K38)+(0.196078431372549*'[2]Off Peak Detail'!K57)</f>
        <v>48.049999237060547</v>
      </c>
      <c r="K19" s="34">
        <v>46.824957024928274</v>
      </c>
      <c r="L19" s="34">
        <v>42.864920864138512</v>
      </c>
      <c r="M19" s="34">
        <v>39.29387382520639</v>
      </c>
      <c r="N19" s="34">
        <v>37.72510366140758</v>
      </c>
      <c r="O19" s="34">
        <v>37.384712172798487</v>
      </c>
      <c r="P19" s="34">
        <v>38.484856198256317</v>
      </c>
      <c r="Q19" s="34">
        <v>38.218816673538996</v>
      </c>
      <c r="R19" s="36">
        <v>39.314869947354566</v>
      </c>
      <c r="S19" s="29"/>
      <c r="T19" s="30"/>
      <c r="V19" s="46">
        <f>(0.659574468085106*'[2]Off Peak Detail'!U19)+(0.170212765957447*'[2]Off Peak Detail'!U38)+(0.170212765957447*'[2]Off Peak Detail'!U57)</f>
        <v>43</v>
      </c>
      <c r="W19" s="46">
        <f>(0.636363636363636*'[2]Off Peak Detail'!V19)+(0.181818181818182*'[2]Off Peak Detail'!V38)+(0.181818181818182*'[2]Off Peak Detail'!V57)</f>
        <v>44.36363636363636</v>
      </c>
      <c r="X19" s="46">
        <f>(0.607843137254902*'[2]Off Peak Detail'!W19)+(0.196078431372549*'[2]Off Peak Detail'!W38)+(0.196078431372549*'[2]Off Peak Detail'!W57)</f>
        <v>43.542158388624003</v>
      </c>
      <c r="Y19" s="46">
        <f>(0.652173913043478*'[2]Off Peak Detail'!X19)+(0.173913043478261*'[2]Off Peak Detail'!X38)+(0.173913043478261*'[2]Off Peak Detail'!X57)</f>
        <v>35.573912247367538</v>
      </c>
      <c r="Z19" s="46">
        <f>(0.659574468085106*'[2]Off Peak Detail'!Y19)+(0.170212765957447*'[2]Off Peak Detail'!Y38)+(0.170212765957447*'[2]Off Peak Detail'!Y57)</f>
        <v>38.136169433593757</v>
      </c>
      <c r="AA19" s="46">
        <f>(0.6*'[2]Off Peak Detail'!Z19)+(0.2*'[2]Off Peak Detail'!Z38)+(0.2*'[2]Off Peak Detail'!Z57)</f>
        <v>47.654998779296875</v>
      </c>
      <c r="AB19" s="46">
        <f>(0.659574468085106*'[2]Off Peak Detail'!AA19)+(0.170212765957447*'[2]Off Peak Detail'!AA38)+(0.170212765957447*'[2]Off Peak Detail'!AA57)</f>
        <v>44.149997711181641</v>
      </c>
      <c r="AC19" s="46">
        <f>(0.63265306122449*'[2]Off Peak Detail'!AB19)+(0.204081632653061*'[2]Off Peak Detail'!AB38)+(0.163265306122449*'[2]Off Peak Detail'!AB57)</f>
        <v>44.500000000000007</v>
      </c>
      <c r="AD19" s="46">
        <f>(0.625*'[2]Off Peak Detail'!AC19)+(0.166666666666667*'[2]Off Peak Detail'!AC38)+(0.208333333333333*'[2]Off Peak Detail'!AC57)</f>
        <v>43</v>
      </c>
      <c r="AE19" s="46">
        <f>(0.659574468085106*'[2]Off Peak Detail'!AD19)+(0.170212765957447*'[2]Off Peak Detail'!AD38)+(0.170212765957447*'[2]Off Peak Detail'!AD57)</f>
        <v>42.199996948242188</v>
      </c>
      <c r="AF19" s="46">
        <f>(0.625*'[2]Off Peak Detail'!AE19)+(0.208333333333333*'[2]Off Peak Detail'!AE38)+(0.166666666666667*'[2]Off Peak Detail'!AE57)</f>
        <v>42.625</v>
      </c>
      <c r="AG19" s="46">
        <f>(0.63265306122449*'[2]Off Peak Detail'!AF19)+(0.163265306122449*'[2]Off Peak Detail'!AF38)+(0.204081632653061*'[2]Off Peak Detail'!AF57)</f>
        <v>45.049999237060547</v>
      </c>
      <c r="AH19" s="46">
        <f>(0.659574468085106*'[2]Off Peak Detail'!AG19)+(0.170212765957447*'[2]Off Peak Detail'!AG38)+(0.170212765957447*'[2]Off Peak Detail'!AG57)</f>
        <v>41.829787234042549</v>
      </c>
      <c r="AI19" s="46">
        <f>(0.636363636363636*'[2]Off Peak Detail'!AH19)+(0.181818181818182*'[2]Off Peak Detail'!AH38)+(0.181818181818182*'[2]Off Peak Detail'!AH57)</f>
        <v>42.81818181818182</v>
      </c>
      <c r="AJ19" s="46">
        <f>(0.607843137254902*'[2]Off Peak Detail'!AI19)+(0.196078431372549*'[2]Off Peak Detail'!AI38)+(0.196078431372549*'[2]Off Peak Detail'!AI57)</f>
        <v>41.953923094506358</v>
      </c>
      <c r="AK19" s="46">
        <f>(0.652173913043478*'[2]Off Peak Detail'!AJ19)+(0.173913043478261*'[2]Off Peak Detail'!AJ38)+(0.173913043478261*'[2]Off Peak Detail'!AJ57)</f>
        <v>34.05217311693275</v>
      </c>
      <c r="AL19" s="46">
        <f>(0.63265306122449*'[2]Off Peak Detail'!AK19)+(0.204081632653061*'[2]Off Peak Detail'!AK38)+(0.163265306122449*'[2]Off Peak Detail'!AK57)</f>
        <v>39.884694002112568</v>
      </c>
      <c r="AM19" s="46">
        <f>(0.625*'[2]Off Peak Detail'!AL19)+(0.166666666666667*'[2]Off Peak Detail'!AL38)+(0.208333333333333*'[2]Off Peak Detail'!AL57)</f>
        <v>37.904998779296875</v>
      </c>
      <c r="AN19" s="46">
        <f>(0.659574468085106*'[2]Off Peak Detail'!AM19)+(0.170212765957447*'[2]Off Peak Detail'!AM38)+(0.170212765957447*'[2]Off Peak Detail'!AM57)</f>
        <v>41.958508349479509</v>
      </c>
      <c r="AO19" s="46">
        <f>(0.607843137254902*'[2]Off Peak Detail'!AN19)+(0.196078431372549*'[2]Off Peak Detail'!AN38)+(0.196078431372549*'[2]Off Peak Detail'!AN57)</f>
        <v>42.127450980392162</v>
      </c>
      <c r="AP19" s="46">
        <f>(0.652173913043478*'[2]Off Peak Detail'!AO19)+(0.173913043478261*'[2]Off Peak Detail'!AO38)+(0.173913043478261*'[2]Off Peak Detail'!AO57)</f>
        <v>35.304347826086961</v>
      </c>
      <c r="AQ19" s="46">
        <f>(0.659574468085106*'[2]Off Peak Detail'!AP19)+(0.170212765957447*'[2]Off Peak Detail'!AP38)+(0.170212765957447*'[2]Off Peak Detail'!AP57)</f>
        <v>36.577656522710271</v>
      </c>
      <c r="AR19" s="46">
        <f>(0.6*'[2]Off Peak Detail'!AQ19)+(0.2*'[2]Off Peak Detail'!AQ38)+(0.2*'[2]Off Peak Detail'!AQ57)</f>
        <v>37.375</v>
      </c>
      <c r="AS19" s="46">
        <f>(0.659574468085106*'[2]Off Peak Detail'!AR19)+(0.170212765957447*'[2]Off Peak Detail'!AR38)+(0.170212765957447*'[2]Off Peak Detail'!AR57)</f>
        <v>39.427658811528637</v>
      </c>
      <c r="AT19" s="46">
        <f>(0.63265306122449*'[2]Off Peak Detail'!AS19)+(0.204081632653061*'[2]Off Peak Detail'!AS38)+(0.163265306122449*'[2]Off Peak Detail'!AS57)</f>
        <v>39.68367250403579</v>
      </c>
      <c r="AU19" s="46">
        <f>(0.617021276595745*'[2]Off Peak Detail'!AT19)+(0.170212765957447*'[2]Off Peak Detail'!AT38)+(0.212765957446809*'[2]Off Peak Detail'!AT57)</f>
        <v>38.640423827475729</v>
      </c>
      <c r="AV19" s="46">
        <f>(0.659574468085106*'[2]Off Peak Detail'!AU19)+(0.170212765957447*'[2]Off Peak Detail'!AU38)+(0.170212765957447*'[2]Off Peak Detail'!AU57)</f>
        <v>35.993191706880609</v>
      </c>
      <c r="AW19" s="46">
        <f>(0.652173913043478*'[2]Off Peak Detail'!AV19)+(0.173913043478261*'[2]Off Peak Detail'!AV38)+(0.173913043478261*'[2]Off Peak Detail'!AV57)</f>
        <v>35.456521241561227</v>
      </c>
      <c r="AX19" s="46">
        <f>(0.607843137254902*'[2]Off Peak Detail'!AW19)+(0.196078431372549*'[2]Off Peak Detail'!AW38)+(0.196078431372549*'[2]Off Peak Detail'!AW57)</f>
        <v>38.934313755409391</v>
      </c>
      <c r="AY19" s="46">
        <f>(0.652173913043478*'[2]Off Peak Detail'!AX19)+(0.173913043478261*'[2]Off Peak Detail'!AX38)+(0.173913043478261*'[2]Off Peak Detail'!AX57)</f>
        <v>36.741955301036008</v>
      </c>
      <c r="AZ19" s="46">
        <f>(0.63265306122449*'[2]Off Peak Detail'!AY19)+(0.204081632653061*'[2]Off Peak Detail'!AY38)+(0.163265306122449*'[2]Off Peak Detail'!AY57)</f>
        <v>40.864283425467363</v>
      </c>
      <c r="BA19" s="46">
        <f>(0.63265306122449*'[2]Off Peak Detail'!AZ19)+(0.163265306122449*'[2]Off Peak Detail'!AZ38)+(0.204081632653061*'[2]Off Peak Detail'!AZ57)</f>
        <v>41.214285714285722</v>
      </c>
      <c r="BB19" s="46">
        <f>(0.652173913043478*'[2]Off Peak Detail'!BA19)+(0.173913043478261*'[2]Off Peak Detail'!BA38)+(0.173913043478261*'[2]Off Peak Detail'!BA57)</f>
        <v>34.304347826086961</v>
      </c>
      <c r="BC19" s="46">
        <f>(0.607843137254902*'[2]Off Peak Detail'!BB19)+(0.196078431372549*'[2]Off Peak Detail'!BB38)+(0.196078431372549*'[2]Off Peak Detail'!BB57)</f>
        <v>35.900977340399052</v>
      </c>
      <c r="BD19" s="46">
        <f>(0.652173913043478*'[2]Off Peak Detail'!BC19)+(0.173913043478261*'[2]Off Peak Detail'!BC38)+(0.173913043478261*'[2]Off Peak Detail'!BC57)</f>
        <v>36.048913043478265</v>
      </c>
      <c r="BE19" s="46">
        <f>(0.659574468085106*'[2]Off Peak Detail'!BD19)+(0.170212765957447*'[2]Off Peak Detail'!BD38)+(0.170212765957447*'[2]Off Peak Detail'!BD57)</f>
        <v>38.42765881152863</v>
      </c>
      <c r="BF19" s="46">
        <f>(0.607843137254902*'[2]Off Peak Detail'!BE19)+(0.196078431372549*'[2]Off Peak Detail'!BE38)+(0.196078431372549*'[2]Off Peak Detail'!BE57)</f>
        <v>39.32352848426968</v>
      </c>
      <c r="BG19" s="46">
        <f>(0.636363636363636*'[2]Off Peak Detail'!BF19)+(0.181818181818182*'[2]Off Peak Detail'!BF38)+(0.181818181818182*'[2]Off Peak Detail'!BF57)</f>
        <v>38.227270993319429</v>
      </c>
      <c r="BH19" s="46">
        <f>(0.659574468085106*'[2]Off Peak Detail'!BG19)+(0.170212765957447*'[2]Off Peak Detail'!BG38)+(0.170212765957447*'[2]Off Peak Detail'!BG57)</f>
        <v>35.669787451561461</v>
      </c>
      <c r="BI19" s="46">
        <f>(0.625*'[2]Off Peak Detail'!BH19)+(0.208333333333333*'[2]Off Peak Detail'!BH38)+(0.166666666666667*'[2]Off Peak Detail'!BH57)</f>
        <v>35.212499427795407</v>
      </c>
      <c r="BJ19" s="46">
        <f>(0.63265306122449*'[2]Off Peak Detail'!BI19)+(0.163265306122449*'[2]Off Peak Detail'!BI38)+(0.204081632653061*'[2]Off Peak Detail'!BI57)</f>
        <v>38.53571441027583</v>
      </c>
      <c r="BK19" s="46">
        <f>(0.652173913043478*'[2]Off Peak Detail'!BJ19)+(0.173913043478261*'[2]Off Peak Detail'!BJ38)+(0.173913043478261*'[2]Off Peak Detail'!BJ57)</f>
        <v>36.411520518427309</v>
      </c>
      <c r="BL19" s="46">
        <f>(0.607843137254902*'[2]Off Peak Detail'!BK19)+(0.196078431372549*'[2]Off Peak Detail'!BK38)+(0.196078431372549*'[2]Off Peak Detail'!BK57)</f>
        <v>40.40489967196595</v>
      </c>
      <c r="BM19" s="46">
        <f>(0.659574468085106*'[2]Off Peak Detail'!BL19)+(0.170212765957447*'[2]Off Peak Detail'!BL38)+(0.170212765957447*'[2]Off Peak Detail'!BL57)</f>
        <v>40.985106382978721</v>
      </c>
      <c r="BN19" s="46">
        <f>(0.652173913043478*'[2]Off Peak Detail'!BM19)+(0.173913043478261*'[2]Off Peak Detail'!BM38)+(0.173913043478261*'[2]Off Peak Detail'!BM57)</f>
        <v>33.973913043478269</v>
      </c>
      <c r="BO19" s="46">
        <f>(0.607843137254902*'[2]Off Peak Detail'!BN19)+(0.196078431372549*'[2]Off Peak Detail'!BN38)+(0.196078431372549*'[2]Off Peak Detail'!BN57)</f>
        <v>35.528428320791207</v>
      </c>
      <c r="BP19" s="46">
        <f>(0.652173913043478*'[2]Off Peak Detail'!BO19)+(0.173913043478261*'[2]Off Peak Detail'!BO38)+(0.173913043478261*'[2]Off Peak Detail'!BO57)</f>
        <v>35.718478260869567</v>
      </c>
      <c r="BQ19" s="46">
        <f>(0.63265306122449*'[2]Off Peak Detail'!BP19)+(0.204081632653061*'[2]Off Peak Detail'!BP38)+(0.163265306122449*'[2]Off Peak Detail'!BP57)</f>
        <v>38.246938012570752</v>
      </c>
      <c r="BR19" s="46">
        <f>(0.63265306122449*'[2]Off Peak Detail'!BQ19)+(0.163265306122449*'[2]Off Peak Detail'!BQ38)+(0.204081632653061*'[2]Off Peak Detail'!BQ57)</f>
        <v>39.408162299954157</v>
      </c>
      <c r="BS19" s="46">
        <f>(0.636363636363636*'[2]Off Peak Detail'!BR19)+(0.181818181818182*'[2]Off Peak Detail'!BR38)+(0.181818181818182*'[2]Off Peak Detail'!BR57)</f>
        <v>38.2999982660467</v>
      </c>
      <c r="BT19" s="46">
        <f>(0.659574468085106*'[2]Off Peak Detail'!BS19)+(0.170212765957447*'[2]Off Peak Detail'!BS38)+(0.170212765957447*'[2]Off Peak Detail'!BS57)</f>
        <v>35.737872557944442</v>
      </c>
      <c r="BU19" s="46">
        <f>(0.6*'[2]Off Peak Detail'!BT19)+(0.2*'[2]Off Peak Detail'!BT38)+(0.2*'[2]Off Peak Detail'!BT57)</f>
        <v>35.371999359130854</v>
      </c>
      <c r="BV19" s="46">
        <f>(0.659574468085106*'[2]Off Peak Detail'!BU19)+(0.170212765957447*'[2]Off Peak Detail'!BU38)+(0.170212765957447*'[2]Off Peak Detail'!BU57)</f>
        <v>38.575532142152177</v>
      </c>
      <c r="BW19" s="46">
        <f>(0.652173913043478*'[2]Off Peak Detail'!BV19)+(0.173913043478261*'[2]Off Peak Detail'!BV38)+(0.173913043478261*'[2]Off Peak Detail'!BV57)</f>
        <v>36.481085735818617</v>
      </c>
      <c r="BX19" s="46">
        <f>(0.607843137254902*'[2]Off Peak Detail'!BW19)+(0.196078431372549*'[2]Off Peak Detail'!BW38)+(0.196078431372549*'[2]Off Peak Detail'!BW57)</f>
        <v>40.483331044514969</v>
      </c>
      <c r="BY19" s="46">
        <f>(0.659574468085106*'[2]Off Peak Detail'!BX19)+(0.170212765957447*'[2]Off Peak Detail'!BX38)+(0.170212765957447*'[2]Off Peak Detail'!BX57)</f>
        <v>41.053191489361701</v>
      </c>
      <c r="BZ19" s="46">
        <f>(0.625*'[2]Off Peak Detail'!BY19)+(0.208333333333333*'[2]Off Peak Detail'!BY38)+(0.166666666666667*'[2]Off Peak Detail'!BY57)</f>
        <v>34.28125</v>
      </c>
      <c r="CA19" s="46">
        <f>(0.63265306122449*'[2]Off Peak Detail'!BZ19)+(0.163265306122449*'[2]Off Peak Detail'!BZ38)+(0.204081632653061*'[2]Off Peak Detail'!BZ57)</f>
        <v>35.470405111507496</v>
      </c>
      <c r="CB19" s="46">
        <f>(0.652173913043478*'[2]Off Peak Detail'!CA19)+(0.173913043478261*'[2]Off Peak Detail'!CA38)+(0.173913043478261*'[2]Off Peak Detail'!CA57)</f>
        <v>35.788043478260875</v>
      </c>
      <c r="CC19" s="46">
        <f>(0.607843137254902*'[2]Off Peak Detail'!CB19)+(0.196078431372549*'[2]Off Peak Detail'!CB38)+(0.196078431372549*'[2]Off Peak Detail'!CB57)</f>
        <v>38.456861982158586</v>
      </c>
      <c r="CD19" s="46">
        <f>(0.659574468085106*'[2]Off Peak Detail'!CC19)+(0.170212765957447*'[2]Off Peak Detail'!CC38)+(0.170212765957447*'[2]Off Peak Detail'!CC57)</f>
        <v>39.93297771697349</v>
      </c>
      <c r="CE19" s="46">
        <f>(0.636363636363636*'[2]Off Peak Detail'!CD19)+(0.181818181818182*'[2]Off Peak Detail'!CD38)+(0.181818181818182*'[2]Off Peak Detail'!CD57)</f>
        <v>38.822725538773966</v>
      </c>
      <c r="CF19" s="46">
        <f>(0.63265306122449*'[2]Off Peak Detail'!CE19)+(0.204081632653061*'[2]Off Peak Detail'!CE38)+(0.163265306122449*'[2]Off Peak Detail'!CE57)</f>
        <v>36.329183944390749</v>
      </c>
      <c r="CG19" s="46">
        <f>(0.625*'[2]Off Peak Detail'!CF19)+(0.166666666666667*'[2]Off Peak Detail'!CF38)+(0.208333333333333*'[2]Off Peak Detail'!CF57)</f>
        <v>35.812499427795409</v>
      </c>
      <c r="CH19" s="46">
        <f>(0.659574468085106*'[2]Off Peak Detail'!CG19)+(0.170212765957447*'[2]Off Peak Detail'!CG38)+(0.170212765957447*'[2]Off Peak Detail'!CG57)</f>
        <v>39.093617248535161</v>
      </c>
      <c r="CI19" s="46">
        <f>(0.625*'[2]Off Peak Detail'!CH19)+(0.208333333333333*'[2]Off Peak Detail'!CH38)+(0.166666666666667*'[2]Off Peak Detail'!CH57)</f>
        <v>37.148748779296874</v>
      </c>
      <c r="CJ19" s="46">
        <f>(0.63265306122449*'[2]Off Peak Detail'!CI19)+(0.163265306122449*'[2]Off Peak Detail'!CI38)+(0.204081632653061*'[2]Off Peak Detail'!CI57)</f>
        <v>41.112242609140829</v>
      </c>
      <c r="CK19" s="46">
        <f>(0.659574468085106*'[2]Off Peak Detail'!CJ19)+(0.170212765957447*'[2]Off Peak Detail'!CJ38)+(0.170212765957447*'[2]Off Peak Detail'!CJ57)</f>
        <v>41.571276595744678</v>
      </c>
      <c r="CL19" s="46">
        <f>(0.6*'[2]Off Peak Detail'!CK19)+(0.2*'[2]Off Peak Detail'!CK38)+(0.2*'[2]Off Peak Detail'!CK57)</f>
        <v>35.029999999999994</v>
      </c>
      <c r="CM19" s="46">
        <f>(0.659574468085106*'[2]Off Peak Detail'!CL19)+(0.170212765957447*'[2]Off Peak Detail'!CL38)+(0.170212765957447*'[2]Off Peak Detail'!CL57)</f>
        <v>35.840422480157088</v>
      </c>
      <c r="CN19" s="46">
        <f>(0.652173913043478*'[2]Off Peak Detail'!CM19)+(0.173913043478261*'[2]Off Peak Detail'!CM38)+(0.173913043478261*'[2]Off Peak Detail'!CM57)</f>
        <v>36.307608695652178</v>
      </c>
      <c r="CO19" s="46">
        <f>(0.607843137254902*'[2]Off Peak Detail'!CN19)+(0.196078431372549*'[2]Off Peak Detail'!CN38)+(0.196078431372549*'[2]Off Peak Detail'!CN57)</f>
        <v>38.985293354707608</v>
      </c>
      <c r="CP19" s="46">
        <f>(0.659574468085106*'[2]Off Peak Detail'!CO19)+(0.170212765957447*'[2]Off Peak Detail'!CO38)+(0.170212765957447*'[2]Off Peak Detail'!CO57)</f>
        <v>40.451062823356466</v>
      </c>
      <c r="CQ19" s="46">
        <f>(0.644444444444444*'[2]Off Peak Detail'!CP19)+(0.177777777777778*'[2]Off Peak Detail'!CP38)+(0.177777777777778*'[2]Off Peak Detail'!CP57)</f>
        <v>39.319998253716363</v>
      </c>
      <c r="CR19" s="46">
        <f>(0.607843137254902*'[2]Off Peak Detail'!CQ19)+(0.196078431372549*'[2]Off Peak Detail'!CQ38)+(0.196078431372549*'[2]Off Peak Detail'!CQ57)</f>
        <v>36.925098359351068</v>
      </c>
      <c r="CS19" s="46">
        <f>(0.652173913043478*'[2]Off Peak Detail'!CR19)+(0.173913043478261*'[2]Off Peak Detail'!CR38)+(0.173913043478261*'[2]Off Peak Detail'!CR57)</f>
        <v>36.234782111126449</v>
      </c>
      <c r="CT19" s="46">
        <f>(0.63265306122449*'[2]Off Peak Detail'!CS19)+(0.204081632653061*'[2]Off Peak Detail'!CS38)+(0.163265306122449*'[2]Off Peak Detail'!CS57)</f>
        <v>39.65612257354114</v>
      </c>
      <c r="CU19" s="46">
        <f>(0.625*'[2]Off Peak Detail'!CT19)+(0.166666666666667*'[2]Off Peak Detail'!CT38)+(0.208333333333333*'[2]Off Peak Detail'!CT57)</f>
        <v>37.673748779296879</v>
      </c>
      <c r="CV19" s="46">
        <f>(0.659574468085106*'[2]Off Peak Detail'!CU19)+(0.170212765957447*'[2]Off Peak Detail'!CU38)+(0.170212765957447*'[2]Off Peak Detail'!CU57)</f>
        <v>41.739359413309295</v>
      </c>
      <c r="CW19" s="46">
        <f>(0.607843137254902*'[2]Off Peak Detail'!CV19)+(0.196078431372549*'[2]Off Peak Detail'!CV38)+(0.196078431372549*'[2]Off Peak Detail'!CV57)</f>
        <v>41.890196078431366</v>
      </c>
      <c r="CX19" s="46">
        <f>(0.652173913043478*'[2]Off Peak Detail'!CW19)+(0.173913043478261*'[2]Off Peak Detail'!CW38)+(0.173913043478261*'[2]Off Peak Detail'!CW57)</f>
        <v>35.082608695652176</v>
      </c>
      <c r="CY19" s="46">
        <f>(0.659574468085106*'[2]Off Peak Detail'!CX19)+(0.170212765957447*'[2]Off Peak Detail'!CX38)+(0.170212765957447*'[2]Off Peak Detail'!CX57)</f>
        <v>36.358507586540057</v>
      </c>
      <c r="CZ19" s="46">
        <f>(0.6*'[2]Off Peak Detail'!CY19)+(0.2*'[2]Off Peak Detail'!CY38)+(0.2*'[2]Off Peak Detail'!CY57)</f>
        <v>37.134999999999998</v>
      </c>
      <c r="DA19" s="46">
        <f>(0.659574468085106*'[2]Off Peak Detail'!CZ19)+(0.170212765957447*'[2]Off Peak Detail'!CZ38)+(0.170212765957447*'[2]Off Peak Detail'!CZ57)</f>
        <v>39.208509875358423</v>
      </c>
      <c r="DB19" s="46">
        <f>(0.63265306122449*'[2]Off Peak Detail'!DA19)+(0.204081632653061*'[2]Off Peak Detail'!DA38)+(0.163265306122449*'[2]Off Peak Detail'!DA57)</f>
        <v>40.95510107546437</v>
      </c>
      <c r="DC19" s="46">
        <f>(0.636363636363636*'[2]Off Peak Detail'!DB19)+(0.181818181818182*'[2]Off Peak Detail'!DB38)+(0.181818181818182*'[2]Off Peak Detail'!DB57)</f>
        <v>39.845452811501247</v>
      </c>
      <c r="DD19" s="46">
        <f>(0.63265306122449*'[2]Off Peak Detail'!DC19)+(0.163265306122449*'[2]Off Peak Detail'!DC38)+(0.204081632653061*'[2]Off Peak Detail'!DC57)</f>
        <v>37.352653332145849</v>
      </c>
      <c r="DE19" s="46">
        <f>(0.652173913043478*'[2]Off Peak Detail'!DD19)+(0.173913043478261*'[2]Off Peak Detail'!DD38)+(0.173913043478261*'[2]Off Peak Detail'!DD57)</f>
        <v>36.734782111126442</v>
      </c>
      <c r="DF19" s="46">
        <f>(0.607843137254902*'[2]Off Peak Detail'!DE19)+(0.196078431372549*'[2]Off Peak Detail'!DE38)+(0.196078431372549*'[2]Off Peak Detail'!DE57)</f>
        <v>40.19705885344861</v>
      </c>
      <c r="DG19" s="46">
        <f>(0.652173913043478*'[2]Off Peak Detail'!DF19)+(0.173913043478261*'[2]Off Peak Detail'!DF38)+(0.173913043478261*'[2]Off Peak Detail'!DF57)</f>
        <v>38.02021617060123</v>
      </c>
      <c r="DH19" s="46">
        <f>(0.659574468085106*'[2]Off Peak Detail'!DG19)+(0.170212765957447*'[2]Off Peak Detail'!DG38)+(0.170212765957447*'[2]Off Peak Detail'!DG57)</f>
        <v>42.239359413309309</v>
      </c>
      <c r="DI19" s="46">
        <f>(0.607843137254902*'[2]Off Peak Detail'!DH19)+(0.196078431372549*'[2]Off Peak Detail'!DH38)+(0.196078431372549*'[2]Off Peak Detail'!DH57)</f>
        <v>42.390196078431373</v>
      </c>
      <c r="DJ19" s="46">
        <f>(0.652173913043478*'[2]Off Peak Detail'!DI19)+(0.173913043478261*'[2]Off Peak Detail'!DI38)+(0.173913043478261*'[2]Off Peak Detail'!DI57)</f>
        <v>35.582608695652176</v>
      </c>
      <c r="DK19" s="46">
        <f>(0.63265306122449*'[2]Off Peak Detail'!DJ19)+(0.204081632653061*'[2]Off Peak Detail'!DJ38)+(0.163265306122449*'[2]Off Peak Detail'!DJ57)</f>
        <v>37.017343887017695</v>
      </c>
      <c r="DL19" s="46">
        <f>(0.625*'[2]Off Peak Detail'!DK19)+(0.166666666666667*'[2]Off Peak Detail'!DK38)+(0.208333333333333*'[2]Off Peak Detail'!DK57)</f>
        <v>37.487499999999997</v>
      </c>
      <c r="DM19" s="46">
        <f>(0.659574468085106*'[2]Off Peak Detail'!DL19)+(0.170212765957447*'[2]Off Peak Detail'!DL38)+(0.170212765957447*'[2]Off Peak Detail'!DL57)</f>
        <v>39.708509875358423</v>
      </c>
      <c r="DN19" s="46">
        <f>(0.607843137254902*'[2]Off Peak Detail'!DM19)+(0.196078431372549*'[2]Off Peak Detail'!DM38)+(0.196078431372549*'[2]Off Peak Detail'!DM57)</f>
        <v>41.458822601916737</v>
      </c>
      <c r="DO19" s="46">
        <f>(0.636363636363636*'[2]Off Peak Detail'!DN19)+(0.181818181818182*'[2]Off Peak Detail'!DN38)+(0.181818181818182*'[2]Off Peak Detail'!DN57)</f>
        <v>40.345452811501247</v>
      </c>
      <c r="DP19" s="46">
        <f>(0.659574468085106*'[2]Off Peak Detail'!DO19)+(0.170212765957447*'[2]Off Peak Detail'!DO38)+(0.170212765957447*'[2]Off Peak Detail'!DO57)</f>
        <v>37.774042770710402</v>
      </c>
      <c r="DQ19" s="46">
        <f>(0.652173913043478*'[2]Off Peak Detail'!DP19)+(0.173913043478261*'[2]Off Peak Detail'!DP38)+(0.173913043478261*'[2]Off Peak Detail'!DP57)</f>
        <v>37.234782111126442</v>
      </c>
      <c r="DR19" s="46">
        <f>(0.607843137254902*'[2]Off Peak Detail'!DQ19)+(0.196078431372549*'[2]Off Peak Detail'!DQ38)+(0.196078431372549*'[2]Off Peak Detail'!DQ57)</f>
        <v>40.69705885344861</v>
      </c>
      <c r="DS19" s="46">
        <f>(0.652173913043478*'[2]Off Peak Detail'!DR19)+(0.173913043478261*'[2]Off Peak Detail'!DR38)+(0.173913043478261*'[2]Off Peak Detail'!DR57)</f>
        <v>38.52021617060123</v>
      </c>
      <c r="DT19" s="46">
        <f>(0.63265306122449*'[2]Off Peak Detail'!DS19)+(0.204081632653061*'[2]Off Peak Detail'!DS38)+(0.163265306122449*'[2]Off Peak Detail'!DS57)</f>
        <v>42.635711996895928</v>
      </c>
      <c r="DU19" s="46">
        <f>(0.63265306122449*'[2]Off Peak Detail'!DT19)+(0.163265306122449*'[2]Off Peak Detail'!DT38)+(0.204081632653061*'[2]Off Peak Detail'!DT57)</f>
        <v>42.985714285714295</v>
      </c>
      <c r="DV19" s="46">
        <f>(0.652173913043478*'[2]Off Peak Detail'!DU19)+(0.173913043478261*'[2]Off Peak Detail'!DU38)+(0.173913043478261*'[2]Off Peak Detail'!DU57)</f>
        <v>36.082608695652176</v>
      </c>
      <c r="DW19" s="46">
        <f>(0.607843137254902*'[2]Off Peak Detail'!DV19)+(0.196078431372549*'[2]Off Peak Detail'!DV38)+(0.196078431372549*'[2]Off Peak Detail'!DV57)</f>
        <v>37.663722438438263</v>
      </c>
      <c r="DX19" s="46">
        <f>(0.652173913043478*'[2]Off Peak Detail'!DW19)+(0.173913043478261*'[2]Off Peak Detail'!DW38)+(0.173913043478261*'[2]Off Peak Detail'!DW57)</f>
        <v>37.827173913043481</v>
      </c>
      <c r="DY19" s="46">
        <f>(0.659574468085106*'[2]Off Peak Detail'!DX19)+(0.170212765957447*'[2]Off Peak Detail'!DX38)+(0.170212765957447*'[2]Off Peak Detail'!DX57)</f>
        <v>40.208509875358423</v>
      </c>
    </row>
    <row r="20" spans="1:129" s="4" customFormat="1" ht="13.65" customHeight="1" x14ac:dyDescent="0.2">
      <c r="A20" s="47" t="s">
        <v>30</v>
      </c>
      <c r="B20" s="3" t="s">
        <v>30</v>
      </c>
      <c r="C20" s="46">
        <f ca="1">(0.62962962962963*'[2]Off Peak Detail'!C20)+(0.222222222222222*'[2]Off Peak Detail'!C39)+(0.148148148148148*'[2]Off Peak Detail'!C58)</f>
        <v>16.222219679090706</v>
      </c>
      <c r="D20" s="46">
        <f ca="1">(0.63265306122449*'[2]Off Peak Detail'!E20)+(0.163265306122449*'[2]Off Peak Detail'!E39)+(0.204081632653061*'[2]Off Peak Detail'!E58)</f>
        <v>24.830816737583703</v>
      </c>
      <c r="E20" s="46">
        <f>(0.659574468085106*'[2]Off Peak Detail'!F20)+(0.170212765957447*'[2]Off Peak Detail'!F39)+(0.170212765957447*'[2]Off Peak Detail'!F58)</f>
        <v>18.973404904629323</v>
      </c>
      <c r="F20" s="46">
        <f>(0.6*'[2]Off Peak Detail'!G20)+(0.2*'[2]Off Peak Detail'!G39)+(0.2*'[2]Off Peak Detail'!G58)</f>
        <v>17.560000228881837</v>
      </c>
      <c r="G20" s="31">
        <f t="shared" si="0"/>
        <v>15.862810162392044</v>
      </c>
      <c r="H20" s="46">
        <f>(0.659574468085106*'[2]Off Peak Detail'!I20)+(0.170212765957447*'[2]Off Peak Detail'!I39)+(0.170212765957447*'[2]Off Peak Detail'!I58)</f>
        <v>14.637023215598251</v>
      </c>
      <c r="I20" s="46">
        <f>(0.652173913043478*'[2]Off Peak Detail'!J20)+(0.173913043478261*'[2]Off Peak Detail'!J39)+(0.173913043478261*'[2]Off Peak Detail'!J58)</f>
        <v>14.804348448048469</v>
      </c>
      <c r="J20" s="46">
        <f>(0.607843137254902*'[2]Off Peak Detail'!K20)+(0.196078431372549*'[2]Off Peak Detail'!K39)+(0.196078431372549*'[2]Off Peak Detail'!K58)</f>
        <v>18.147058823529413</v>
      </c>
      <c r="K20" s="34">
        <v>18.040694363350372</v>
      </c>
      <c r="L20" s="34">
        <v>21.51055961129553</v>
      </c>
      <c r="M20" s="34">
        <v>22.360000846689701</v>
      </c>
      <c r="N20" s="34">
        <v>22.229997352440598</v>
      </c>
      <c r="O20" s="34">
        <v>22.578305176444676</v>
      </c>
      <c r="P20" s="34">
        <v>23.496207253869773</v>
      </c>
      <c r="Q20" s="34">
        <v>23.183885078629601</v>
      </c>
      <c r="R20" s="39">
        <v>22.625255039500495</v>
      </c>
      <c r="S20" s="40"/>
      <c r="T20" s="30"/>
      <c r="V20" s="46">
        <f>(0.659574468085106*'[2]Off Peak Detail'!U20)+(0.170212765957447*'[2]Off Peak Detail'!U39)+(0.170212765957447*'[2]Off Peak Detail'!U58)</f>
        <v>21.571915809144365</v>
      </c>
      <c r="W20" s="46">
        <f>(0.636363636363636*'[2]Off Peak Detail'!V20)+(0.181818181818182*'[2]Off Peak Detail'!V39)+(0.181818181818182*'[2]Off Peak Detail'!V58)</f>
        <v>20.175001664595172</v>
      </c>
      <c r="X20" s="46">
        <f>(0.607843137254902*'[2]Off Peak Detail'!W20)+(0.196078431372549*'[2]Off Peak Detail'!W39)+(0.196078431372549*'[2]Off Peak Detail'!W58)</f>
        <v>19.540000915527344</v>
      </c>
      <c r="Y20" s="46">
        <f>(0.652173913043478*'[2]Off Peak Detail'!X20)+(0.173913043478261*'[2]Off Peak Detail'!X39)+(0.173913043478261*'[2]Off Peak Detail'!X58)</f>
        <v>18.234783670176633</v>
      </c>
      <c r="Z20" s="46">
        <f>(0.659574468085106*'[2]Off Peak Detail'!Y20)+(0.170212765957447*'[2]Off Peak Detail'!Y39)+(0.170212765957447*'[2]Off Peak Detail'!Y58)</f>
        <v>20.051490134381233</v>
      </c>
      <c r="AA20" s="46">
        <f>(0.6*'[2]Off Peak Detail'!Z20)+(0.2*'[2]Off Peak Detail'!Z39)+(0.2*'[2]Off Peak Detail'!Z58)</f>
        <v>24.140000915527345</v>
      </c>
      <c r="AB20" s="46">
        <f>(0.659574468085106*'[2]Off Peak Detail'!AA20)+(0.170212765957447*'[2]Off Peak Detail'!AA39)+(0.170212765957447*'[2]Off Peak Detail'!AA58)</f>
        <v>26.274043468718837</v>
      </c>
      <c r="AC20" s="46">
        <f>(0.63265306122449*'[2]Off Peak Detail'!AB20)+(0.204081632653061*'[2]Off Peak Detail'!AB39)+(0.163265306122449*'[2]Off Peak Detail'!AB58)</f>
        <v>26.94816495934311</v>
      </c>
      <c r="AD20" s="46">
        <f>(0.625*'[2]Off Peak Detail'!AC20)+(0.166666666666667*'[2]Off Peak Detail'!AC39)+(0.208333333333333*'[2]Off Peak Detail'!AC58)</f>
        <v>20.362917582194012</v>
      </c>
      <c r="AE20" s="46">
        <f>(0.659574468085106*'[2]Off Peak Detail'!AD20)+(0.170212765957447*'[2]Off Peak Detail'!AD39)+(0.170212765957447*'[2]Off Peak Detail'!AD58)</f>
        <v>18.219576693595727</v>
      </c>
      <c r="AF20" s="46">
        <f>(0.625*'[2]Off Peak Detail'!AE20)+(0.208333333333333*'[2]Off Peak Detail'!AE39)+(0.166666666666667*'[2]Off Peak Detail'!AE58)</f>
        <v>19.44625091552734</v>
      </c>
      <c r="AG20" s="46">
        <f>(0.63265306122449*'[2]Off Peak Detail'!AF20)+(0.163265306122449*'[2]Off Peak Detail'!AF39)+(0.204081632653061*'[2]Off Peak Detail'!AF58)</f>
        <v>22.790000915527344</v>
      </c>
      <c r="AH20" s="46">
        <f>(0.659574468085106*'[2]Off Peak Detail'!AG20)+(0.170212765957447*'[2]Off Peak Detail'!AG39)+(0.170212765957447*'[2]Off Peak Detail'!AG58)</f>
        <v>25.728723404255323</v>
      </c>
      <c r="AI20" s="46">
        <f>(0.636363636363636*'[2]Off Peak Detail'!AH20)+(0.181818181818182*'[2]Off Peak Detail'!AH39)+(0.181818181818182*'[2]Off Peak Detail'!AH58)</f>
        <v>23.703182567249648</v>
      </c>
      <c r="AJ20" s="46">
        <f>(0.607843137254902*'[2]Off Peak Detail'!AI20)+(0.196078431372549*'[2]Off Peak Detail'!AI39)+(0.196078431372549*'[2]Off Peak Detail'!AI58)</f>
        <v>22.838235294117645</v>
      </c>
      <c r="AK20" s="46">
        <f>(0.652173913043478*'[2]Off Peak Detail'!AJ20)+(0.173913043478261*'[2]Off Peak Detail'!AJ39)+(0.173913043478261*'[2]Off Peak Detail'!AJ58)</f>
        <v>19.596956667692766</v>
      </c>
      <c r="AL20" s="46">
        <f>(0.63265306122449*'[2]Off Peak Detail'!AK20)+(0.204081632653061*'[2]Off Peak Detail'!AK39)+(0.163265306122449*'[2]Off Peak Detail'!AK58)</f>
        <v>20.015306900958624</v>
      </c>
      <c r="AM20" s="46">
        <f>(0.625*'[2]Off Peak Detail'!AL20)+(0.166666666666667*'[2]Off Peak Detail'!AL39)+(0.208333333333333*'[2]Off Peak Detail'!AL58)</f>
        <v>23.623334248860679</v>
      </c>
      <c r="AN20" s="46">
        <f>(0.659574468085106*'[2]Off Peak Detail'!AM20)+(0.170212765957447*'[2]Off Peak Detail'!AM39)+(0.170212765957447*'[2]Off Peak Detail'!AM58)</f>
        <v>26.098511553825219</v>
      </c>
      <c r="AO20" s="46">
        <f>(0.607843137254902*'[2]Off Peak Detail'!AN20)+(0.196078431372549*'[2]Off Peak Detail'!AN39)+(0.196078431372549*'[2]Off Peak Detail'!AN58)</f>
        <v>26.740982055664063</v>
      </c>
      <c r="AP20" s="46">
        <f>(0.652173913043478*'[2]Off Peak Detail'!AO20)+(0.173913043478261*'[2]Off Peak Detail'!AO39)+(0.173913043478261*'[2]Off Peak Detail'!AO58)</f>
        <v>20.116087872049086</v>
      </c>
      <c r="AQ20" s="46">
        <f>(0.659574468085106*'[2]Off Peak Detail'!AP20)+(0.170212765957447*'[2]Off Peak Detail'!AP39)+(0.170212765957447*'[2]Off Peak Detail'!AP58)</f>
        <v>18.044044778702109</v>
      </c>
      <c r="AR20" s="46">
        <f>(0.6*'[2]Off Peak Detail'!AQ20)+(0.2*'[2]Off Peak Detail'!AQ39)+(0.2*'[2]Off Peak Detail'!AQ58)</f>
        <v>19.090000915527344</v>
      </c>
      <c r="AS20" s="46">
        <f>(0.659574468085106*'[2]Off Peak Detail'!AR20)+(0.170212765957447*'[2]Off Peak Detail'!AR39)+(0.170212765957447*'[2]Off Peak Detail'!AR58)</f>
        <v>22.571915809144368</v>
      </c>
      <c r="AT20" s="46">
        <f>(0.63265306122449*'[2]Off Peak Detail'!AS20)+(0.204081632653061*'[2]Off Peak Detail'!AS39)+(0.163265306122449*'[2]Off Peak Detail'!AS58)</f>
        <v>26.020408163265301</v>
      </c>
      <c r="AU20" s="46">
        <f>(0.617021276595745*'[2]Off Peak Detail'!AT20)+(0.170212765957447*'[2]Off Peak Detail'!AT39)+(0.212765957446809*'[2]Off Peak Detail'!AT58)</f>
        <v>23.498575251153202</v>
      </c>
      <c r="AV20" s="46">
        <f>(0.659574468085106*'[2]Off Peak Detail'!AU20)+(0.170212765957447*'[2]Off Peak Detail'!AU39)+(0.170212765957447*'[2]Off Peak Detail'!AU58)</f>
        <v>22.595744680851062</v>
      </c>
      <c r="AW20" s="46">
        <f>(0.652173913043478*'[2]Off Peak Detail'!AV20)+(0.173913043478261*'[2]Off Peak Detail'!AV39)+(0.173913043478261*'[2]Off Peak Detail'!AV58)</f>
        <v>19.433913189431898</v>
      </c>
      <c r="AX20" s="46">
        <f>(0.607843137254902*'[2]Off Peak Detail'!AW20)+(0.196078431372549*'[2]Off Peak Detail'!AW39)+(0.196078431372549*'[2]Off Peak Detail'!AW58)</f>
        <v>19.737059574501185</v>
      </c>
      <c r="AY20" s="46">
        <f>(0.652173913043478*'[2]Off Peak Detail'!AX20)+(0.173913043478261*'[2]Off Peak Detail'!AX39)+(0.173913043478261*'[2]Off Peak Detail'!AX58)</f>
        <v>23.583479176396914</v>
      </c>
      <c r="AZ20" s="46">
        <f>(0.63265306122449*'[2]Off Peak Detail'!AY20)+(0.204081632653061*'[2]Off Peak Detail'!AY39)+(0.163265306122449*'[2]Off Peak Detail'!AY58)</f>
        <v>26.356327446139588</v>
      </c>
      <c r="BA20" s="46">
        <f>(0.63265306122449*'[2]Off Peak Detail'!AZ20)+(0.163265306122449*'[2]Off Peak Detail'!AZ39)+(0.204081632653061*'[2]Off Peak Detail'!AZ58)</f>
        <v>26.274695415886082</v>
      </c>
      <c r="BB20" s="46">
        <f>(0.652173913043478*'[2]Off Peak Detail'!BA20)+(0.173913043478261*'[2]Off Peak Detail'!BA39)+(0.173913043478261*'[2]Off Peak Detail'!BA58)</f>
        <v>19.953044393788218</v>
      </c>
      <c r="BC20" s="46">
        <f>(0.607843137254902*'[2]Off Peak Detail'!BB20)+(0.196078431372549*'[2]Off Peak Detail'!BB39)+(0.196078431372549*'[2]Off Peak Detail'!BB58)</f>
        <v>17.930688409244315</v>
      </c>
      <c r="BD20" s="46">
        <f>(0.652173913043478*'[2]Off Peak Detail'!BC20)+(0.173913043478261*'[2]Off Peak Detail'!BC39)+(0.173913043478261*'[2]Off Peak Detail'!BC58)</f>
        <v>18.887827002483863</v>
      </c>
      <c r="BE20" s="46">
        <f>(0.659574468085106*'[2]Off Peak Detail'!BD20)+(0.170212765957447*'[2]Off Peak Detail'!BD39)+(0.170212765957447*'[2]Off Peak Detail'!BD58)</f>
        <v>22.40702219212309</v>
      </c>
      <c r="BF20" s="46">
        <f>(0.607843137254902*'[2]Off Peak Detail'!BE20)+(0.196078431372549*'[2]Off Peak Detail'!BE39)+(0.196078431372549*'[2]Off Peak Detail'!BE58)</f>
        <v>26.333333333333336</v>
      </c>
      <c r="BG20" s="46">
        <f>(0.636363636363636*'[2]Off Peak Detail'!BF20)+(0.181818181818182*'[2]Off Peak Detail'!BF39)+(0.181818181818182*'[2]Off Peak Detail'!BF58)</f>
        <v>23.862273476340555</v>
      </c>
      <c r="BH20" s="46">
        <f>(0.659574468085106*'[2]Off Peak Detail'!BG20)+(0.170212765957447*'[2]Off Peak Detail'!BG39)+(0.170212765957447*'[2]Off Peak Detail'!BG58)</f>
        <v>22.925531914893615</v>
      </c>
      <c r="BI20" s="46">
        <f>(0.625*'[2]Off Peak Detail'!BH20)+(0.208333333333333*'[2]Off Peak Detail'!BH39)+(0.166666666666667*'[2]Off Peak Detail'!BH58)</f>
        <v>19.895000139872231</v>
      </c>
      <c r="BJ20" s="46">
        <f>(0.63265306122449*'[2]Off Peak Detail'!BI20)+(0.163265306122449*'[2]Off Peak Detail'!BI39)+(0.204081632653061*'[2]Off Peak Detail'!BI58)</f>
        <v>19.908368091193999</v>
      </c>
      <c r="BK20" s="46">
        <f>(0.652173913043478*'[2]Off Peak Detail'!BJ20)+(0.173913043478261*'[2]Off Peak Detail'!BJ39)+(0.173913043478261*'[2]Off Peak Detail'!BJ58)</f>
        <v>23.909566132918648</v>
      </c>
      <c r="BL20" s="46">
        <f>(0.607843137254902*'[2]Off Peak Detail'!BK20)+(0.196078431372549*'[2]Off Peak Detail'!BK39)+(0.196078431372549*'[2]Off Peak Detail'!BK58)</f>
        <v>26.677255817488124</v>
      </c>
      <c r="BM20" s="46">
        <f>(0.659574468085106*'[2]Off Peak Detail'!BL20)+(0.170212765957447*'[2]Off Peak Detail'!BL39)+(0.170212765957447*'[2]Off Peak Detail'!BL58)</f>
        <v>26.582554756326878</v>
      </c>
      <c r="BN20" s="46">
        <f>(0.652173913043478*'[2]Off Peak Detail'!BM20)+(0.173913043478261*'[2]Off Peak Detail'!BM39)+(0.173913043478261*'[2]Off Peak Detail'!BM58)</f>
        <v>20.279131350309953</v>
      </c>
      <c r="BO20" s="46">
        <f>(0.607843137254902*'[2]Off Peak Detail'!BN20)+(0.196078431372549*'[2]Off Peak Detail'!BN39)+(0.196078431372549*'[2]Off Peak Detail'!BN58)</f>
        <v>18.234609977871763</v>
      </c>
      <c r="BP20" s="46">
        <f>(0.652173913043478*'[2]Off Peak Detail'!BO20)+(0.173913043478261*'[2]Off Peak Detail'!BO39)+(0.173913043478261*'[2]Off Peak Detail'!BO58)</f>
        <v>19.213913959005605</v>
      </c>
      <c r="BQ20" s="46">
        <f>(0.63265306122449*'[2]Off Peak Detail'!BP20)+(0.204081632653061*'[2]Off Peak Detail'!BP39)+(0.163265306122449*'[2]Off Peak Detail'!BP58)</f>
        <v>22.963470303282445</v>
      </c>
      <c r="BR20" s="46">
        <f>(0.63265306122449*'[2]Off Peak Detail'!BQ20)+(0.163265306122449*'[2]Off Peak Detail'!BQ39)+(0.204081632653061*'[2]Off Peak Detail'!BQ58)</f>
        <v>26.224489795918366</v>
      </c>
      <c r="BS20" s="46">
        <f>(0.636363636363636*'[2]Off Peak Detail'!BR20)+(0.181818181818182*'[2]Off Peak Detail'!BR39)+(0.181818181818182*'[2]Off Peak Detail'!BR58)</f>
        <v>24.180455294522375</v>
      </c>
      <c r="BT20" s="46">
        <f>(0.659574468085106*'[2]Off Peak Detail'!BS20)+(0.170212765957447*'[2]Off Peak Detail'!BS39)+(0.170212765957447*'[2]Off Peak Detail'!BS58)</f>
        <v>23.25531914893617</v>
      </c>
      <c r="BU20" s="46">
        <f>(0.6*'[2]Off Peak Detail'!BT20)+(0.2*'[2]Off Peak Detail'!BT39)+(0.2*'[2]Off Peak Detail'!BT58)</f>
        <v>20.099000167846683</v>
      </c>
      <c r="BV20" s="46">
        <f>(0.659574468085106*'[2]Off Peak Detail'!BU20)+(0.170212765957447*'[2]Off Peak Detail'!BU39)+(0.170212765957447*'[2]Off Peak Detail'!BU58)</f>
        <v>20.370639070551444</v>
      </c>
      <c r="BW20" s="46">
        <f>(0.652173913043478*'[2]Off Peak Detail'!BV20)+(0.173913043478261*'[2]Off Peak Detail'!BV39)+(0.173913043478261*'[2]Off Peak Detail'!BV58)</f>
        <v>24.23565308944039</v>
      </c>
      <c r="BX20" s="46">
        <f>(0.607843137254902*'[2]Off Peak Detail'!BW20)+(0.196078431372549*'[2]Off Peak Detail'!BW39)+(0.196078431372549*'[2]Off Peak Detail'!BW58)</f>
        <v>26.981177386115576</v>
      </c>
      <c r="BY20" s="46">
        <f>(0.659574468085106*'[2]Off Peak Detail'!BX20)+(0.170212765957447*'[2]Off Peak Detail'!BX39)+(0.170212765957447*'[2]Off Peak Detail'!BX58)</f>
        <v>26.912341990369434</v>
      </c>
      <c r="BZ20" s="46">
        <f>(0.625*'[2]Off Peak Detail'!BY20)+(0.208333333333333*'[2]Off Peak Detail'!BY39)+(0.166666666666667*'[2]Off Peak Detail'!BY58)</f>
        <v>20.842084248860676</v>
      </c>
      <c r="CA20" s="46">
        <f>(0.63265306122449*'[2]Off Peak Detail'!BZ20)+(0.163265306122449*'[2]Off Peak Detail'!BZ39)+(0.204081632653061*'[2]Off Peak Detail'!BZ58)</f>
        <v>18.426389927766763</v>
      </c>
      <c r="CB20" s="46">
        <f>(0.652173913043478*'[2]Off Peak Detail'!CA20)+(0.173913043478261*'[2]Off Peak Detail'!CA39)+(0.173913043478261*'[2]Off Peak Detail'!CA58)</f>
        <v>19.540000915527344</v>
      </c>
      <c r="CC20" s="46">
        <f>(0.607843137254902*'[2]Off Peak Detail'!CB20)+(0.196078431372549*'[2]Off Peak Detail'!CB39)+(0.196078431372549*'[2]Off Peak Detail'!CB58)</f>
        <v>23.260589150821463</v>
      </c>
      <c r="CD20" s="46">
        <f>(0.659574468085106*'[2]Off Peak Detail'!CC20)+(0.170212765957447*'[2]Off Peak Detail'!CC39)+(0.170212765957447*'[2]Off Peak Detail'!CC58)</f>
        <v>26.553191489361705</v>
      </c>
      <c r="CE20" s="46">
        <f>(0.636363636363636*'[2]Off Peak Detail'!CD20)+(0.181818181818182*'[2]Off Peak Detail'!CD39)+(0.181818181818182*'[2]Off Peak Detail'!CD58)</f>
        <v>24.498637112704195</v>
      </c>
      <c r="CF20" s="46">
        <f>(0.63265306122449*'[2]Off Peak Detail'!CE20)+(0.204081632653061*'[2]Off Peak Detail'!CE39)+(0.163265306122449*'[2]Off Peak Detail'!CE58)</f>
        <v>23.704081632653065</v>
      </c>
      <c r="CG20" s="46">
        <f>(0.625*'[2]Off Peak Detail'!CF20)+(0.166666666666667*'[2]Off Peak Detail'!CF39)+(0.208333333333333*'[2]Off Peak Detail'!CF58)</f>
        <v>20.29062517484029</v>
      </c>
      <c r="CH20" s="46">
        <f>(0.659574468085106*'[2]Off Peak Detail'!CG20)+(0.170212765957447*'[2]Off Peak Detail'!CG39)+(0.170212765957447*'[2]Off Peak Detail'!CG58)</f>
        <v>20.700426304594</v>
      </c>
      <c r="CI20" s="46">
        <f>(0.625*'[2]Off Peak Detail'!CH20)+(0.208333333333333*'[2]Off Peak Detail'!CH39)+(0.166666666666667*'[2]Off Peak Detail'!CH58)</f>
        <v>24.800417582194008</v>
      </c>
      <c r="CJ20" s="46">
        <f>(0.63265306122449*'[2]Off Peak Detail'!CI20)+(0.163265306122449*'[2]Off Peak Detail'!CI39)+(0.204081632653061*'[2]Off Peak Detail'!CI58)</f>
        <v>26.91755193593551</v>
      </c>
      <c r="CK20" s="46">
        <f>(0.659574468085106*'[2]Off Peak Detail'!CJ20)+(0.170212765957447*'[2]Off Peak Detail'!CJ39)+(0.170212765957447*'[2]Off Peak Detail'!CJ58)</f>
        <v>27.24212922441199</v>
      </c>
      <c r="CL20" s="46">
        <f>(0.6*'[2]Off Peak Detail'!CK20)+(0.2*'[2]Off Peak Detail'!CK39)+(0.2*'[2]Off Peak Detail'!CK58)</f>
        <v>21.140000915527342</v>
      </c>
      <c r="CM20" s="46">
        <f>(0.659574468085106*'[2]Off Peak Detail'!CL20)+(0.170212765957447*'[2]Off Peak Detail'!CL39)+(0.170212765957447*'[2]Off Peak Detail'!CL58)</f>
        <v>18.86851286380849</v>
      </c>
      <c r="CN20" s="46">
        <f>(0.652173913043478*'[2]Off Peak Detail'!CM20)+(0.173913043478261*'[2]Off Peak Detail'!CM39)+(0.173913043478261*'[2]Off Peak Detail'!CM58)</f>
        <v>19.866087872049082</v>
      </c>
      <c r="CO20" s="46">
        <f>(0.607843137254902*'[2]Off Peak Detail'!CN20)+(0.196078431372549*'[2]Off Peak Detail'!CN39)+(0.196078431372549*'[2]Off Peak Detail'!CN58)</f>
        <v>23.564510719448911</v>
      </c>
      <c r="CP20" s="46">
        <f>(0.659574468085106*'[2]Off Peak Detail'!CO20)+(0.170212765957447*'[2]Off Peak Detail'!CO39)+(0.170212765957447*'[2]Off Peak Detail'!CO58)</f>
        <v>26.882978723404257</v>
      </c>
      <c r="CQ20" s="46">
        <f>(0.644444444444444*'[2]Off Peak Detail'!CP20)+(0.177777777777778*'[2]Off Peak Detail'!CP39)+(0.177777777777778*'[2]Off Peak Detail'!CP58)</f>
        <v>24.776445176866321</v>
      </c>
      <c r="CR20" s="46">
        <f>(0.607843137254902*'[2]Off Peak Detail'!CQ20)+(0.196078431372549*'[2]Off Peak Detail'!CQ39)+(0.196078431372549*'[2]Off Peak Detail'!CQ58)</f>
        <v>23.901960784313726</v>
      </c>
      <c r="CS20" s="46">
        <f>(0.652173913043478*'[2]Off Peak Detail'!CR20)+(0.173913043478261*'[2]Off Peak Detail'!CR39)+(0.173913043478261*'[2]Off Peak Detail'!CR58)</f>
        <v>20.738261015518855</v>
      </c>
      <c r="CT20" s="46">
        <f>(0.63265306122449*'[2]Off Peak Detail'!CS20)+(0.204081632653061*'[2]Off Peak Detail'!CS39)+(0.163265306122449*'[2]Off Peak Detail'!CS58)</f>
        <v>21.122449758101482</v>
      </c>
      <c r="CU20" s="46">
        <f>(0.625*'[2]Off Peak Detail'!CT20)+(0.166666666666667*'[2]Off Peak Detail'!CT39)+(0.208333333333333*'[2]Off Peak Detail'!CT58)</f>
        <v>24.717084248860679</v>
      </c>
      <c r="CV20" s="46">
        <f>(0.659574468085106*'[2]Off Peak Detail'!CU20)+(0.170212765957447*'[2]Off Peak Detail'!CU39)+(0.170212765957447*'[2]Off Peak Detail'!CU58)</f>
        <v>27.252766872974149</v>
      </c>
      <c r="CW20" s="46">
        <f>(0.607843137254902*'[2]Off Peak Detail'!CV20)+(0.196078431372549*'[2]Off Peak Detail'!CV39)+(0.196078431372549*'[2]Off Peak Detail'!CV58)</f>
        <v>27.80470754586014</v>
      </c>
      <c r="CX20" s="46">
        <f>(0.652173913043478*'[2]Off Peak Detail'!CW20)+(0.173913043478261*'[2]Off Peak Detail'!CW39)+(0.173913043478261*'[2]Off Peak Detail'!CW58)</f>
        <v>21.257392219875172</v>
      </c>
      <c r="CY20" s="46">
        <f>(0.659574468085106*'[2]Off Peak Detail'!CX20)+(0.170212765957447*'[2]Off Peak Detail'!CX39)+(0.170212765957447*'[2]Off Peak Detail'!CX58)</f>
        <v>19.198300097851043</v>
      </c>
      <c r="CZ20" s="46">
        <f>(0.6*'[2]Off Peak Detail'!CY20)+(0.2*'[2]Off Peak Detail'!CY39)+(0.2*'[2]Off Peak Detail'!CY58)</f>
        <v>20.140000915527342</v>
      </c>
      <c r="DA20" s="46">
        <f>(0.659574468085106*'[2]Off Peak Detail'!CZ20)+(0.170212765957447*'[2]Off Peak Detail'!CZ39)+(0.170212765957447*'[2]Off Peak Detail'!CZ58)</f>
        <v>23.726171128293302</v>
      </c>
      <c r="DB20" s="46">
        <f>(0.63265306122449*'[2]Off Peak Detail'!DA20)+(0.204081632653061*'[2]Off Peak Detail'!DA39)+(0.163265306122449*'[2]Off Peak Detail'!DA58)</f>
        <v>27.602040816326529</v>
      </c>
      <c r="DC20" s="46">
        <f>(0.636363636363636*'[2]Off Peak Detail'!DB20)+(0.181818181818182*'[2]Off Peak Detail'!DB39)+(0.181818181818182*'[2]Off Peak Detail'!DB58)</f>
        <v>25.135000749067828</v>
      </c>
      <c r="DD20" s="46">
        <f>(0.63265306122449*'[2]Off Peak Detail'!DC20)+(0.163265306122449*'[2]Off Peak Detail'!DC39)+(0.204081632653061*'[2]Off Peak Detail'!DC58)</f>
        <v>24.112244897959187</v>
      </c>
      <c r="DE20" s="46">
        <f>(0.652173913043478*'[2]Off Peak Detail'!DD20)+(0.173913043478261*'[2]Off Peak Detail'!DD39)+(0.173913043478261*'[2]Off Peak Detail'!DD58)</f>
        <v>21.064347972040594</v>
      </c>
      <c r="DF20" s="46">
        <f>(0.607843137254902*'[2]Off Peak Detail'!DE20)+(0.196078431372549*'[2]Off Peak Detail'!DE39)+(0.196078431372549*'[2]Off Peak Detail'!DE58)</f>
        <v>21.256667417638443</v>
      </c>
      <c r="DG20" s="46">
        <f>(0.652173913043478*'[2]Off Peak Detail'!DF20)+(0.173913043478261*'[2]Off Peak Detail'!DF39)+(0.173913043478261*'[2]Off Peak Detail'!DF58)</f>
        <v>25.213913959005602</v>
      </c>
      <c r="DH20" s="46">
        <f>(0.659574468085106*'[2]Off Peak Detail'!DG20)+(0.170212765957447*'[2]Off Peak Detail'!DG39)+(0.170212765957447*'[2]Off Peak Detail'!DG58)</f>
        <v>27.582554107016705</v>
      </c>
      <c r="DI20" s="46">
        <f>(0.607843137254902*'[2]Off Peak Detail'!DH20)+(0.196078431372549*'[2]Off Peak Detail'!DH39)+(0.196078431372549*'[2]Off Peak Detail'!DH58)</f>
        <v>28.108629114487591</v>
      </c>
      <c r="DJ20" s="46">
        <f>(0.652173913043478*'[2]Off Peak Detail'!DI20)+(0.173913043478261*'[2]Off Peak Detail'!DI39)+(0.173913043478261*'[2]Off Peak Detail'!DI58)</f>
        <v>21.583479176396914</v>
      </c>
      <c r="DK20" s="46">
        <f>(0.63265306122449*'[2]Off Peak Detail'!DJ20)+(0.204081632653061*'[2]Off Peak Detail'!DJ39)+(0.163265306122449*'[2]Off Peak Detail'!DJ58)</f>
        <v>19.599838918569137</v>
      </c>
      <c r="DL20" s="46">
        <f>(0.625*'[2]Off Peak Detail'!DK20)+(0.166666666666667*'[2]Off Peak Detail'!DK39)+(0.208333333333333*'[2]Off Peak Detail'!DK58)</f>
        <v>20.321250915527347</v>
      </c>
      <c r="DM20" s="46">
        <f>(0.659574468085106*'[2]Off Peak Detail'!DL20)+(0.170212765957447*'[2]Off Peak Detail'!DL39)+(0.170212765957447*'[2]Off Peak Detail'!DL58)</f>
        <v>24.055958362335858</v>
      </c>
      <c r="DN20" s="46">
        <f>(0.607843137254902*'[2]Off Peak Detail'!DM20)+(0.196078431372549*'[2]Off Peak Detail'!DM39)+(0.196078431372549*'[2]Off Peak Detail'!DM58)</f>
        <v>27.852941176470587</v>
      </c>
      <c r="DO20" s="46">
        <f>(0.636363636363636*'[2]Off Peak Detail'!DN20)+(0.181818181818182*'[2]Off Peak Detail'!DN39)+(0.181818181818182*'[2]Off Peak Detail'!DN58)</f>
        <v>25.453182567249648</v>
      </c>
      <c r="DP20" s="46">
        <f>(0.659574468085106*'[2]Off Peak Detail'!DO20)+(0.170212765957447*'[2]Off Peak Detail'!DO39)+(0.170212765957447*'[2]Off Peak Detail'!DO58)</f>
        <v>24.574468085106378</v>
      </c>
      <c r="DQ20" s="46">
        <f>(0.652173913043478*'[2]Off Peak Detail'!DP20)+(0.173913043478261*'[2]Off Peak Detail'!DP39)+(0.173913043478261*'[2]Off Peak Detail'!DP58)</f>
        <v>21.390434928562332</v>
      </c>
      <c r="DR20" s="46">
        <f>(0.607843137254902*'[2]Off Peak Detail'!DQ20)+(0.196078431372549*'[2]Off Peak Detail'!DQ39)+(0.196078431372549*'[2]Off Peak Detail'!DQ58)</f>
        <v>21.560588986265895</v>
      </c>
      <c r="DS20" s="46">
        <f>(0.652173913043478*'[2]Off Peak Detail'!DR20)+(0.173913043478261*'[2]Off Peak Detail'!DR39)+(0.173913043478261*'[2]Off Peak Detail'!DR58)</f>
        <v>25.540000915527344</v>
      </c>
      <c r="DT20" s="46">
        <f>(0.63265306122449*'[2]Off Peak Detail'!DS20)+(0.204081632653061*'[2]Off Peak Detail'!DS39)+(0.163265306122449*'[2]Off Peak Detail'!DS58)</f>
        <v>28.254286629813059</v>
      </c>
      <c r="DU20" s="46">
        <f>(0.63265306122449*'[2]Off Peak Detail'!DT20)+(0.163265306122449*'[2]Off Peak Detail'!DT39)+(0.204081632653061*'[2]Off Peak Detail'!DT58)</f>
        <v>28.17265459955955</v>
      </c>
      <c r="DV20" s="46">
        <f>(0.652173913043478*'[2]Off Peak Detail'!DU20)+(0.173913043478261*'[2]Off Peak Detail'!DU39)+(0.173913043478261*'[2]Off Peak Detail'!DU58)</f>
        <v>21.909566132918648</v>
      </c>
      <c r="DW20" s="46">
        <f>(0.607843137254902*'[2]Off Peak Detail'!DV20)+(0.196078431372549*'[2]Off Peak Detail'!DV39)+(0.196078431372549*'[2]Off Peak Detail'!DV58)</f>
        <v>19.754217821009018</v>
      </c>
      <c r="DX20" s="46">
        <f>(0.652173913043478*'[2]Off Peak Detail'!DW20)+(0.173913043478261*'[2]Off Peak Detail'!DW39)+(0.173913043478261*'[2]Off Peak Detail'!DW58)</f>
        <v>20.844348741614301</v>
      </c>
      <c r="DY20" s="46">
        <f>(0.659574468085106*'[2]Off Peak Detail'!DX20)+(0.170212765957447*'[2]Off Peak Detail'!DX39)+(0.170212765957447*'[2]Off Peak Detail'!DX58)</f>
        <v>24.38574559637841</v>
      </c>
    </row>
    <row r="21" spans="1:129" s="4" customFormat="1" ht="13.65" customHeight="1" x14ac:dyDescent="0.2">
      <c r="A21" s="47" t="s">
        <v>31</v>
      </c>
      <c r="B21" s="3" t="s">
        <v>32</v>
      </c>
      <c r="C21" s="46">
        <f ca="1">(0.62962962962963*'[2]Off Peak Detail'!C21)+(0.222222222222222*'[2]Off Peak Detail'!C40)+(0.148148148148148*'[2]Off Peak Detail'!C59)</f>
        <v>15.907404581705723</v>
      </c>
      <c r="D21" s="46">
        <f ca="1">(0.63265306122449*'[2]Off Peak Detail'!E21)+(0.163265306122449*'[2]Off Peak Detail'!E40)+(0.204081632653061*'[2]Off Peak Detail'!E59)</f>
        <v>24.003878186284275</v>
      </c>
      <c r="E21" s="46">
        <f>(0.659574468085106*'[2]Off Peak Detail'!F21)+(0.170212765957447*'[2]Off Peak Detail'!F40)+(0.170212765957447*'[2]Off Peak Detail'!F59)</f>
        <v>18.643617670586771</v>
      </c>
      <c r="F21" s="46">
        <f>(0.6*'[2]Off Peak Detail'!G21)+(0.2*'[2]Off Peak Detail'!G40)+(0.2*'[2]Off Peak Detail'!G59)</f>
        <v>17.260000228881836</v>
      </c>
      <c r="G21" s="31">
        <f t="shared" si="0"/>
        <v>15.542878242661464</v>
      </c>
      <c r="H21" s="46">
        <f>(0.659574468085106*'[2]Off Peak Detail'!I21)+(0.170212765957447*'[2]Off Peak Detail'!I40)+(0.170212765957447*'[2]Off Peak Detail'!I59)</f>
        <v>14.307235981555699</v>
      </c>
      <c r="I21" s="46">
        <f>(0.652173913043478*'[2]Off Peak Detail'!J21)+(0.173913043478261*'[2]Off Peak Detail'!J40)+(0.173913043478261*'[2]Off Peak Detail'!J59)</f>
        <v>14.478261491526728</v>
      </c>
      <c r="J21" s="46">
        <f>(0.607843137254902*'[2]Off Peak Detail'!K21)+(0.196078431372549*'[2]Off Peak Detail'!K40)+(0.196078431372549*'[2]Off Peak Detail'!K59)</f>
        <v>17.843137254901961</v>
      </c>
      <c r="K21" s="34">
        <v>17.644732228829657</v>
      </c>
      <c r="L21" s="34">
        <v>21.192060483895879</v>
      </c>
      <c r="M21" s="34">
        <v>22.04150171929005</v>
      </c>
      <c r="N21" s="34">
        <v>21.911182021430147</v>
      </c>
      <c r="O21" s="34">
        <v>22.26091387209685</v>
      </c>
      <c r="P21" s="34">
        <v>23.177866947035742</v>
      </c>
      <c r="Q21" s="34">
        <v>22.865612736085414</v>
      </c>
      <c r="R21" s="39">
        <v>22.302441171499936</v>
      </c>
      <c r="S21" s="40"/>
      <c r="T21" s="30"/>
      <c r="V21" s="46">
        <f>(0.659574468085106*'[2]Off Peak Detail'!U21)+(0.170212765957447*'[2]Off Peak Detail'!U40)+(0.170212765957447*'[2]Off Peak Detail'!U59)</f>
        <v>21.242128575101816</v>
      </c>
      <c r="W21" s="46">
        <f>(0.636363636363636*'[2]Off Peak Detail'!V21)+(0.181818181818182*'[2]Off Peak Detail'!V40)+(0.181818181818182*'[2]Off Peak Detail'!V59)</f>
        <v>19.856819846413352</v>
      </c>
      <c r="X21" s="46">
        <f>(0.607843137254902*'[2]Off Peak Detail'!W21)+(0.196078431372549*'[2]Off Peak Detail'!W40)+(0.196078431372549*'[2]Off Peak Detail'!W59)</f>
        <v>19.236079346899896</v>
      </c>
      <c r="Y21" s="46">
        <f>(0.652173913043478*'[2]Off Peak Detail'!X21)+(0.173913043478261*'[2]Off Peak Detail'!X40)+(0.173913043478261*'[2]Off Peak Detail'!X59)</f>
        <v>17.908696713654891</v>
      </c>
      <c r="Z21" s="46">
        <f>(0.659574468085106*'[2]Off Peak Detail'!Y21)+(0.170212765957447*'[2]Off Peak Detail'!Y40)+(0.170212765957447*'[2]Off Peak Detail'!Y59)</f>
        <v>19.721702900338681</v>
      </c>
      <c r="AA21" s="46">
        <f>(0.6*'[2]Off Peak Detail'!Z21)+(0.2*'[2]Off Peak Detail'!Z40)+(0.2*'[2]Off Peak Detail'!Z59)</f>
        <v>23.840000915527341</v>
      </c>
      <c r="AB21" s="46">
        <f>(0.659574468085106*'[2]Off Peak Detail'!AA21)+(0.170212765957447*'[2]Off Peak Detail'!AA40)+(0.170212765957447*'[2]Off Peak Detail'!AA59)</f>
        <v>25.944256234676281</v>
      </c>
      <c r="AC21" s="46">
        <f>(0.63265306122449*'[2]Off Peak Detail'!AB21)+(0.204081632653061*'[2]Off Peak Detail'!AB40)+(0.163265306122449*'[2]Off Peak Detail'!AB59)</f>
        <v>26.631838428730866</v>
      </c>
      <c r="AD21" s="46">
        <f>(0.625*'[2]Off Peak Detail'!AC21)+(0.166666666666667*'[2]Off Peak Detail'!AC40)+(0.208333333333333*'[2]Off Peak Detail'!AC59)</f>
        <v>20.050417582194012</v>
      </c>
      <c r="AE21" s="46">
        <f>(0.659574468085106*'[2]Off Peak Detail'!AD21)+(0.170212765957447*'[2]Off Peak Detail'!AD40)+(0.170212765957447*'[2]Off Peak Detail'!AD59)</f>
        <v>17.889789459553171</v>
      </c>
      <c r="AF21" s="46">
        <f>(0.625*'[2]Off Peak Detail'!AE21)+(0.208333333333333*'[2]Off Peak Detail'!AE40)+(0.166666666666667*'[2]Off Peak Detail'!AE59)</f>
        <v>19.13375091552734</v>
      </c>
      <c r="AG21" s="46">
        <f>(0.63265306122449*'[2]Off Peak Detail'!AF21)+(0.163265306122449*'[2]Off Peak Detail'!AF40)+(0.204081632653061*'[2]Off Peak Detail'!AF59)</f>
        <v>22.4736743849151</v>
      </c>
      <c r="AH21" s="46">
        <f>(0.659574468085106*'[2]Off Peak Detail'!AG21)+(0.170212765957447*'[2]Off Peak Detail'!AG40)+(0.170212765957447*'[2]Off Peak Detail'!AG59)</f>
        <v>25.398936170212767</v>
      </c>
      <c r="AI21" s="46">
        <f>(0.636363636363636*'[2]Off Peak Detail'!AH21)+(0.181818181818182*'[2]Off Peak Detail'!AH40)+(0.181818181818182*'[2]Off Peak Detail'!AH59)</f>
        <v>23.385000749067828</v>
      </c>
      <c r="AJ21" s="46">
        <f>(0.607843137254902*'[2]Off Peak Detail'!AI21)+(0.196078431372549*'[2]Off Peak Detail'!AI40)+(0.196078431372549*'[2]Off Peak Detail'!AI59)</f>
        <v>22.534313725490197</v>
      </c>
      <c r="AK21" s="46">
        <f>(0.652173913043478*'[2]Off Peak Detail'!AJ21)+(0.173913043478261*'[2]Off Peak Detail'!AJ40)+(0.173913043478261*'[2]Off Peak Detail'!AJ59)</f>
        <v>19.270869711171027</v>
      </c>
      <c r="AL21" s="46">
        <f>(0.63265306122449*'[2]Off Peak Detail'!AK21)+(0.204081632653061*'[2]Off Peak Detail'!AK40)+(0.163265306122449*'[2]Off Peak Detail'!AK59)</f>
        <v>19.69898037034638</v>
      </c>
      <c r="AM21" s="46">
        <f>(0.625*'[2]Off Peak Detail'!AL21)+(0.166666666666667*'[2]Off Peak Detail'!AL40)+(0.208333333333333*'[2]Off Peak Detail'!AL59)</f>
        <v>23.310834248860679</v>
      </c>
      <c r="AN21" s="46">
        <f>(0.659574468085106*'[2]Off Peak Detail'!AM21)+(0.170212765957447*'[2]Off Peak Detail'!AM40)+(0.170212765957447*'[2]Off Peak Detail'!AM59)</f>
        <v>25.768724319782663</v>
      </c>
      <c r="AO21" s="46">
        <f>(0.607843137254902*'[2]Off Peak Detail'!AN21)+(0.196078431372549*'[2]Off Peak Detail'!AN40)+(0.196078431372549*'[2]Off Peak Detail'!AN59)</f>
        <v>26.437060487036611</v>
      </c>
      <c r="AP21" s="46">
        <f>(0.652173913043478*'[2]Off Peak Detail'!AO21)+(0.173913043478261*'[2]Off Peak Detail'!AO40)+(0.173913043478261*'[2]Off Peak Detail'!AO59)</f>
        <v>19.790000915527344</v>
      </c>
      <c r="AQ21" s="46">
        <f>(0.659574468085106*'[2]Off Peak Detail'!AP21)+(0.170212765957447*'[2]Off Peak Detail'!AP40)+(0.170212765957447*'[2]Off Peak Detail'!AP59)</f>
        <v>17.714257544659553</v>
      </c>
      <c r="AR21" s="46">
        <f>(0.6*'[2]Off Peak Detail'!AQ21)+(0.2*'[2]Off Peak Detail'!AQ40)+(0.2*'[2]Off Peak Detail'!AQ59)</f>
        <v>18.790000915527344</v>
      </c>
      <c r="AS21" s="46">
        <f>(0.659574468085106*'[2]Off Peak Detail'!AR21)+(0.170212765957447*'[2]Off Peak Detail'!AR40)+(0.170212765957447*'[2]Off Peak Detail'!AR59)</f>
        <v>22.242128575101816</v>
      </c>
      <c r="AT21" s="46">
        <f>(0.63265306122449*'[2]Off Peak Detail'!AS21)+(0.204081632653061*'[2]Off Peak Detail'!AS40)+(0.163265306122449*'[2]Off Peak Detail'!AS59)</f>
        <v>25.704081632653057</v>
      </c>
      <c r="AU21" s="46">
        <f>(0.617021276595745*'[2]Off Peak Detail'!AT21)+(0.170212765957447*'[2]Off Peak Detail'!AT40)+(0.212765957446809*'[2]Off Peak Detail'!AT59)</f>
        <v>23.190064612855327</v>
      </c>
      <c r="AV21" s="46">
        <f>(0.659574468085106*'[2]Off Peak Detail'!AU21)+(0.170212765957447*'[2]Off Peak Detail'!AU40)+(0.170212765957447*'[2]Off Peak Detail'!AU59)</f>
        <v>22.26595744680851</v>
      </c>
      <c r="AW21" s="46">
        <f>(0.652173913043478*'[2]Off Peak Detail'!AV21)+(0.173913043478261*'[2]Off Peak Detail'!AV40)+(0.173913043478261*'[2]Off Peak Detail'!AV59)</f>
        <v>19.10782623291016</v>
      </c>
      <c r="AX21" s="46">
        <f>(0.607843137254902*'[2]Off Peak Detail'!AW21)+(0.196078431372549*'[2]Off Peak Detail'!AW40)+(0.196078431372549*'[2]Off Peak Detail'!AW59)</f>
        <v>19.433138005873737</v>
      </c>
      <c r="AY21" s="46">
        <f>(0.652173913043478*'[2]Off Peak Detail'!AX21)+(0.173913043478261*'[2]Off Peak Detail'!AX40)+(0.173913043478261*'[2]Off Peak Detail'!AX59)</f>
        <v>23.257392219875172</v>
      </c>
      <c r="AZ21" s="46">
        <f>(0.63265306122449*'[2]Off Peak Detail'!AY21)+(0.204081632653061*'[2]Off Peak Detail'!AY40)+(0.163265306122449*'[2]Off Peak Detail'!AY59)</f>
        <v>26.040000915527344</v>
      </c>
      <c r="BA21" s="46">
        <f>(0.63265306122449*'[2]Off Peak Detail'!AZ21)+(0.163265306122449*'[2]Off Peak Detail'!AZ40)+(0.204081632653061*'[2]Off Peak Detail'!AZ59)</f>
        <v>25.958368885273835</v>
      </c>
      <c r="BB21" s="46">
        <f>(0.652173913043478*'[2]Off Peak Detail'!BA21)+(0.173913043478261*'[2]Off Peak Detail'!BA40)+(0.173913043478261*'[2]Off Peak Detail'!BA59)</f>
        <v>19.626957437266476</v>
      </c>
      <c r="BC21" s="46">
        <f>(0.607843137254902*'[2]Off Peak Detail'!BB21)+(0.196078431372549*'[2]Off Peak Detail'!BB40)+(0.196078431372549*'[2]Off Peak Detail'!BB59)</f>
        <v>17.626766840616863</v>
      </c>
      <c r="BD21" s="46">
        <f>(0.652173913043478*'[2]Off Peak Detail'!BC21)+(0.173913043478261*'[2]Off Peak Detail'!BC40)+(0.173913043478261*'[2]Off Peak Detail'!BC59)</f>
        <v>18.561740045962129</v>
      </c>
      <c r="BE21" s="46">
        <f>(0.659574468085106*'[2]Off Peak Detail'!BD21)+(0.170212765957447*'[2]Off Peak Detail'!BD40)+(0.170212765957447*'[2]Off Peak Detail'!BD59)</f>
        <v>22.077234958080538</v>
      </c>
      <c r="BF21" s="46">
        <f>(0.607843137254902*'[2]Off Peak Detail'!BE21)+(0.196078431372549*'[2]Off Peak Detail'!BE40)+(0.196078431372549*'[2]Off Peak Detail'!BE59)</f>
        <v>26.029411764705884</v>
      </c>
      <c r="BG21" s="46">
        <f>(0.636363636363636*'[2]Off Peak Detail'!BF21)+(0.181818181818182*'[2]Off Peak Detail'!BF40)+(0.181818181818182*'[2]Off Peak Detail'!BF59)</f>
        <v>23.544091658158738</v>
      </c>
      <c r="BH21" s="46">
        <f>(0.659574468085106*'[2]Off Peak Detail'!BG21)+(0.170212765957447*'[2]Off Peak Detail'!BG40)+(0.170212765957447*'[2]Off Peak Detail'!BG59)</f>
        <v>22.595744680851062</v>
      </c>
      <c r="BI21" s="46">
        <f>(0.625*'[2]Off Peak Detail'!BH21)+(0.208333333333333*'[2]Off Peak Detail'!BH40)+(0.166666666666667*'[2]Off Peak Detail'!BH59)</f>
        <v>19.582500139872231</v>
      </c>
      <c r="BJ21" s="46">
        <f>(0.63265306122449*'[2]Off Peak Detail'!BI21)+(0.163265306122449*'[2]Off Peak Detail'!BI40)+(0.204081632653061*'[2]Off Peak Detail'!BI59)</f>
        <v>19.592041560581755</v>
      </c>
      <c r="BK21" s="46">
        <f>(0.652173913043478*'[2]Off Peak Detail'!BJ21)+(0.173913043478261*'[2]Off Peak Detail'!BJ40)+(0.173913043478261*'[2]Off Peak Detail'!BJ59)</f>
        <v>23.583479176396914</v>
      </c>
      <c r="BL21" s="46">
        <f>(0.607843137254902*'[2]Off Peak Detail'!BK21)+(0.196078431372549*'[2]Off Peak Detail'!BK40)+(0.196078431372549*'[2]Off Peak Detail'!BK59)</f>
        <v>26.373334248860679</v>
      </c>
      <c r="BM21" s="46">
        <f>(0.659574468085106*'[2]Off Peak Detail'!BL21)+(0.170212765957447*'[2]Off Peak Detail'!BL40)+(0.170212765957447*'[2]Off Peak Detail'!BL59)</f>
        <v>26.25276752228433</v>
      </c>
      <c r="BN21" s="46">
        <f>(0.652173913043478*'[2]Off Peak Detail'!BM21)+(0.173913043478261*'[2]Off Peak Detail'!BM40)+(0.173913043478261*'[2]Off Peak Detail'!BM59)</f>
        <v>19.953044393788218</v>
      </c>
      <c r="BO21" s="46">
        <f>(0.607843137254902*'[2]Off Peak Detail'!BN21)+(0.196078431372549*'[2]Off Peak Detail'!BN40)+(0.196078431372549*'[2]Off Peak Detail'!BN59)</f>
        <v>17.930688409244315</v>
      </c>
      <c r="BP21" s="46">
        <f>(0.652173913043478*'[2]Off Peak Detail'!BO21)+(0.173913043478261*'[2]Off Peak Detail'!BO40)+(0.173913043478261*'[2]Off Peak Detail'!BO59)</f>
        <v>18.887827002483863</v>
      </c>
      <c r="BQ21" s="46">
        <f>(0.63265306122449*'[2]Off Peak Detail'!BP21)+(0.204081632653061*'[2]Off Peak Detail'!BP40)+(0.163265306122449*'[2]Off Peak Detail'!BP59)</f>
        <v>22.647143772670201</v>
      </c>
      <c r="BR21" s="46">
        <f>(0.63265306122449*'[2]Off Peak Detail'!BQ21)+(0.163265306122449*'[2]Off Peak Detail'!BQ40)+(0.204081632653061*'[2]Off Peak Detail'!BQ59)</f>
        <v>25.908163265306122</v>
      </c>
      <c r="BS21" s="46">
        <f>(0.636363636363636*'[2]Off Peak Detail'!BR21)+(0.181818181818182*'[2]Off Peak Detail'!BR40)+(0.181818181818182*'[2]Off Peak Detail'!BR59)</f>
        <v>23.862273476340555</v>
      </c>
      <c r="BT21" s="46">
        <f>(0.659574468085106*'[2]Off Peak Detail'!BS21)+(0.170212765957447*'[2]Off Peak Detail'!BS40)+(0.170212765957447*'[2]Off Peak Detail'!BS59)</f>
        <v>22.925531914893615</v>
      </c>
      <c r="BU21" s="46">
        <f>(0.6*'[2]Off Peak Detail'!BT21)+(0.2*'[2]Off Peak Detail'!BT40)+(0.2*'[2]Off Peak Detail'!BT59)</f>
        <v>19.799000167846682</v>
      </c>
      <c r="BV21" s="46">
        <f>(0.659574468085106*'[2]Off Peak Detail'!BU21)+(0.170212765957447*'[2]Off Peak Detail'!BU40)+(0.170212765957447*'[2]Off Peak Detail'!BU59)</f>
        <v>20.040851836508889</v>
      </c>
      <c r="BW21" s="46">
        <f>(0.652173913043478*'[2]Off Peak Detail'!BV21)+(0.173913043478261*'[2]Off Peak Detail'!BV40)+(0.173913043478261*'[2]Off Peak Detail'!BV59)</f>
        <v>23.909566132918648</v>
      </c>
      <c r="BX21" s="46">
        <f>(0.607843137254902*'[2]Off Peak Detail'!BW21)+(0.196078431372549*'[2]Off Peak Detail'!BW40)+(0.196078431372549*'[2]Off Peak Detail'!BW59)</f>
        <v>26.677255817488124</v>
      </c>
      <c r="BY21" s="46">
        <f>(0.659574468085106*'[2]Off Peak Detail'!BX21)+(0.170212765957447*'[2]Off Peak Detail'!BX40)+(0.170212765957447*'[2]Off Peak Detail'!BX59)</f>
        <v>26.582554756326878</v>
      </c>
      <c r="BZ21" s="46">
        <f>(0.625*'[2]Off Peak Detail'!BY21)+(0.208333333333333*'[2]Off Peak Detail'!BY40)+(0.166666666666667*'[2]Off Peak Detail'!BY59)</f>
        <v>20.529584248860676</v>
      </c>
      <c r="CA21" s="46">
        <f>(0.63265306122449*'[2]Off Peak Detail'!BZ21)+(0.163265306122449*'[2]Off Peak Detail'!BZ40)+(0.204081632653061*'[2]Off Peak Detail'!BZ59)</f>
        <v>18.110063397154516</v>
      </c>
      <c r="CB21" s="46">
        <f>(0.652173913043478*'[2]Off Peak Detail'!CA21)+(0.173913043478261*'[2]Off Peak Detail'!CA40)+(0.173913043478261*'[2]Off Peak Detail'!CA59)</f>
        <v>19.213913959005605</v>
      </c>
      <c r="CC21" s="46">
        <f>(0.607843137254902*'[2]Off Peak Detail'!CB21)+(0.196078431372549*'[2]Off Peak Detail'!CB40)+(0.196078431372549*'[2]Off Peak Detail'!CB59)</f>
        <v>22.956667582194012</v>
      </c>
      <c r="CD21" s="46">
        <f>(0.659574468085106*'[2]Off Peak Detail'!CC21)+(0.170212765957447*'[2]Off Peak Detail'!CC40)+(0.170212765957447*'[2]Off Peak Detail'!CC59)</f>
        <v>26.223404255319149</v>
      </c>
      <c r="CE21" s="46">
        <f>(0.636363636363636*'[2]Off Peak Detail'!CD21)+(0.181818181818182*'[2]Off Peak Detail'!CD40)+(0.181818181818182*'[2]Off Peak Detail'!CD59)</f>
        <v>24.180455294522375</v>
      </c>
      <c r="CF21" s="46">
        <f>(0.63265306122449*'[2]Off Peak Detail'!CE21)+(0.204081632653061*'[2]Off Peak Detail'!CE40)+(0.163265306122449*'[2]Off Peak Detail'!CE59)</f>
        <v>23.387755102040821</v>
      </c>
      <c r="CG21" s="46">
        <f>(0.625*'[2]Off Peak Detail'!CF21)+(0.166666666666667*'[2]Off Peak Detail'!CF40)+(0.208333333333333*'[2]Off Peak Detail'!CF59)</f>
        <v>19.97812517484029</v>
      </c>
      <c r="CH21" s="46">
        <f>(0.659574468085106*'[2]Off Peak Detail'!CG21)+(0.170212765957447*'[2]Off Peak Detail'!CG40)+(0.170212765957447*'[2]Off Peak Detail'!CG59)</f>
        <v>20.370639070551444</v>
      </c>
      <c r="CI21" s="46">
        <f>(0.625*'[2]Off Peak Detail'!CH21)+(0.208333333333333*'[2]Off Peak Detail'!CH40)+(0.166666666666667*'[2]Off Peak Detail'!CH59)</f>
        <v>24.487917582194008</v>
      </c>
      <c r="CJ21" s="46">
        <f>(0.63265306122449*'[2]Off Peak Detail'!CI21)+(0.163265306122449*'[2]Off Peak Detail'!CI40)+(0.204081632653061*'[2]Off Peak Detail'!CI59)</f>
        <v>26.601225405323262</v>
      </c>
      <c r="CK21" s="46">
        <f>(0.659574468085106*'[2]Off Peak Detail'!CJ21)+(0.170212765957447*'[2]Off Peak Detail'!CJ40)+(0.170212765957447*'[2]Off Peak Detail'!CJ59)</f>
        <v>26.912341990369434</v>
      </c>
      <c r="CL21" s="46">
        <f>(0.6*'[2]Off Peak Detail'!CK21)+(0.2*'[2]Off Peak Detail'!CK40)+(0.2*'[2]Off Peak Detail'!CK59)</f>
        <v>20.840000915527344</v>
      </c>
      <c r="CM21" s="46">
        <f>(0.659574468085106*'[2]Off Peak Detail'!CL21)+(0.170212765957447*'[2]Off Peak Detail'!CL40)+(0.170212765957447*'[2]Off Peak Detail'!CL59)</f>
        <v>18.538725629765935</v>
      </c>
      <c r="CN21" s="46">
        <f>(0.652173913043478*'[2]Off Peak Detail'!CM21)+(0.173913043478261*'[2]Off Peak Detail'!CM40)+(0.173913043478261*'[2]Off Peak Detail'!CM59)</f>
        <v>19.540000915527344</v>
      </c>
      <c r="CO21" s="46">
        <f>(0.607843137254902*'[2]Off Peak Detail'!CN21)+(0.196078431372549*'[2]Off Peak Detail'!CN40)+(0.196078431372549*'[2]Off Peak Detail'!CN59)</f>
        <v>23.260589150821463</v>
      </c>
      <c r="CP21" s="46">
        <f>(0.659574468085106*'[2]Off Peak Detail'!CO21)+(0.170212765957447*'[2]Off Peak Detail'!CO40)+(0.170212765957447*'[2]Off Peak Detail'!CO59)</f>
        <v>26.553191489361705</v>
      </c>
      <c r="CQ21" s="46">
        <f>(0.644444444444444*'[2]Off Peak Detail'!CP21)+(0.177777777777778*'[2]Off Peak Detail'!CP40)+(0.177777777777778*'[2]Off Peak Detail'!CP59)</f>
        <v>24.454222954644102</v>
      </c>
      <c r="CR21" s="46">
        <f>(0.607843137254902*'[2]Off Peak Detail'!CQ21)+(0.196078431372549*'[2]Off Peak Detail'!CQ40)+(0.196078431372549*'[2]Off Peak Detail'!CQ59)</f>
        <v>23.598039215686274</v>
      </c>
      <c r="CS21" s="46">
        <f>(0.652173913043478*'[2]Off Peak Detail'!CR21)+(0.173913043478261*'[2]Off Peak Detail'!CR40)+(0.173913043478261*'[2]Off Peak Detail'!CR59)</f>
        <v>20.412174058997113</v>
      </c>
      <c r="CT21" s="46">
        <f>(0.63265306122449*'[2]Off Peak Detail'!CS21)+(0.204081632653061*'[2]Off Peak Detail'!CS40)+(0.163265306122449*'[2]Off Peak Detail'!CS59)</f>
        <v>20.806123227489238</v>
      </c>
      <c r="CU21" s="46">
        <f>(0.625*'[2]Off Peak Detail'!CT21)+(0.166666666666667*'[2]Off Peak Detail'!CT40)+(0.208333333333333*'[2]Off Peak Detail'!CT59)</f>
        <v>24.404584248860679</v>
      </c>
      <c r="CV21" s="46">
        <f>(0.659574468085106*'[2]Off Peak Detail'!CU21)+(0.170212765957447*'[2]Off Peak Detail'!CU40)+(0.170212765957447*'[2]Off Peak Detail'!CU59)</f>
        <v>26.922979638931601</v>
      </c>
      <c r="CW21" s="46">
        <f>(0.607843137254902*'[2]Off Peak Detail'!CV21)+(0.196078431372549*'[2]Off Peak Detail'!CV40)+(0.196078431372549*'[2]Off Peak Detail'!CV59)</f>
        <v>27.500785977232688</v>
      </c>
      <c r="CX21" s="46">
        <f>(0.652173913043478*'[2]Off Peak Detail'!CW21)+(0.173913043478261*'[2]Off Peak Detail'!CW40)+(0.173913043478261*'[2]Off Peak Detail'!CW59)</f>
        <v>20.931305263353437</v>
      </c>
      <c r="CY21" s="46">
        <f>(0.659574468085106*'[2]Off Peak Detail'!CX21)+(0.170212765957447*'[2]Off Peak Detail'!CX40)+(0.170212765957447*'[2]Off Peak Detail'!CX59)</f>
        <v>18.86851286380849</v>
      </c>
      <c r="CZ21" s="46">
        <f>(0.6*'[2]Off Peak Detail'!CY21)+(0.2*'[2]Off Peak Detail'!CY40)+(0.2*'[2]Off Peak Detail'!CY59)</f>
        <v>19.840000915527344</v>
      </c>
      <c r="DA21" s="46">
        <f>(0.659574468085106*'[2]Off Peak Detail'!CZ21)+(0.170212765957447*'[2]Off Peak Detail'!CZ40)+(0.170212765957447*'[2]Off Peak Detail'!CZ59)</f>
        <v>23.39638389425075</v>
      </c>
      <c r="DB21" s="46">
        <f>(0.63265306122449*'[2]Off Peak Detail'!DA21)+(0.204081632653061*'[2]Off Peak Detail'!DA40)+(0.163265306122449*'[2]Off Peak Detail'!DA59)</f>
        <v>27.285714285714285</v>
      </c>
      <c r="DC21" s="46">
        <f>(0.636363636363636*'[2]Off Peak Detail'!DB21)+(0.181818181818182*'[2]Off Peak Detail'!DB40)+(0.181818181818182*'[2]Off Peak Detail'!DB59)</f>
        <v>24.816818930886008</v>
      </c>
      <c r="DD21" s="46">
        <f>(0.63265306122449*'[2]Off Peak Detail'!DC21)+(0.163265306122449*'[2]Off Peak Detail'!DC40)+(0.204081632653061*'[2]Off Peak Detail'!DC59)</f>
        <v>23.795918367346939</v>
      </c>
      <c r="DE21" s="46">
        <f>(0.652173913043478*'[2]Off Peak Detail'!DD21)+(0.173913043478261*'[2]Off Peak Detail'!DD40)+(0.173913043478261*'[2]Off Peak Detail'!DD59)</f>
        <v>20.738261015518855</v>
      </c>
      <c r="DF21" s="46">
        <f>(0.607843137254902*'[2]Off Peak Detail'!DE21)+(0.196078431372549*'[2]Off Peak Detail'!DE40)+(0.196078431372549*'[2]Off Peak Detail'!DE59)</f>
        <v>20.952745849010991</v>
      </c>
      <c r="DG21" s="46">
        <f>(0.652173913043478*'[2]Off Peak Detail'!DF21)+(0.173913043478261*'[2]Off Peak Detail'!DF40)+(0.173913043478261*'[2]Off Peak Detail'!DF59)</f>
        <v>24.887827002483867</v>
      </c>
      <c r="DH21" s="46">
        <f>(0.659574468085106*'[2]Off Peak Detail'!DG21)+(0.170212765957447*'[2]Off Peak Detail'!DG40)+(0.170212765957447*'[2]Off Peak Detail'!DG59)</f>
        <v>27.252766872974149</v>
      </c>
      <c r="DI21" s="46">
        <f>(0.607843137254902*'[2]Off Peak Detail'!DH21)+(0.196078431372549*'[2]Off Peak Detail'!DH40)+(0.196078431372549*'[2]Off Peak Detail'!DH59)</f>
        <v>27.80470754586014</v>
      </c>
      <c r="DJ21" s="46">
        <f>(0.652173913043478*'[2]Off Peak Detail'!DI21)+(0.173913043478261*'[2]Off Peak Detail'!DI40)+(0.173913043478261*'[2]Off Peak Detail'!DI59)</f>
        <v>21.257392219875172</v>
      </c>
      <c r="DK21" s="46">
        <f>(0.63265306122449*'[2]Off Peak Detail'!DJ21)+(0.204081632653061*'[2]Off Peak Detail'!DJ40)+(0.163265306122449*'[2]Off Peak Detail'!DJ59)</f>
        <v>19.283512387956893</v>
      </c>
      <c r="DL21" s="46">
        <f>(0.625*'[2]Off Peak Detail'!DK21)+(0.166666666666667*'[2]Off Peak Detail'!DK40)+(0.208333333333333*'[2]Off Peak Detail'!DK59)</f>
        <v>20.008750915527347</v>
      </c>
      <c r="DM21" s="46">
        <f>(0.659574468085106*'[2]Off Peak Detail'!DL21)+(0.170212765957447*'[2]Off Peak Detail'!DL40)+(0.170212765957447*'[2]Off Peak Detail'!DL59)</f>
        <v>23.726171128293302</v>
      </c>
      <c r="DN21" s="46">
        <f>(0.607843137254902*'[2]Off Peak Detail'!DM21)+(0.196078431372549*'[2]Off Peak Detail'!DM40)+(0.196078431372549*'[2]Off Peak Detail'!DM59)</f>
        <v>27.549019607843135</v>
      </c>
      <c r="DO21" s="46">
        <f>(0.636363636363636*'[2]Off Peak Detail'!DN21)+(0.181818181818182*'[2]Off Peak Detail'!DN40)+(0.181818181818182*'[2]Off Peak Detail'!DN59)</f>
        <v>25.135000749067828</v>
      </c>
      <c r="DP21" s="46">
        <f>(0.659574468085106*'[2]Off Peak Detail'!DO21)+(0.170212765957447*'[2]Off Peak Detail'!DO40)+(0.170212765957447*'[2]Off Peak Detail'!DO59)</f>
        <v>24.24468085106383</v>
      </c>
      <c r="DQ21" s="46">
        <f>(0.652173913043478*'[2]Off Peak Detail'!DP21)+(0.173913043478261*'[2]Off Peak Detail'!DP40)+(0.173913043478261*'[2]Off Peak Detail'!DP59)</f>
        <v>21.064347972040594</v>
      </c>
      <c r="DR21" s="46">
        <f>(0.607843137254902*'[2]Off Peak Detail'!DQ21)+(0.196078431372549*'[2]Off Peak Detail'!DQ40)+(0.196078431372549*'[2]Off Peak Detail'!DQ59)</f>
        <v>21.256667417638443</v>
      </c>
      <c r="DS21" s="46">
        <f>(0.652173913043478*'[2]Off Peak Detail'!DR21)+(0.173913043478261*'[2]Off Peak Detail'!DR40)+(0.173913043478261*'[2]Off Peak Detail'!DR59)</f>
        <v>25.213913959005602</v>
      </c>
      <c r="DT21" s="46">
        <f>(0.63265306122449*'[2]Off Peak Detail'!DS21)+(0.204081632653061*'[2]Off Peak Detail'!DS40)+(0.163265306122449*'[2]Off Peak Detail'!DS59)</f>
        <v>27.937960099200808</v>
      </c>
      <c r="DU21" s="46">
        <f>(0.63265306122449*'[2]Off Peak Detail'!DT21)+(0.163265306122449*'[2]Off Peak Detail'!DT40)+(0.204081632653061*'[2]Off Peak Detail'!DT59)</f>
        <v>27.856328068947306</v>
      </c>
      <c r="DV21" s="46">
        <f>(0.652173913043478*'[2]Off Peak Detail'!DU21)+(0.173913043478261*'[2]Off Peak Detail'!DU40)+(0.173913043478261*'[2]Off Peak Detail'!DU59)</f>
        <v>21.583479176396914</v>
      </c>
      <c r="DW21" s="46">
        <f>(0.607843137254902*'[2]Off Peak Detail'!DV21)+(0.196078431372549*'[2]Off Peak Detail'!DV40)+(0.196078431372549*'[2]Off Peak Detail'!DV59)</f>
        <v>19.45029625238157</v>
      </c>
      <c r="DX21" s="46">
        <f>(0.652173913043478*'[2]Off Peak Detail'!DW21)+(0.173913043478261*'[2]Off Peak Detail'!DW40)+(0.173913043478261*'[2]Off Peak Detail'!DW59)</f>
        <v>20.518261785092559</v>
      </c>
      <c r="DY21" s="46">
        <f>(0.659574468085106*'[2]Off Peak Detail'!DX21)+(0.170212765957447*'[2]Off Peak Detail'!DX40)+(0.170212765957447*'[2]Off Peak Detail'!DX59)</f>
        <v>24.055958362335858</v>
      </c>
    </row>
    <row r="22" spans="1:129" s="4" customFormat="1" ht="13.65" customHeight="1" x14ac:dyDescent="0.2">
      <c r="A22" s="47" t="s">
        <v>33</v>
      </c>
      <c r="B22" s="3" t="s">
        <v>33</v>
      </c>
      <c r="C22" s="46">
        <f ca="1">(0.62962962962963*'[2]Off Peak Detail'!C22)+(0.222222222222222*'[2]Off Peak Detail'!C41)+(0.148148148148148*'[2]Off Peak Detail'!C60)</f>
        <v>24.662962736906831</v>
      </c>
      <c r="D22" s="46">
        <f ca="1">(0.63265306122449*'[2]Off Peak Detail'!E22)+(0.163265306122449*'[2]Off Peak Detail'!E41)+(0.204081632653061*'[2]Off Peak Detail'!E60)</f>
        <v>22.567347117832732</v>
      </c>
      <c r="E22" s="46">
        <f>(0.659574468085106*'[2]Off Peak Detail'!F22)+(0.170212765957447*'[2]Off Peak Detail'!F41)+(0.170212765957447*'[2]Off Peak Detail'!F60)</f>
        <v>23.281276499971437</v>
      </c>
      <c r="F22" s="46">
        <f>(0.6*'[2]Off Peak Detail'!G22)+(0.2*'[2]Off Peak Detail'!G41)+(0.2*'[2]Off Peak Detail'!G60)</f>
        <v>18.761000061035158</v>
      </c>
      <c r="G22" s="31">
        <f t="shared" si="0"/>
        <v>16.84254208180084</v>
      </c>
      <c r="H22" s="46">
        <f>(0.659574468085106*'[2]Off Peak Detail'!I22)+(0.170212765957447*'[2]Off Peak Detail'!I41)+(0.170212765957447*'[2]Off Peak Detail'!I60)</f>
        <v>15.387021734359418</v>
      </c>
      <c r="I22" s="46">
        <f>(0.652173913043478*'[2]Off Peak Detail'!J22)+(0.173913043478261*'[2]Off Peak Detail'!J41)+(0.173913043478261*'[2]Off Peak Detail'!J60)</f>
        <v>15.842173825139586</v>
      </c>
      <c r="J22" s="46">
        <f>(0.607843137254902*'[2]Off Peak Detail'!K22)+(0.196078431372549*'[2]Off Peak Detail'!K41)+(0.196078431372549*'[2]Off Peak Detail'!K60)</f>
        <v>19.298430685903512</v>
      </c>
      <c r="K22" s="34">
        <v>19.68492108414226</v>
      </c>
      <c r="L22" s="34">
        <v>21.810768040895045</v>
      </c>
      <c r="M22" s="34">
        <v>22.872164048865621</v>
      </c>
      <c r="N22" s="34">
        <v>22.67160278745645</v>
      </c>
      <c r="O22" s="34">
        <v>22.916086956521738</v>
      </c>
      <c r="P22" s="34">
        <v>23.657252440725244</v>
      </c>
      <c r="Q22" s="34">
        <v>23.410318645755538</v>
      </c>
      <c r="R22" s="39">
        <v>22.971293808595977</v>
      </c>
      <c r="S22" s="40"/>
      <c r="T22" s="30"/>
      <c r="V22" s="46">
        <f>(0.659574468085106*'[2]Off Peak Detail'!U22)+(0.170212765957447*'[2]Off Peak Detail'!U41)+(0.170212765957447*'[2]Off Peak Detail'!U60)</f>
        <v>21.871915046204915</v>
      </c>
      <c r="W22" s="46">
        <f>(0.636363636363636*'[2]Off Peak Detail'!V22)+(0.181818181818182*'[2]Off Peak Detail'!V41)+(0.181818181818182*'[2]Off Peak Detail'!V60)</f>
        <v>20.476363788951527</v>
      </c>
      <c r="X22" s="46">
        <f>(0.607843137254902*'[2]Off Peak Detail'!W22)+(0.196078431372549*'[2]Off Peak Detail'!W41)+(0.196078431372549*'[2]Off Peak Detail'!W60)</f>
        <v>19.840000152587891</v>
      </c>
      <c r="Y22" s="46">
        <f>(0.652173913043478*'[2]Off Peak Detail'!X22)+(0.173913043478261*'[2]Off Peak Detail'!X41)+(0.173913043478261*'[2]Off Peak Detail'!X60)</f>
        <v>18.535652326500937</v>
      </c>
      <c r="Z22" s="46">
        <f>(0.659574468085106*'[2]Off Peak Detail'!Y22)+(0.170212765957447*'[2]Off Peak Detail'!Y41)+(0.170212765957447*'[2]Off Peak Detail'!Y60)</f>
        <v>20.350638450460231</v>
      </c>
      <c r="AA22" s="46">
        <f>(0.6*'[2]Off Peak Detail'!Z22)+(0.2*'[2]Off Peak Detail'!Z41)+(0.2*'[2]Off Peak Detail'!Z60)</f>
        <v>24.440000152587892</v>
      </c>
      <c r="AB22" s="46">
        <f>(0.659574468085106*'[2]Off Peak Detail'!AA22)+(0.170212765957447*'[2]Off Peak Detail'!AA41)+(0.170212765957447*'[2]Off Peak Detail'!AA60)</f>
        <v>26.574042705779384</v>
      </c>
      <c r="AC22" s="46">
        <f>(0.63265306122449*'[2]Off Peak Detail'!AB22)+(0.204081632653061*'[2]Off Peak Detail'!AB41)+(0.163265306122449*'[2]Off Peak Detail'!AB60)</f>
        <v>27.248163417894013</v>
      </c>
      <c r="AD22" s="46">
        <f>(0.625*'[2]Off Peak Detail'!AC22)+(0.166666666666667*'[2]Off Peak Detail'!AC41)+(0.208333333333333*'[2]Off Peak Detail'!AC60)</f>
        <v>20.662916819254558</v>
      </c>
      <c r="AE22" s="46">
        <f>(0.659574468085106*'[2]Off Peak Detail'!AD22)+(0.170212765957447*'[2]Off Peak Detail'!AD41)+(0.170212765957447*'[2]Off Peak Detail'!AD60)</f>
        <v>18.520851216417679</v>
      </c>
      <c r="AF22" s="46">
        <f>(0.625*'[2]Off Peak Detail'!AE22)+(0.208333333333333*'[2]Off Peak Detail'!AE41)+(0.166666666666667*'[2]Off Peak Detail'!AE60)</f>
        <v>19.746250152587891</v>
      </c>
      <c r="AG22" s="46">
        <f>(0.63265306122449*'[2]Off Peak Detail'!AF22)+(0.163265306122449*'[2]Off Peak Detail'!AF41)+(0.204081632653061*'[2]Off Peak Detail'!AF60)</f>
        <v>23.090000152587891</v>
      </c>
      <c r="AH22" s="46">
        <f>(0.659574468085106*'[2]Off Peak Detail'!AG22)+(0.170212765957447*'[2]Off Peak Detail'!AG41)+(0.170212765957447*'[2]Off Peak Detail'!AG60)</f>
        <v>21.026595744680851</v>
      </c>
      <c r="AI22" s="46">
        <f>(0.636363636363636*'[2]Off Peak Detail'!AH22)+(0.181818181818182*'[2]Off Peak Detail'!AH41)+(0.181818181818182*'[2]Off Peak Detail'!AH60)</f>
        <v>21.659090909090907</v>
      </c>
      <c r="AJ22" s="46">
        <f>(0.607843137254902*'[2]Off Peak Detail'!AI22)+(0.196078431372549*'[2]Off Peak Detail'!AI41)+(0.196078431372549*'[2]Off Peak Detail'!AI60)</f>
        <v>21.436274509803923</v>
      </c>
      <c r="AK22" s="46">
        <f>(0.652173913043478*'[2]Off Peak Detail'!AJ22)+(0.173913043478261*'[2]Off Peak Detail'!AJ41)+(0.173913043478261*'[2]Off Peak Detail'!AJ60)</f>
        <v>21.054347826086961</v>
      </c>
      <c r="AL22" s="46">
        <f>(0.63265306122449*'[2]Off Peak Detail'!AK22)+(0.204081632653061*'[2]Off Peak Detail'!AK41)+(0.163265306122449*'[2]Off Peak Detail'!AK60)</f>
        <v>22.178571428571427</v>
      </c>
      <c r="AM22" s="46">
        <f>(0.625*'[2]Off Peak Detail'!AL22)+(0.166666666666667*'[2]Off Peak Detail'!AL41)+(0.208333333333333*'[2]Off Peak Detail'!AL60)</f>
        <v>26.645833333333336</v>
      </c>
      <c r="AN22" s="46">
        <f>(0.659574468085106*'[2]Off Peak Detail'!AM22)+(0.170212765957447*'[2]Off Peak Detail'!AM41)+(0.170212765957447*'[2]Off Peak Detail'!AM60)</f>
        <v>30.218085106382979</v>
      </c>
      <c r="AO22" s="46">
        <f>(0.607843137254902*'[2]Off Peak Detail'!AN22)+(0.196078431372549*'[2]Off Peak Detail'!AN41)+(0.196078431372549*'[2]Off Peak Detail'!AN60)</f>
        <v>30.593137254901961</v>
      </c>
      <c r="AP22" s="46">
        <f>(0.652173913043478*'[2]Off Peak Detail'!AO22)+(0.173913043478261*'[2]Off Peak Detail'!AO41)+(0.173913043478261*'[2]Off Peak Detail'!AO60)</f>
        <v>21.097826086956523</v>
      </c>
      <c r="AQ22" s="46">
        <f>(0.659574468085106*'[2]Off Peak Detail'!AP22)+(0.170212765957447*'[2]Off Peak Detail'!AP41)+(0.170212765957447*'[2]Off Peak Detail'!AP60)</f>
        <v>19.430851063829788</v>
      </c>
      <c r="AR22" s="46">
        <f>(0.6*'[2]Off Peak Detail'!AQ22)+(0.2*'[2]Off Peak Detail'!AQ41)+(0.2*'[2]Off Peak Detail'!AQ60)</f>
        <v>19.75</v>
      </c>
      <c r="AS22" s="46">
        <f>(0.659574468085106*'[2]Off Peak Detail'!AR22)+(0.170212765957447*'[2]Off Peak Detail'!AR41)+(0.170212765957447*'[2]Off Peak Detail'!AR60)</f>
        <v>18.835106382978722</v>
      </c>
      <c r="AT22" s="46">
        <f>(0.63265306122449*'[2]Off Peak Detail'!AS22)+(0.204081632653061*'[2]Off Peak Detail'!AS41)+(0.163265306122449*'[2]Off Peak Detail'!AS60)</f>
        <v>21.545918367346939</v>
      </c>
      <c r="AU22" s="46">
        <f>(0.617021276595745*'[2]Off Peak Detail'!AT22)+(0.170212765957447*'[2]Off Peak Detail'!AT41)+(0.212765957446809*'[2]Off Peak Detail'!AT60)</f>
        <v>21.984042553191511</v>
      </c>
      <c r="AV22" s="46">
        <f>(0.659574468085106*'[2]Off Peak Detail'!AU22)+(0.170212765957447*'[2]Off Peak Detail'!AU41)+(0.170212765957447*'[2]Off Peak Detail'!AU60)</f>
        <v>21.686170212765958</v>
      </c>
      <c r="AW22" s="46">
        <f>(0.652173913043478*'[2]Off Peak Detail'!AV22)+(0.173913043478261*'[2]Off Peak Detail'!AV41)+(0.173913043478261*'[2]Off Peak Detail'!AV60)</f>
        <v>21.402173913043484</v>
      </c>
      <c r="AX22" s="46">
        <f>(0.607843137254902*'[2]Off Peak Detail'!AW22)+(0.196078431372549*'[2]Off Peak Detail'!AW41)+(0.196078431372549*'[2]Off Peak Detail'!AW60)</f>
        <v>22.612745098039216</v>
      </c>
      <c r="AY22" s="46">
        <f>(0.652173913043478*'[2]Off Peak Detail'!AX22)+(0.173913043478261*'[2]Off Peak Detail'!AX41)+(0.173913043478261*'[2]Off Peak Detail'!AX60)</f>
        <v>26.967391304347828</v>
      </c>
      <c r="AZ22" s="46">
        <f>(0.63265306122449*'[2]Off Peak Detail'!AY22)+(0.204081632653061*'[2]Off Peak Detail'!AY41)+(0.163265306122449*'[2]Off Peak Detail'!AY60)</f>
        <v>29.586734693877553</v>
      </c>
      <c r="BA22" s="46">
        <f>(0.63265306122449*'[2]Off Peak Detail'!AZ22)+(0.163265306122449*'[2]Off Peak Detail'!AZ41)+(0.204081632653061*'[2]Off Peak Detail'!AZ60)</f>
        <v>29.770408163265309</v>
      </c>
      <c r="BB22" s="46">
        <f>(0.652173913043478*'[2]Off Peak Detail'!BA22)+(0.173913043478261*'[2]Off Peak Detail'!BA41)+(0.173913043478261*'[2]Off Peak Detail'!BA60)</f>
        <v>20.40217391304348</v>
      </c>
      <c r="BC22" s="46">
        <f>(0.607843137254902*'[2]Off Peak Detail'!BB22)+(0.196078431372549*'[2]Off Peak Detail'!BB41)+(0.196078431372549*'[2]Off Peak Detail'!BB60)</f>
        <v>18.75</v>
      </c>
      <c r="BD22" s="46">
        <f>(0.652173913043478*'[2]Off Peak Detail'!BC22)+(0.173913043478261*'[2]Off Peak Detail'!BC41)+(0.173913043478261*'[2]Off Peak Detail'!BC60)</f>
        <v>18.923913043478262</v>
      </c>
      <c r="BE22" s="46">
        <f>(0.659574468085106*'[2]Off Peak Detail'!BD22)+(0.170212765957447*'[2]Off Peak Detail'!BD41)+(0.170212765957447*'[2]Off Peak Detail'!BD60)</f>
        <v>18.154255319148938</v>
      </c>
      <c r="BF22" s="46">
        <f>(0.607843137254902*'[2]Off Peak Detail'!BE22)+(0.196078431372549*'[2]Off Peak Detail'!BE41)+(0.196078431372549*'[2]Off Peak Detail'!BE60)</f>
        <v>21.906862745098039</v>
      </c>
      <c r="BG22" s="46">
        <f>(0.636363636363636*'[2]Off Peak Detail'!BF22)+(0.181818181818182*'[2]Off Peak Detail'!BF41)+(0.181818181818182*'[2]Off Peak Detail'!BF60)</f>
        <v>22.295454545454543</v>
      </c>
      <c r="BH22" s="46">
        <f>(0.659574468085106*'[2]Off Peak Detail'!BG22)+(0.170212765957447*'[2]Off Peak Detail'!BG41)+(0.170212765957447*'[2]Off Peak Detail'!BG60)</f>
        <v>21.941489361702128</v>
      </c>
      <c r="BI22" s="46">
        <f>(0.625*'[2]Off Peak Detail'!BH22)+(0.208333333333333*'[2]Off Peak Detail'!BH41)+(0.166666666666667*'[2]Off Peak Detail'!BH60)</f>
        <v>21.864583333333332</v>
      </c>
      <c r="BJ22" s="46">
        <f>(0.63265306122449*'[2]Off Peak Detail'!BI22)+(0.163265306122449*'[2]Off Peak Detail'!BI41)+(0.204081632653061*'[2]Off Peak Detail'!BI60)</f>
        <v>22.719387755102041</v>
      </c>
      <c r="BK22" s="46">
        <f>(0.652173913043478*'[2]Off Peak Detail'!BJ22)+(0.173913043478261*'[2]Off Peak Detail'!BJ41)+(0.173913043478261*'[2]Off Peak Detail'!BJ60)</f>
        <v>27.228260869565219</v>
      </c>
      <c r="BL22" s="46">
        <f>(0.607843137254902*'[2]Off Peak Detail'!BK22)+(0.196078431372549*'[2]Off Peak Detail'!BK41)+(0.196078431372549*'[2]Off Peak Detail'!BK60)</f>
        <v>30.102941176470591</v>
      </c>
      <c r="BM22" s="46">
        <f>(0.659574468085106*'[2]Off Peak Detail'!BL22)+(0.170212765957447*'[2]Off Peak Detail'!BL41)+(0.170212765957447*'[2]Off Peak Detail'!BL60)</f>
        <v>29.792553191489361</v>
      </c>
      <c r="BN22" s="46">
        <f>(0.652173913043478*'[2]Off Peak Detail'!BM22)+(0.173913043478261*'[2]Off Peak Detail'!BM41)+(0.173913043478261*'[2]Off Peak Detail'!BM60)</f>
        <v>20.663043478260871</v>
      </c>
      <c r="BO22" s="46">
        <f>(0.607843137254902*'[2]Off Peak Detail'!BN22)+(0.196078431372549*'[2]Off Peak Detail'!BN41)+(0.196078431372549*'[2]Off Peak Detail'!BN60)</f>
        <v>19.044117647058822</v>
      </c>
      <c r="BP22" s="46">
        <f>(0.652173913043478*'[2]Off Peak Detail'!BO22)+(0.173913043478261*'[2]Off Peak Detail'!BO41)+(0.173913043478261*'[2]Off Peak Detail'!BO60)</f>
        <v>19.184782608695656</v>
      </c>
      <c r="BQ22" s="46">
        <f>(0.63265306122449*'[2]Off Peak Detail'!BP22)+(0.204081632653061*'[2]Off Peak Detail'!BP41)+(0.163265306122449*'[2]Off Peak Detail'!BP60)</f>
        <v>18.20918367346939</v>
      </c>
      <c r="BR22" s="46">
        <f>(0.63265306122449*'[2]Off Peak Detail'!BQ22)+(0.163265306122449*'[2]Off Peak Detail'!BQ41)+(0.204081632653061*'[2]Off Peak Detail'!BQ60)</f>
        <v>21.994897959183675</v>
      </c>
      <c r="BS22" s="46">
        <f>(0.636363636363636*'[2]Off Peak Detail'!BR22)+(0.181818181818182*'[2]Off Peak Detail'!BR41)+(0.181818181818182*'[2]Off Peak Detail'!BR60)</f>
        <v>22.56818181818182</v>
      </c>
      <c r="BT22" s="46">
        <f>(0.659574468085106*'[2]Off Peak Detail'!BS22)+(0.170212765957447*'[2]Off Peak Detail'!BS41)+(0.170212765957447*'[2]Off Peak Detail'!BS60)</f>
        <v>22.196808510638299</v>
      </c>
      <c r="BU22" s="46">
        <f>(0.6*'[2]Off Peak Detail'!BT22)+(0.2*'[2]Off Peak Detail'!BT41)+(0.2*'[2]Off Peak Detail'!BT60)</f>
        <v>22.25</v>
      </c>
      <c r="BV22" s="46">
        <f>(0.659574468085106*'[2]Off Peak Detail'!BU22)+(0.170212765957447*'[2]Off Peak Detail'!BU41)+(0.170212765957447*'[2]Off Peak Detail'!BU60)</f>
        <v>22.877659574468087</v>
      </c>
      <c r="BW22" s="46">
        <f>(0.652173913043478*'[2]Off Peak Detail'!BV22)+(0.173913043478261*'[2]Off Peak Detail'!BV41)+(0.173913043478261*'[2]Off Peak Detail'!BV60)</f>
        <v>27.489130434782609</v>
      </c>
      <c r="BX22" s="46">
        <f>(0.607843137254902*'[2]Off Peak Detail'!BW22)+(0.196078431372549*'[2]Off Peak Detail'!BW41)+(0.196078431372549*'[2]Off Peak Detail'!BW60)</f>
        <v>30.397058823529413</v>
      </c>
      <c r="BY22" s="46">
        <f>(0.659574468085106*'[2]Off Peak Detail'!BX22)+(0.170212765957447*'[2]Off Peak Detail'!BX41)+(0.170212765957447*'[2]Off Peak Detail'!BX60)</f>
        <v>30.047872340425535</v>
      </c>
      <c r="BZ22" s="46">
        <f>(0.625*'[2]Off Peak Detail'!BY22)+(0.208333333333333*'[2]Off Peak Detail'!BY41)+(0.166666666666667*'[2]Off Peak Detail'!BY60)</f>
        <v>20.739583333333336</v>
      </c>
      <c r="CA22" s="46">
        <f>(0.63265306122449*'[2]Off Peak Detail'!BZ22)+(0.163265306122449*'[2]Off Peak Detail'!BZ41)+(0.204081632653061*'[2]Off Peak Detail'!BZ60)</f>
        <v>19.494897959183675</v>
      </c>
      <c r="CB22" s="46">
        <f>(0.652173913043478*'[2]Off Peak Detail'!CA22)+(0.173913043478261*'[2]Off Peak Detail'!CA41)+(0.173913043478261*'[2]Off Peak Detail'!CA60)</f>
        <v>19.445652173913047</v>
      </c>
      <c r="CC22" s="46">
        <f>(0.607843137254902*'[2]Off Peak Detail'!CB22)+(0.196078431372549*'[2]Off Peak Detail'!CB41)+(0.196078431372549*'[2]Off Peak Detail'!CB60)</f>
        <v>18.651960784313726</v>
      </c>
      <c r="CD22" s="46">
        <f>(0.659574468085106*'[2]Off Peak Detail'!CC22)+(0.170212765957447*'[2]Off Peak Detail'!CC41)+(0.170212765957447*'[2]Off Peak Detail'!CC60)</f>
        <v>22.090425531914899</v>
      </c>
      <c r="CE22" s="46">
        <f>(0.636363636363636*'[2]Off Peak Detail'!CD22)+(0.181818181818182*'[2]Off Peak Detail'!CD41)+(0.181818181818182*'[2]Off Peak Detail'!CD60)</f>
        <v>22.795454545454547</v>
      </c>
      <c r="CF22" s="46">
        <f>(0.63265306122449*'[2]Off Peak Detail'!CE22)+(0.204081632653061*'[2]Off Peak Detail'!CE41)+(0.163265306122449*'[2]Off Peak Detail'!CE60)</f>
        <v>22.586734693877549</v>
      </c>
      <c r="CG22" s="46">
        <f>(0.625*'[2]Off Peak Detail'!CF22)+(0.166666666666667*'[2]Off Peak Detail'!CF41)+(0.208333333333333*'[2]Off Peak Detail'!CF60)</f>
        <v>22.28125</v>
      </c>
      <c r="CH22" s="46">
        <f>(0.659574468085106*'[2]Off Peak Detail'!CG22)+(0.170212765957447*'[2]Off Peak Detail'!CG41)+(0.170212765957447*'[2]Off Peak Detail'!CG60)</f>
        <v>23.090425531914896</v>
      </c>
      <c r="CI22" s="46">
        <f>(0.625*'[2]Off Peak Detail'!CH22)+(0.208333333333333*'[2]Off Peak Detail'!CH41)+(0.166666666666667*'[2]Off Peak Detail'!CH60)</f>
        <v>27.895833333333332</v>
      </c>
      <c r="CJ22" s="46">
        <f>(0.63265306122449*'[2]Off Peak Detail'!CI22)+(0.163265306122449*'[2]Off Peak Detail'!CI41)+(0.204081632653061*'[2]Off Peak Detail'!CI60)</f>
        <v>30.556122448979593</v>
      </c>
      <c r="CK22" s="46">
        <f>(0.659574468085106*'[2]Off Peak Detail'!CJ22)+(0.170212765957447*'[2]Off Peak Detail'!CJ41)+(0.170212765957447*'[2]Off Peak Detail'!CJ60)</f>
        <v>30.26063829787234</v>
      </c>
      <c r="CL22" s="46">
        <f>(0.6*'[2]Off Peak Detail'!CK22)+(0.2*'[2]Off Peak Detail'!CK41)+(0.2*'[2]Off Peak Detail'!CK60)</f>
        <v>21.2</v>
      </c>
      <c r="CM22" s="46">
        <f>(0.659574468085106*'[2]Off Peak Detail'!CL22)+(0.170212765957447*'[2]Off Peak Detail'!CL41)+(0.170212765957447*'[2]Off Peak Detail'!CL60)</f>
        <v>19.473404255319149</v>
      </c>
      <c r="CN22" s="46">
        <f>(0.652173913043478*'[2]Off Peak Detail'!CM22)+(0.173913043478261*'[2]Off Peak Detail'!CM41)+(0.173913043478261*'[2]Off Peak Detail'!CM60)</f>
        <v>19.663043478260871</v>
      </c>
      <c r="CO22" s="46">
        <f>(0.607843137254902*'[2]Off Peak Detail'!CN22)+(0.196078431372549*'[2]Off Peak Detail'!CN41)+(0.196078431372549*'[2]Off Peak Detail'!CN60)</f>
        <v>18.897058823529413</v>
      </c>
      <c r="CP22" s="46">
        <f>(0.659574468085106*'[2]Off Peak Detail'!CO22)+(0.170212765957447*'[2]Off Peak Detail'!CO41)+(0.170212765957447*'[2]Off Peak Detail'!CO60)</f>
        <v>22.303191489361705</v>
      </c>
      <c r="CQ22" s="46">
        <f>(0.644444444444444*'[2]Off Peak Detail'!CP22)+(0.177777777777778*'[2]Off Peak Detail'!CP41)+(0.177777777777778*'[2]Off Peak Detail'!CP60)</f>
        <v>22.994444444444447</v>
      </c>
      <c r="CR22" s="46">
        <f>(0.607843137254902*'[2]Off Peak Detail'!CQ22)+(0.196078431372549*'[2]Off Peak Detail'!CQ41)+(0.196078431372549*'[2]Off Peak Detail'!CQ60)</f>
        <v>22.906862745098035</v>
      </c>
      <c r="CS22" s="46">
        <f>(0.652173913043478*'[2]Off Peak Detail'!CR22)+(0.173913043478261*'[2]Off Peak Detail'!CR41)+(0.173913043478261*'[2]Off Peak Detail'!CR60)</f>
        <v>22.358695652173918</v>
      </c>
      <c r="CT22" s="46">
        <f>(0.63265306122449*'[2]Off Peak Detail'!CS22)+(0.204081632653061*'[2]Off Peak Detail'!CS41)+(0.163265306122449*'[2]Off Peak Detail'!CS60)</f>
        <v>23.545918367346939</v>
      </c>
      <c r="CU22" s="46">
        <f>(0.625*'[2]Off Peak Detail'!CT22)+(0.166666666666667*'[2]Off Peak Detail'!CT41)+(0.208333333333333*'[2]Off Peak Detail'!CT60)</f>
        <v>28.0625</v>
      </c>
      <c r="CV22" s="46">
        <f>(0.659574468085106*'[2]Off Peak Detail'!CU22)+(0.170212765957447*'[2]Off Peak Detail'!CU41)+(0.170212765957447*'[2]Off Peak Detail'!CU60)</f>
        <v>30.473404255319153</v>
      </c>
      <c r="CW22" s="46">
        <f>(0.607843137254902*'[2]Off Peak Detail'!CV22)+(0.196078431372549*'[2]Off Peak Detail'!CV41)+(0.196078431372549*'[2]Off Peak Detail'!CV60)</f>
        <v>30.887254901960787</v>
      </c>
      <c r="CX22" s="46">
        <f>(0.652173913043478*'[2]Off Peak Detail'!CW22)+(0.173913043478261*'[2]Off Peak Detail'!CW41)+(0.173913043478261*'[2]Off Peak Detail'!CW60)</f>
        <v>21.358695652173914</v>
      </c>
      <c r="CY22" s="46">
        <f>(0.659574468085106*'[2]Off Peak Detail'!CX22)+(0.170212765957447*'[2]Off Peak Detail'!CX41)+(0.170212765957447*'[2]Off Peak Detail'!CX60)</f>
        <v>19.686170212765958</v>
      </c>
      <c r="CZ22" s="46">
        <f>(0.6*'[2]Off Peak Detail'!CY22)+(0.2*'[2]Off Peak Detail'!CY41)+(0.2*'[2]Off Peak Detail'!CY60)</f>
        <v>20.05</v>
      </c>
      <c r="DA22" s="46">
        <f>(0.659574468085106*'[2]Off Peak Detail'!CZ22)+(0.170212765957447*'[2]Off Peak Detail'!CZ41)+(0.170212765957447*'[2]Off Peak Detail'!CZ60)</f>
        <v>19.090425531914896</v>
      </c>
      <c r="DB22" s="46">
        <f>(0.63265306122449*'[2]Off Peak Detail'!DA22)+(0.204081632653061*'[2]Off Peak Detail'!DA41)+(0.163265306122449*'[2]Off Peak Detail'!DA60)</f>
        <v>22.770408163265305</v>
      </c>
      <c r="DC22" s="46">
        <f>(0.636363636363636*'[2]Off Peak Detail'!DB22)+(0.181818181818182*'[2]Off Peak Detail'!DB41)+(0.181818181818182*'[2]Off Peak Detail'!DB60)</f>
        <v>23.250000000000004</v>
      </c>
      <c r="DD22" s="46">
        <f>(0.63265306122449*'[2]Off Peak Detail'!DC22)+(0.163265306122449*'[2]Off Peak Detail'!DC41)+(0.204081632653061*'[2]Off Peak Detail'!DC60)</f>
        <v>22.964285714285715</v>
      </c>
      <c r="DE22" s="46">
        <f>(0.652173913043478*'[2]Off Peak Detail'!DD22)+(0.173913043478261*'[2]Off Peak Detail'!DD41)+(0.173913043478261*'[2]Off Peak Detail'!DD60)</f>
        <v>22.576086956521742</v>
      </c>
      <c r="DF22" s="46">
        <f>(0.607843137254902*'[2]Off Peak Detail'!DE22)+(0.196078431372549*'[2]Off Peak Detail'!DE41)+(0.196078431372549*'[2]Off Peak Detail'!DE60)</f>
        <v>23.936274509803919</v>
      </c>
      <c r="DG22" s="46">
        <f>(0.652173913043478*'[2]Off Peak Detail'!DF22)+(0.173913043478261*'[2]Off Peak Detail'!DF41)+(0.173913043478261*'[2]Off Peak Detail'!DF60)</f>
        <v>28.14130434782609</v>
      </c>
      <c r="DH22" s="46">
        <f>(0.659574468085106*'[2]Off Peak Detail'!DG22)+(0.170212765957447*'[2]Off Peak Detail'!DG41)+(0.170212765957447*'[2]Off Peak Detail'!DG60)</f>
        <v>30.686170212765962</v>
      </c>
      <c r="DI22" s="46">
        <f>(0.607843137254902*'[2]Off Peak Detail'!DH22)+(0.196078431372549*'[2]Off Peak Detail'!DH41)+(0.196078431372549*'[2]Off Peak Detail'!DH60)</f>
        <v>31.132352941176471</v>
      </c>
      <c r="DJ22" s="46">
        <f>(0.652173913043478*'[2]Off Peak Detail'!DI22)+(0.173913043478261*'[2]Off Peak Detail'!DI41)+(0.173913043478261*'[2]Off Peak Detail'!DI60)</f>
        <v>21.576086956521742</v>
      </c>
      <c r="DK22" s="46">
        <f>(0.63265306122449*'[2]Off Peak Detail'!DJ22)+(0.204081632653061*'[2]Off Peak Detail'!DJ41)+(0.163265306122449*'[2]Off Peak Detail'!DJ60)</f>
        <v>19.780612244897959</v>
      </c>
      <c r="DL22" s="46">
        <f>(0.625*'[2]Off Peak Detail'!DK22)+(0.166666666666667*'[2]Off Peak Detail'!DK41)+(0.208333333333333*'[2]Off Peak Detail'!DK60)</f>
        <v>20.395833333333329</v>
      </c>
      <c r="DM22" s="46">
        <f>(0.659574468085106*'[2]Off Peak Detail'!DL22)+(0.170212765957447*'[2]Off Peak Detail'!DL41)+(0.170212765957447*'[2]Off Peak Detail'!DL60)</f>
        <v>19.303191489361701</v>
      </c>
      <c r="DN22" s="46">
        <f>(0.607843137254902*'[2]Off Peak Detail'!DM22)+(0.196078431372549*'[2]Off Peak Detail'!DM41)+(0.196078431372549*'[2]Off Peak Detail'!DM60)</f>
        <v>23.18137254901961</v>
      </c>
      <c r="DO22" s="46">
        <f>(0.636363636363636*'[2]Off Peak Detail'!DN22)+(0.181818181818182*'[2]Off Peak Detail'!DN41)+(0.181818181818182*'[2]Off Peak Detail'!DN60)</f>
        <v>23.47727272727273</v>
      </c>
      <c r="DP22" s="46">
        <f>(0.659574468085106*'[2]Off Peak Detail'!DO22)+(0.170212765957447*'[2]Off Peak Detail'!DO41)+(0.170212765957447*'[2]Off Peak Detail'!DO60)</f>
        <v>23.047872340425535</v>
      </c>
      <c r="DQ22" s="46">
        <f>(0.652173913043478*'[2]Off Peak Detail'!DP22)+(0.173913043478261*'[2]Off Peak Detail'!DP41)+(0.173913043478261*'[2]Off Peak Detail'!DP60)</f>
        <v>22.79347826086957</v>
      </c>
      <c r="DR22" s="46">
        <f>(0.607843137254902*'[2]Off Peak Detail'!DQ22)+(0.196078431372549*'[2]Off Peak Detail'!DQ41)+(0.196078431372549*'[2]Off Peak Detail'!DQ60)</f>
        <v>24.181372549019606</v>
      </c>
      <c r="DS22" s="46">
        <f>(0.652173913043478*'[2]Off Peak Detail'!DR22)+(0.173913043478261*'[2]Off Peak Detail'!DR41)+(0.173913043478261*'[2]Off Peak Detail'!DR60)</f>
        <v>28.358695652173914</v>
      </c>
      <c r="DT22" s="46">
        <f>(0.63265306122449*'[2]Off Peak Detail'!DS22)+(0.204081632653061*'[2]Off Peak Detail'!DS41)+(0.163265306122449*'[2]Off Peak Detail'!DS60)</f>
        <v>31.035714285714285</v>
      </c>
      <c r="DU22" s="46">
        <f>(0.63265306122449*'[2]Off Peak Detail'!DT22)+(0.163265306122449*'[2]Off Peak Detail'!DT41)+(0.204081632653061*'[2]Off Peak Detail'!DT60)</f>
        <v>31.260204081632654</v>
      </c>
      <c r="DV22" s="46">
        <f>(0.652173913043478*'[2]Off Peak Detail'!DU22)+(0.173913043478261*'[2]Off Peak Detail'!DU41)+(0.173913043478261*'[2]Off Peak Detail'!DU60)</f>
        <v>21.79347826086957</v>
      </c>
      <c r="DW22" s="46">
        <f>(0.607843137254902*'[2]Off Peak Detail'!DV22)+(0.196078431372549*'[2]Off Peak Detail'!DV41)+(0.196078431372549*'[2]Off Peak Detail'!DV60)</f>
        <v>20.31862745098039</v>
      </c>
      <c r="DX22" s="46">
        <f>(0.652173913043478*'[2]Off Peak Detail'!DW22)+(0.173913043478261*'[2]Off Peak Detail'!DW41)+(0.173913043478261*'[2]Off Peak Detail'!DW60)</f>
        <v>20.315217391304351</v>
      </c>
      <c r="DY22" s="46">
        <f>(0.659574468085106*'[2]Off Peak Detail'!DX22)+(0.170212765957447*'[2]Off Peak Detail'!DX41)+(0.170212765957447*'[2]Off Peak Detail'!DX60)</f>
        <v>19.515957446808514</v>
      </c>
    </row>
    <row r="23" spans="1:129" s="4" customFormat="1" ht="13.65" customHeight="1" x14ac:dyDescent="0.2">
      <c r="A23" s="47" t="s">
        <v>34</v>
      </c>
      <c r="B23" s="3" t="s">
        <v>34</v>
      </c>
      <c r="C23" s="46">
        <f ca="1">(0.62962962962963*'[2]Off Peak Detail'!C23)+(0.222222222222222*'[2]Off Peak Detail'!C42)+(0.148148148148148*'[2]Off Peak Detail'!C61)</f>
        <v>22.277777777777771</v>
      </c>
      <c r="D23" s="46">
        <f ca="1">(0.63265306122449*'[2]Off Peak Detail'!E23)+(0.163265306122449*'[2]Off Peak Detail'!E42)+(0.204081632653061*'[2]Off Peak Detail'!E61)</f>
        <v>31.736822143866092</v>
      </c>
      <c r="E23" s="46">
        <f>(0.659574468085106*'[2]Off Peak Detail'!F23)+(0.170212765957447*'[2]Off Peak Detail'!F42)+(0.170212765957447*'[2]Off Peak Detail'!F61)</f>
        <v>26.595744680851066</v>
      </c>
      <c r="F23" s="46">
        <f>(0.6*'[2]Off Peak Detail'!G23)+(0.2*'[2]Off Peak Detail'!G42)+(0.2*'[2]Off Peak Detail'!G61)</f>
        <v>20.6</v>
      </c>
      <c r="G23" s="31">
        <f t="shared" si="0"/>
        <v>20.509144885212795</v>
      </c>
      <c r="H23" s="46">
        <f>(0.659574468085106*'[2]Off Peak Detail'!I23)+(0.170212765957447*'[2]Off Peak Detail'!I42)+(0.170212765957447*'[2]Off Peak Detail'!I61)</f>
        <v>20.659574468085104</v>
      </c>
      <c r="I23" s="46">
        <f>(0.652173913043478*'[2]Off Peak Detail'!J23)+(0.173913043478261*'[2]Off Peak Detail'!J42)+(0.173913043478261*'[2]Off Peak Detail'!J61)</f>
        <v>20.65217391304348</v>
      </c>
      <c r="J23" s="46">
        <f>(0.607843137254902*'[2]Off Peak Detail'!K23)+(0.196078431372549*'[2]Off Peak Detail'!K42)+(0.196078431372549*'[2]Off Peak Detail'!K61)</f>
        <v>20.215686274509803</v>
      </c>
      <c r="K23" s="34">
        <v>23.307899952837342</v>
      </c>
      <c r="L23" s="34">
        <v>22.592844698441592</v>
      </c>
      <c r="M23" s="34">
        <v>23.237783595113438</v>
      </c>
      <c r="N23" s="34">
        <v>24.273519163763066</v>
      </c>
      <c r="O23" s="34">
        <v>24.052608695652175</v>
      </c>
      <c r="P23" s="34">
        <v>25.265864714086472</v>
      </c>
      <c r="Q23" s="34">
        <v>24.950398307194423</v>
      </c>
      <c r="R23" s="39">
        <v>24.429800054243881</v>
      </c>
      <c r="S23" s="40"/>
      <c r="T23" s="30"/>
      <c r="V23" s="46">
        <f>(0.659574468085106*'[2]Off Peak Detail'!U23)+(0.170212765957447*'[2]Off Peak Detail'!U42)+(0.170212765957447*'[2]Off Peak Detail'!U61)</f>
        <v>20.448936300074806</v>
      </c>
      <c r="W23" s="46">
        <f>(0.636363636363636*'[2]Off Peak Detail'!V23)+(0.181818181818182*'[2]Off Peak Detail'!V42)+(0.181818181818182*'[2]Off Peak Detail'!V61)</f>
        <v>20.581818320534445</v>
      </c>
      <c r="X23" s="46">
        <f>(0.607843137254902*'[2]Off Peak Detail'!W23)+(0.196078431372549*'[2]Off Peak Detail'!W42)+(0.196078431372549*'[2]Off Peak Detail'!W61)</f>
        <v>20.411764705882351</v>
      </c>
      <c r="Y23" s="46">
        <f>(0.652173913043478*'[2]Off Peak Detail'!X23)+(0.173913043478261*'[2]Off Peak Detail'!X42)+(0.173913043478261*'[2]Off Peak Detail'!X61)</f>
        <v>20.543478260869566</v>
      </c>
      <c r="Z23" s="46">
        <f>(0.659574468085106*'[2]Off Peak Detail'!Y23)+(0.170212765957447*'[2]Off Peak Detail'!Y42)+(0.170212765957447*'[2]Off Peak Detail'!Y61)</f>
        <v>21.5</v>
      </c>
      <c r="AA23" s="46">
        <f>(0.6*'[2]Off Peak Detail'!Z23)+(0.2*'[2]Off Peak Detail'!Z42)+(0.2*'[2]Off Peak Detail'!Z61)</f>
        <v>24.35</v>
      </c>
      <c r="AB23" s="46">
        <f>(0.659574468085106*'[2]Off Peak Detail'!AA23)+(0.170212765957447*'[2]Off Peak Detail'!AA42)+(0.170212765957447*'[2]Off Peak Detail'!AA61)</f>
        <v>28.148936170212771</v>
      </c>
      <c r="AC23" s="46">
        <f>(0.63265306122449*'[2]Off Peak Detail'!AB23)+(0.204081632653061*'[2]Off Peak Detail'!AB42)+(0.163265306122449*'[2]Off Peak Detail'!AB61)</f>
        <v>28.581632653061224</v>
      </c>
      <c r="AD23" s="46">
        <f>(0.625*'[2]Off Peak Detail'!AC23)+(0.166666666666667*'[2]Off Peak Detail'!AC42)+(0.208333333333333*'[2]Off Peak Detail'!AC61)</f>
        <v>22.572916666666668</v>
      </c>
      <c r="AE23" s="46">
        <f>(0.659574468085106*'[2]Off Peak Detail'!AD23)+(0.170212765957447*'[2]Off Peak Detail'!AD42)+(0.170212765957447*'[2]Off Peak Detail'!AD61)</f>
        <v>20.797872340425535</v>
      </c>
      <c r="AF23" s="46">
        <f>(0.625*'[2]Off Peak Detail'!AE23)+(0.208333333333333*'[2]Off Peak Detail'!AE42)+(0.166666666666667*'[2]Off Peak Detail'!AE61)</f>
        <v>21.677083333333332</v>
      </c>
      <c r="AG23" s="46">
        <f>(0.63265306122449*'[2]Off Peak Detail'!AF23)+(0.163265306122449*'[2]Off Peak Detail'!AF42)+(0.204081632653061*'[2]Off Peak Detail'!AF61)</f>
        <v>21.22448979591837</v>
      </c>
      <c r="AH23" s="46">
        <f>(0.659574468085106*'[2]Off Peak Detail'!AG23)+(0.170212765957447*'[2]Off Peak Detail'!AG42)+(0.170212765957447*'[2]Off Peak Detail'!AG61)</f>
        <v>21.25</v>
      </c>
      <c r="AI23" s="46">
        <f>(0.636363636363636*'[2]Off Peak Detail'!AH23)+(0.181818181818182*'[2]Off Peak Detail'!AH42)+(0.181818181818182*'[2]Off Peak Detail'!AH61)</f>
        <v>21.38636363636364</v>
      </c>
      <c r="AJ23" s="46">
        <f>(0.607843137254902*'[2]Off Peak Detail'!AI23)+(0.196078431372549*'[2]Off Peak Detail'!AI42)+(0.196078431372549*'[2]Off Peak Detail'!AI61)</f>
        <v>21.161764705882355</v>
      </c>
      <c r="AK23" s="46">
        <f>(0.652173913043478*'[2]Off Peak Detail'!AJ23)+(0.173913043478261*'[2]Off Peak Detail'!AJ42)+(0.173913043478261*'[2]Off Peak Detail'!AJ61)</f>
        <v>20.945652173913047</v>
      </c>
      <c r="AL23" s="46">
        <f>(0.63265306122449*'[2]Off Peak Detail'!AK23)+(0.204081632653061*'[2]Off Peak Detail'!AK42)+(0.163265306122449*'[2]Off Peak Detail'!AK61)</f>
        <v>22.25</v>
      </c>
      <c r="AM23" s="46">
        <f>(0.625*'[2]Off Peak Detail'!AL23)+(0.166666666666667*'[2]Off Peak Detail'!AL42)+(0.208333333333333*'[2]Off Peak Detail'!AL61)</f>
        <v>24.708333333333332</v>
      </c>
      <c r="AN23" s="46">
        <f>(0.659574468085106*'[2]Off Peak Detail'!AM23)+(0.170212765957447*'[2]Off Peak Detail'!AM42)+(0.170212765957447*'[2]Off Peak Detail'!AM61)</f>
        <v>28.728723404255327</v>
      </c>
      <c r="AO23" s="46">
        <f>(0.607843137254902*'[2]Off Peak Detail'!AN23)+(0.196078431372549*'[2]Off Peak Detail'!AN42)+(0.196078431372549*'[2]Off Peak Detail'!AN61)</f>
        <v>29.485294117647058</v>
      </c>
      <c r="AP23" s="46">
        <f>(0.652173913043478*'[2]Off Peak Detail'!AO23)+(0.173913043478261*'[2]Off Peak Detail'!AO42)+(0.173913043478261*'[2]Off Peak Detail'!AO61)</f>
        <v>23.054347826086961</v>
      </c>
      <c r="AQ23" s="46">
        <f>(0.659574468085106*'[2]Off Peak Detail'!AP23)+(0.170212765957447*'[2]Off Peak Detail'!AP42)+(0.170212765957447*'[2]Off Peak Detail'!AP61)</f>
        <v>21.377659574468083</v>
      </c>
      <c r="AR23" s="46">
        <f>(0.6*'[2]Off Peak Detail'!AQ23)+(0.2*'[2]Off Peak Detail'!AQ42)+(0.2*'[2]Off Peak Detail'!AQ61)</f>
        <v>22.35</v>
      </c>
      <c r="AS23" s="46">
        <f>(0.659574468085106*'[2]Off Peak Detail'!AR23)+(0.170212765957447*'[2]Off Peak Detail'!AR42)+(0.170212765957447*'[2]Off Peak Detail'!AR61)</f>
        <v>21.696808510638299</v>
      </c>
      <c r="AT23" s="46">
        <f>(0.63265306122449*'[2]Off Peak Detail'!AS23)+(0.204081632653061*'[2]Off Peak Detail'!AS42)+(0.163265306122449*'[2]Off Peak Detail'!AS61)</f>
        <v>22.48469387755102</v>
      </c>
      <c r="AU23" s="46">
        <f>(0.617021276595745*'[2]Off Peak Detail'!AT23)+(0.170212765957447*'[2]Off Peak Detail'!AT42)+(0.212765957446809*'[2]Off Peak Detail'!AT61)</f>
        <v>22.484042553191511</v>
      </c>
      <c r="AV23" s="46">
        <f>(0.659574468085106*'[2]Off Peak Detail'!AU23)+(0.170212765957447*'[2]Off Peak Detail'!AU42)+(0.170212765957447*'[2]Off Peak Detail'!AU61)</f>
        <v>21.98404255319149</v>
      </c>
      <c r="AW23" s="46">
        <f>(0.652173913043478*'[2]Off Peak Detail'!AV23)+(0.173913043478261*'[2]Off Peak Detail'!AV42)+(0.173913043478261*'[2]Off Peak Detail'!AV61)</f>
        <v>22.010869565217394</v>
      </c>
      <c r="AX23" s="46">
        <f>(0.607843137254902*'[2]Off Peak Detail'!AW23)+(0.196078431372549*'[2]Off Peak Detail'!AW42)+(0.196078431372549*'[2]Off Peak Detail'!AW61)</f>
        <v>23.367647058823529</v>
      </c>
      <c r="AY23" s="46">
        <f>(0.652173913043478*'[2]Off Peak Detail'!AX23)+(0.173913043478261*'[2]Off Peak Detail'!AX42)+(0.173913043478261*'[2]Off Peak Detail'!AX61)</f>
        <v>25.619565217391305</v>
      </c>
      <c r="AZ23" s="46">
        <f>(0.63265306122449*'[2]Off Peak Detail'!AY23)+(0.204081632653061*'[2]Off Peak Detail'!AY42)+(0.163265306122449*'[2]Off Peak Detail'!AY61)</f>
        <v>30.188775510204078</v>
      </c>
      <c r="BA23" s="46">
        <f>(0.63265306122449*'[2]Off Peak Detail'!AZ23)+(0.163265306122449*'[2]Off Peak Detail'!AZ42)+(0.204081632653061*'[2]Off Peak Detail'!AZ61)</f>
        <v>30.137755102040813</v>
      </c>
      <c r="BB23" s="46">
        <f>(0.652173913043478*'[2]Off Peak Detail'!BA23)+(0.173913043478261*'[2]Off Peak Detail'!BA42)+(0.173913043478261*'[2]Off Peak Detail'!BA61)</f>
        <v>24.119565217391305</v>
      </c>
      <c r="BC23" s="46">
        <f>(0.607843137254902*'[2]Off Peak Detail'!BB23)+(0.196078431372549*'[2]Off Peak Detail'!BB42)+(0.196078431372549*'[2]Off Peak Detail'!BB61)</f>
        <v>22.710784313725487</v>
      </c>
      <c r="BD23" s="46">
        <f>(0.652173913043478*'[2]Off Peak Detail'!BC23)+(0.173913043478261*'[2]Off Peak Detail'!BC42)+(0.173913043478261*'[2]Off Peak Detail'!BC61)</f>
        <v>23.14130434782609</v>
      </c>
      <c r="BE23" s="46">
        <f>(0.659574468085106*'[2]Off Peak Detail'!BD23)+(0.170212765957447*'[2]Off Peak Detail'!BD42)+(0.170212765957447*'[2]Off Peak Detail'!BD61)</f>
        <v>22.771276595744681</v>
      </c>
      <c r="BF23" s="46">
        <f>(0.607843137254902*'[2]Off Peak Detail'!BE23)+(0.196078431372549*'[2]Off Peak Detail'!BE42)+(0.196078431372549*'[2]Off Peak Detail'!BE61)</f>
        <v>22.357843137254903</v>
      </c>
      <c r="BG23" s="46">
        <f>(0.636363636363636*'[2]Off Peak Detail'!BF23)+(0.181818181818182*'[2]Off Peak Detail'!BF42)+(0.181818181818182*'[2]Off Peak Detail'!BF61)</f>
        <v>22.204545454545457</v>
      </c>
      <c r="BH23" s="46">
        <f>(0.659574468085106*'[2]Off Peak Detail'!BG23)+(0.170212765957447*'[2]Off Peak Detail'!BG42)+(0.170212765957447*'[2]Off Peak Detail'!BG61)</f>
        <v>21.73936170212766</v>
      </c>
      <c r="BI23" s="46">
        <f>(0.625*'[2]Off Peak Detail'!BH23)+(0.208333333333333*'[2]Off Peak Detail'!BH42)+(0.166666666666667*'[2]Off Peak Detail'!BH61)</f>
        <v>21.927083333333336</v>
      </c>
      <c r="BJ23" s="46">
        <f>(0.63265306122449*'[2]Off Peak Detail'!BI23)+(0.163265306122449*'[2]Off Peak Detail'!BI42)+(0.204081632653061*'[2]Off Peak Detail'!BI61)</f>
        <v>23.015306122448983</v>
      </c>
      <c r="BK23" s="46">
        <f>(0.652173913043478*'[2]Off Peak Detail'!BJ23)+(0.173913043478261*'[2]Off Peak Detail'!BJ42)+(0.173913043478261*'[2]Off Peak Detail'!BJ61)</f>
        <v>25.380434782608699</v>
      </c>
      <c r="BL23" s="46">
        <f>(0.607843137254902*'[2]Off Peak Detail'!BK23)+(0.196078431372549*'[2]Off Peak Detail'!BK42)+(0.196078431372549*'[2]Off Peak Detail'!BK61)</f>
        <v>30.28921568627451</v>
      </c>
      <c r="BM23" s="46">
        <f>(0.659574468085106*'[2]Off Peak Detail'!BL23)+(0.170212765957447*'[2]Off Peak Detail'!BL42)+(0.170212765957447*'[2]Off Peak Detail'!BL61)</f>
        <v>29.558510638297879</v>
      </c>
      <c r="BN23" s="46">
        <f>(0.652173913043478*'[2]Off Peak Detail'!BM23)+(0.173913043478261*'[2]Off Peak Detail'!BM42)+(0.173913043478261*'[2]Off Peak Detail'!BM61)</f>
        <v>23.880434782608699</v>
      </c>
      <c r="BO23" s="46">
        <f>(0.607843137254902*'[2]Off Peak Detail'!BN23)+(0.196078431372549*'[2]Off Peak Detail'!BN42)+(0.196078431372549*'[2]Off Peak Detail'!BN61)</f>
        <v>22.504901960784316</v>
      </c>
      <c r="BP23" s="46">
        <f>(0.652173913043478*'[2]Off Peak Detail'!BO23)+(0.173913043478261*'[2]Off Peak Detail'!BO42)+(0.173913043478261*'[2]Off Peak Detail'!BO61)</f>
        <v>22.90217391304348</v>
      </c>
      <c r="BQ23" s="46">
        <f>(0.63265306122449*'[2]Off Peak Detail'!BP23)+(0.204081632653061*'[2]Off Peak Detail'!BP42)+(0.163265306122449*'[2]Off Peak Detail'!BP61)</f>
        <v>22.647959183673471</v>
      </c>
      <c r="BR23" s="46">
        <f>(0.63265306122449*'[2]Off Peak Detail'!BQ23)+(0.163265306122449*'[2]Off Peak Detail'!BQ42)+(0.204081632653061*'[2]Off Peak Detail'!BQ61)</f>
        <v>22.596938775510203</v>
      </c>
      <c r="BS23" s="46">
        <f>(0.636363636363636*'[2]Off Peak Detail'!BR23)+(0.181818181818182*'[2]Off Peak Detail'!BR42)+(0.181818181818182*'[2]Off Peak Detail'!BR61)</f>
        <v>22.613636363636367</v>
      </c>
      <c r="BT23" s="46">
        <f>(0.659574468085106*'[2]Off Peak Detail'!BS23)+(0.170212765957447*'[2]Off Peak Detail'!BS42)+(0.170212765957447*'[2]Off Peak Detail'!BS61)</f>
        <v>22.154255319148938</v>
      </c>
      <c r="BU23" s="46">
        <f>(0.6*'[2]Off Peak Detail'!BT23)+(0.2*'[2]Off Peak Detail'!BT42)+(0.2*'[2]Off Peak Detail'!BT61)</f>
        <v>22.400000000000002</v>
      </c>
      <c r="BV23" s="46">
        <f>(0.659574468085106*'[2]Off Peak Detail'!BU23)+(0.170212765957447*'[2]Off Peak Detail'!BU42)+(0.170212765957447*'[2]Off Peak Detail'!BU61)</f>
        <v>23.324468085106385</v>
      </c>
      <c r="BW23" s="46">
        <f>(0.652173913043478*'[2]Off Peak Detail'!BV23)+(0.173913043478261*'[2]Off Peak Detail'!BV42)+(0.173913043478261*'[2]Off Peak Detail'!BV61)</f>
        <v>25.79347826086957</v>
      </c>
      <c r="BX23" s="46">
        <f>(0.607843137254902*'[2]Off Peak Detail'!BW23)+(0.196078431372549*'[2]Off Peak Detail'!BW42)+(0.196078431372549*'[2]Off Peak Detail'!BW61)</f>
        <v>30.691176470588232</v>
      </c>
      <c r="BY23" s="46">
        <f>(0.659574468085106*'[2]Off Peak Detail'!BX23)+(0.170212765957447*'[2]Off Peak Detail'!BX42)+(0.170212765957447*'[2]Off Peak Detail'!BX61)</f>
        <v>29.973404255319153</v>
      </c>
      <c r="BZ23" s="46">
        <f>(0.625*'[2]Off Peak Detail'!BY23)+(0.208333333333333*'[2]Off Peak Detail'!BY42)+(0.166666666666667*'[2]Off Peak Detail'!BY61)</f>
        <v>24.395833333333332</v>
      </c>
      <c r="CA23" s="46">
        <f>(0.63265306122449*'[2]Off Peak Detail'!BZ23)+(0.163265306122449*'[2]Off Peak Detail'!BZ42)+(0.204081632653061*'[2]Off Peak Detail'!BZ61)</f>
        <v>22.75</v>
      </c>
      <c r="CB23" s="46">
        <f>(0.652173913043478*'[2]Off Peak Detail'!CA23)+(0.173913043478261*'[2]Off Peak Detail'!CA42)+(0.173913043478261*'[2]Off Peak Detail'!CA61)</f>
        <v>23.315217391304351</v>
      </c>
      <c r="CC23" s="46">
        <f>(0.607843137254902*'[2]Off Peak Detail'!CB23)+(0.196078431372549*'[2]Off Peak Detail'!CB42)+(0.196078431372549*'[2]Off Peak Detail'!CB61)</f>
        <v>23.122549019607842</v>
      </c>
      <c r="CD23" s="46">
        <f>(0.659574468085106*'[2]Off Peak Detail'!CC23)+(0.170212765957447*'[2]Off Peak Detail'!CC42)+(0.170212765957447*'[2]Off Peak Detail'!CC61)</f>
        <v>22.909574468085111</v>
      </c>
      <c r="CE23" s="46">
        <f>(0.636363636363636*'[2]Off Peak Detail'!CD23)+(0.181818181818182*'[2]Off Peak Detail'!CD42)+(0.181818181818182*'[2]Off Peak Detail'!CD61)</f>
        <v>23.022727272727273</v>
      </c>
      <c r="CF23" s="46">
        <f>(0.63265306122449*'[2]Off Peak Detail'!CE23)+(0.204081632653061*'[2]Off Peak Detail'!CE42)+(0.163265306122449*'[2]Off Peak Detail'!CE61)</f>
        <v>22.70918367346939</v>
      </c>
      <c r="CG23" s="46">
        <f>(0.625*'[2]Off Peak Detail'!CF23)+(0.166666666666667*'[2]Off Peak Detail'!CF42)+(0.208333333333333*'[2]Off Peak Detail'!CF61)</f>
        <v>22.666666666666668</v>
      </c>
      <c r="CH23" s="46">
        <f>(0.659574468085106*'[2]Off Peak Detail'!CG23)+(0.170212765957447*'[2]Off Peak Detail'!CG42)+(0.170212765957447*'[2]Off Peak Detail'!CG61)</f>
        <v>23.739361702127663</v>
      </c>
      <c r="CI23" s="46">
        <f>(0.625*'[2]Off Peak Detail'!CH23)+(0.208333333333333*'[2]Off Peak Detail'!CH42)+(0.166666666666667*'[2]Off Peak Detail'!CH61)</f>
        <v>26.385416666666668</v>
      </c>
      <c r="CJ23" s="46">
        <f>(0.63265306122449*'[2]Off Peak Detail'!CI23)+(0.163265306122449*'[2]Off Peak Detail'!CI42)+(0.204081632653061*'[2]Off Peak Detail'!CI61)</f>
        <v>30.729591836734691</v>
      </c>
      <c r="CK23" s="46">
        <f>(0.659574468085106*'[2]Off Peak Detail'!CJ23)+(0.170212765957447*'[2]Off Peak Detail'!CJ42)+(0.170212765957447*'[2]Off Peak Detail'!CJ61)</f>
        <v>30.388297872340431</v>
      </c>
      <c r="CL23" s="46">
        <f>(0.6*'[2]Off Peak Detail'!CK23)+(0.2*'[2]Off Peak Detail'!CK42)+(0.2*'[2]Off Peak Detail'!CK61)</f>
        <v>24.849999999999998</v>
      </c>
      <c r="CM23" s="46">
        <f>(0.659574468085106*'[2]Off Peak Detail'!CL23)+(0.170212765957447*'[2]Off Peak Detail'!CL42)+(0.170212765957447*'[2]Off Peak Detail'!CL61)</f>
        <v>23.037234042553195</v>
      </c>
      <c r="CN23" s="46">
        <f>(0.652173913043478*'[2]Off Peak Detail'!CM23)+(0.173913043478261*'[2]Off Peak Detail'!CM42)+(0.173913043478261*'[2]Off Peak Detail'!CM61)</f>
        <v>23.728260869565219</v>
      </c>
      <c r="CO23" s="46">
        <f>(0.607843137254902*'[2]Off Peak Detail'!CN23)+(0.196078431372549*'[2]Off Peak Detail'!CN42)+(0.196078431372549*'[2]Off Peak Detail'!CN61)</f>
        <v>23.524509803921571</v>
      </c>
      <c r="CP23" s="46">
        <f>(0.659574468085106*'[2]Off Peak Detail'!CO23)+(0.170212765957447*'[2]Off Peak Detail'!CO42)+(0.170212765957447*'[2]Off Peak Detail'!CO61)</f>
        <v>23.324468085106385</v>
      </c>
      <c r="CQ23" s="46">
        <f>(0.644444444444444*'[2]Off Peak Detail'!CP23)+(0.177777777777778*'[2]Off Peak Detail'!CP42)+(0.177777777777778*'[2]Off Peak Detail'!CP61)</f>
        <v>23.394444444444446</v>
      </c>
      <c r="CR23" s="46">
        <f>(0.607843137254902*'[2]Off Peak Detail'!CQ23)+(0.196078431372549*'[2]Off Peak Detail'!CQ42)+(0.196078431372549*'[2]Off Peak Detail'!CQ61)</f>
        <v>23.171568627450981</v>
      </c>
      <c r="CS23" s="46">
        <f>(0.652173913043478*'[2]Off Peak Detail'!CR23)+(0.173913043478261*'[2]Off Peak Detail'!CR42)+(0.173913043478261*'[2]Off Peak Detail'!CR61)</f>
        <v>23.010869565217394</v>
      </c>
      <c r="CT23" s="46">
        <f>(0.63265306122449*'[2]Off Peak Detail'!CS23)+(0.204081632653061*'[2]Off Peak Detail'!CS42)+(0.163265306122449*'[2]Off Peak Detail'!CS61)</f>
        <v>24.29081632653061</v>
      </c>
      <c r="CU23" s="46">
        <f>(0.625*'[2]Off Peak Detail'!CT23)+(0.166666666666667*'[2]Off Peak Detail'!CT42)+(0.208333333333333*'[2]Off Peak Detail'!CT61)</f>
        <v>26.739583333333336</v>
      </c>
      <c r="CV23" s="46">
        <f>(0.659574468085106*'[2]Off Peak Detail'!CU23)+(0.170212765957447*'[2]Off Peak Detail'!CU42)+(0.170212765957447*'[2]Off Peak Detail'!CU61)</f>
        <v>30.803191489361705</v>
      </c>
      <c r="CW23" s="46">
        <f>(0.607843137254902*'[2]Off Peak Detail'!CV23)+(0.196078431372549*'[2]Off Peak Detail'!CV42)+(0.196078431372549*'[2]Off Peak Detail'!CV61)</f>
        <v>31.495098039215684</v>
      </c>
      <c r="CX23" s="46">
        <f>(0.652173913043478*'[2]Off Peak Detail'!CW23)+(0.173913043478261*'[2]Off Peak Detail'!CW42)+(0.173913043478261*'[2]Off Peak Detail'!CW61)</f>
        <v>25.119565217391305</v>
      </c>
      <c r="CY23" s="46">
        <f>(0.659574468085106*'[2]Off Peak Detail'!CX23)+(0.170212765957447*'[2]Off Peak Detail'!CX42)+(0.170212765957447*'[2]Off Peak Detail'!CX61)</f>
        <v>23.452127659574469</v>
      </c>
      <c r="CZ23" s="46">
        <f>(0.6*'[2]Off Peak Detail'!CY23)+(0.2*'[2]Off Peak Detail'!CY42)+(0.2*'[2]Off Peak Detail'!CY61)</f>
        <v>24.35</v>
      </c>
      <c r="DA23" s="46">
        <f>(0.659574468085106*'[2]Off Peak Detail'!CZ23)+(0.170212765957447*'[2]Off Peak Detail'!CZ42)+(0.170212765957447*'[2]Off Peak Detail'!CZ61)</f>
        <v>23.771276595744681</v>
      </c>
      <c r="DB23" s="46">
        <f>(0.63265306122449*'[2]Off Peak Detail'!DA23)+(0.204081632653061*'[2]Off Peak Detail'!DA42)+(0.163265306122449*'[2]Off Peak Detail'!DA61)</f>
        <v>23.892857142857142</v>
      </c>
      <c r="DC23" s="46">
        <f>(0.636363636363636*'[2]Off Peak Detail'!DB23)+(0.181818181818182*'[2]Off Peak Detail'!DB42)+(0.181818181818182*'[2]Off Peak Detail'!DB61)</f>
        <v>23.840909090909093</v>
      </c>
      <c r="DD23" s="46">
        <f>(0.63265306122449*'[2]Off Peak Detail'!DC23)+(0.163265306122449*'[2]Off Peak Detail'!DC42)+(0.204081632653061*'[2]Off Peak Detail'!DC61)</f>
        <v>23.454081632653065</v>
      </c>
      <c r="DE23" s="46">
        <f>(0.652173913043478*'[2]Off Peak Detail'!DD23)+(0.173913043478261*'[2]Off Peak Detail'!DD42)+(0.173913043478261*'[2]Off Peak Detail'!DD61)</f>
        <v>23.423913043478265</v>
      </c>
      <c r="DF23" s="46">
        <f>(0.607843137254902*'[2]Off Peak Detail'!DE23)+(0.196078431372549*'[2]Off Peak Detail'!DE42)+(0.196078431372549*'[2]Off Peak Detail'!DE61)</f>
        <v>24.769607843137255</v>
      </c>
      <c r="DG23" s="46">
        <f>(0.652173913043478*'[2]Off Peak Detail'!DF23)+(0.173913043478261*'[2]Off Peak Detail'!DF42)+(0.173913043478261*'[2]Off Peak Detail'!DF61)</f>
        <v>27.032608695652179</v>
      </c>
      <c r="DH23" s="46">
        <f>(0.659574468085106*'[2]Off Peak Detail'!DG23)+(0.170212765957447*'[2]Off Peak Detail'!DG42)+(0.170212765957447*'[2]Off Peak Detail'!DG61)</f>
        <v>31.218085106382986</v>
      </c>
      <c r="DI23" s="46">
        <f>(0.607843137254902*'[2]Off Peak Detail'!DH23)+(0.196078431372549*'[2]Off Peak Detail'!DH42)+(0.196078431372549*'[2]Off Peak Detail'!DH61)</f>
        <v>31.897058823529413</v>
      </c>
      <c r="DJ23" s="46">
        <f>(0.652173913043478*'[2]Off Peak Detail'!DI23)+(0.173913043478261*'[2]Off Peak Detail'!DI42)+(0.173913043478261*'[2]Off Peak Detail'!DI61)</f>
        <v>25.532608695652176</v>
      </c>
      <c r="DK23" s="46">
        <f>(0.63265306122449*'[2]Off Peak Detail'!DJ23)+(0.204081632653061*'[2]Off Peak Detail'!DJ42)+(0.163265306122449*'[2]Off Peak Detail'!DJ61)</f>
        <v>24.01530612244898</v>
      </c>
      <c r="DL23" s="46">
        <f>(0.625*'[2]Off Peak Detail'!DK23)+(0.166666666666667*'[2]Off Peak Detail'!DK42)+(0.208333333333333*'[2]Off Peak Detail'!DK61)</f>
        <v>24.635416666666668</v>
      </c>
      <c r="DM23" s="46">
        <f>(0.659574468085106*'[2]Off Peak Detail'!DL23)+(0.170212765957447*'[2]Off Peak Detail'!DL42)+(0.170212765957447*'[2]Off Peak Detail'!DL61)</f>
        <v>24.186170212765962</v>
      </c>
      <c r="DN23" s="46">
        <f>(0.607843137254902*'[2]Off Peak Detail'!DM23)+(0.196078431372549*'[2]Off Peak Detail'!DM42)+(0.196078431372549*'[2]Off Peak Detail'!DM61)</f>
        <v>24.367647058823529</v>
      </c>
      <c r="DO23" s="46">
        <f>(0.636363636363636*'[2]Off Peak Detail'!DN23)+(0.181818181818182*'[2]Off Peak Detail'!DN42)+(0.181818181818182*'[2]Off Peak Detail'!DN61)</f>
        <v>24.25</v>
      </c>
      <c r="DP23" s="46">
        <f>(0.659574468085106*'[2]Off Peak Detail'!DO23)+(0.170212765957447*'[2]Off Peak Detail'!DO42)+(0.170212765957447*'[2]Off Peak Detail'!DO61)</f>
        <v>23.813829787234042</v>
      </c>
      <c r="DQ23" s="46">
        <f>(0.652173913043478*'[2]Off Peak Detail'!DP23)+(0.173913043478261*'[2]Off Peak Detail'!DP42)+(0.173913043478261*'[2]Off Peak Detail'!DP61)</f>
        <v>23.836956521739133</v>
      </c>
      <c r="DR23" s="46">
        <f>(0.607843137254902*'[2]Off Peak Detail'!DQ23)+(0.196078431372549*'[2]Off Peak Detail'!DQ42)+(0.196078431372549*'[2]Off Peak Detail'!DQ61)</f>
        <v>25.171568627450981</v>
      </c>
      <c r="DS23" s="46">
        <f>(0.652173913043478*'[2]Off Peak Detail'!DR23)+(0.173913043478261*'[2]Off Peak Detail'!DR42)+(0.173913043478261*'[2]Off Peak Detail'!DR61)</f>
        <v>27.445652173913047</v>
      </c>
      <c r="DT23" s="46">
        <f>(0.63265306122449*'[2]Off Peak Detail'!DS23)+(0.204081632653061*'[2]Off Peak Detail'!DS42)+(0.163265306122449*'[2]Off Peak Detail'!DS61)</f>
        <v>32.005102040816325</v>
      </c>
      <c r="DU23" s="46">
        <f>(0.63265306122449*'[2]Off Peak Detail'!DT23)+(0.163265306122449*'[2]Off Peak Detail'!DT42)+(0.204081632653061*'[2]Off Peak Detail'!DT61)</f>
        <v>31.954081632653057</v>
      </c>
      <c r="DV23" s="46">
        <f>(0.652173913043478*'[2]Off Peak Detail'!DU23)+(0.173913043478261*'[2]Off Peak Detail'!DU42)+(0.173913043478261*'[2]Off Peak Detail'!DU61)</f>
        <v>25.945652173913047</v>
      </c>
      <c r="DW23" s="46">
        <f>(0.607843137254902*'[2]Off Peak Detail'!DV23)+(0.196078431372549*'[2]Off Peak Detail'!DV42)+(0.196078431372549*'[2]Off Peak Detail'!DV61)</f>
        <v>24.514705882352942</v>
      </c>
      <c r="DX23" s="46">
        <f>(0.652173913043478*'[2]Off Peak Detail'!DW23)+(0.173913043478261*'[2]Off Peak Detail'!DW42)+(0.173913043478261*'[2]Off Peak Detail'!DW61)</f>
        <v>24.967391304347828</v>
      </c>
      <c r="DY23" s="46">
        <f>(0.659574468085106*'[2]Off Peak Detail'!DX23)+(0.170212765957447*'[2]Off Peak Detail'!DX42)+(0.170212765957447*'[2]Off Peak Detail'!DX61)</f>
        <v>24.601063829787236</v>
      </c>
    </row>
    <row r="24" spans="1:129" s="4" customFormat="1" ht="13.65" customHeight="1" x14ac:dyDescent="0.2">
      <c r="A24" s="48" t="s">
        <v>35</v>
      </c>
      <c r="B24" s="9" t="s">
        <v>36</v>
      </c>
      <c r="C24" s="46">
        <f ca="1">(0.62962962962963*'[2]Off Peak Detail'!C24)+(0.222222222222222*'[2]Off Peak Detail'!C43)+(0.148148148148148*'[2]Off Peak Detail'!C62)</f>
        <v>24.000000000000007</v>
      </c>
      <c r="D24" s="46">
        <f ca="1">(0.63265306122449*'[2]Off Peak Detail'!E24)+(0.163265306122449*'[2]Off Peak Detail'!E43)+(0.204081632653061*'[2]Off Peak Detail'!E62)</f>
        <v>33.690670597309968</v>
      </c>
      <c r="E24" s="46">
        <f>(0.659574468085106*'[2]Off Peak Detail'!F24)+(0.170212765957447*'[2]Off Peak Detail'!F43)+(0.170212765957447*'[2]Off Peak Detail'!F62)</f>
        <v>30.808510638297875</v>
      </c>
      <c r="F24" s="46">
        <f>(0.6*'[2]Off Peak Detail'!G24)+(0.2*'[2]Off Peak Detail'!G43)+(0.2*'[2]Off Peak Detail'!G62)</f>
        <v>21.9</v>
      </c>
      <c r="G24" s="31">
        <f t="shared" si="0"/>
        <v>21.338221690156175</v>
      </c>
      <c r="H24" s="46">
        <f>(0.659574468085106*'[2]Off Peak Detail'!I24)+(0.170212765957447*'[2]Off Peak Detail'!I43)+(0.170212765957447*'[2]Off Peak Detail'!I62)</f>
        <v>21.648936170212767</v>
      </c>
      <c r="I24" s="46">
        <f>(0.652173913043478*'[2]Off Peak Detail'!J24)+(0.173913043478261*'[2]Off Peak Detail'!J43)+(0.173913043478261*'[2]Off Peak Detail'!J62)</f>
        <v>21.630434782608695</v>
      </c>
      <c r="J24" s="46">
        <f>(0.607843137254902*'[2]Off Peak Detail'!K24)+(0.196078431372549*'[2]Off Peak Detail'!K43)+(0.196078431372549*'[2]Off Peak Detail'!K62)</f>
        <v>20.735294117647058</v>
      </c>
      <c r="K24" s="34">
        <v>24.95849482418987</v>
      </c>
      <c r="L24" s="34">
        <v>24.305148439257557</v>
      </c>
      <c r="M24" s="34">
        <v>23.267452006980804</v>
      </c>
      <c r="N24" s="34">
        <v>24.14547038327526</v>
      </c>
      <c r="O24" s="34">
        <v>24.090869565217393</v>
      </c>
      <c r="P24" s="34">
        <v>25.863668061366806</v>
      </c>
      <c r="Q24" s="34">
        <v>25.364388847398555</v>
      </c>
      <c r="R24" s="36">
        <v>25.010892867693936</v>
      </c>
      <c r="S24" s="29"/>
      <c r="T24" s="30"/>
      <c r="V24" s="46">
        <f>(0.659574468085106*'[2]Off Peak Detail'!U24)+(0.170212765957447*'[2]Off Peak Detail'!U43)+(0.170212765957447*'[2]Off Peak Detail'!U62)</f>
        <v>22.39978733468563</v>
      </c>
      <c r="W24" s="46">
        <f>(0.636363636363636*'[2]Off Peak Detail'!V24)+(0.181818181818182*'[2]Off Peak Detail'!V43)+(0.181818181818182*'[2]Off Peak Detail'!V62)</f>
        <v>21.693636460737746</v>
      </c>
      <c r="X24" s="46">
        <f>(0.607843137254902*'[2]Off Peak Detail'!W24)+(0.196078431372549*'[2]Off Peak Detail'!W43)+(0.196078431372549*'[2]Off Peak Detail'!W62)</f>
        <v>22.054705975102443</v>
      </c>
      <c r="Y24" s="46">
        <f>(0.652173913043478*'[2]Off Peak Detail'!X24)+(0.173913043478261*'[2]Off Peak Detail'!X43)+(0.173913043478261*'[2]Off Peak Detail'!X62)</f>
        <v>22.406521838644277</v>
      </c>
      <c r="Z24" s="46">
        <f>(0.659574468085106*'[2]Off Peak Detail'!Y24)+(0.170212765957447*'[2]Off Peak Detail'!Y43)+(0.170212765957447*'[2]Off Peak Detail'!Y62)</f>
        <v>23.39978733468563</v>
      </c>
      <c r="AA24" s="46">
        <f>(0.6*'[2]Off Peak Detail'!Z24)+(0.2*'[2]Off Peak Detail'!Z43)+(0.2*'[2]Off Peak Detail'!Z62)</f>
        <v>26.154000091552735</v>
      </c>
      <c r="AB24" s="46">
        <f>(0.659574468085106*'[2]Off Peak Detail'!AA24)+(0.170212765957447*'[2]Off Peak Detail'!AA43)+(0.170212765957447*'[2]Off Peak Detail'!AA62)</f>
        <v>30.218936270855849</v>
      </c>
      <c r="AC24" s="46">
        <f>(0.63265306122449*'[2]Off Peak Detail'!AB24)+(0.204081632653061*'[2]Off Peak Detail'!AB43)+(0.163265306122449*'[2]Off Peak Detail'!AB62)</f>
        <v>30.648775606739278</v>
      </c>
      <c r="AD24" s="46">
        <f>(0.625*'[2]Off Peak Detail'!AC24)+(0.166666666666667*'[2]Off Peak Detail'!AC43)+(0.208333333333333*'[2]Off Peak Detail'!AC62)</f>
        <v>24.327083428700767</v>
      </c>
      <c r="AE24" s="46">
        <f>(0.659574468085106*'[2]Off Peak Detail'!AD24)+(0.170212765957447*'[2]Off Peak Detail'!AD43)+(0.170212765957447*'[2]Off Peak Detail'!AD62)</f>
        <v>22.39978733468563</v>
      </c>
      <c r="AF24" s="46">
        <f>(0.625*'[2]Off Peak Detail'!AE24)+(0.208333333333333*'[2]Off Peak Detail'!AE43)+(0.166666666666667*'[2]Off Peak Detail'!AE62)</f>
        <v>23.306250095367432</v>
      </c>
      <c r="AG24" s="46">
        <f>(0.63265306122449*'[2]Off Peak Detail'!AF24)+(0.163265306122449*'[2]Off Peak Detail'!AF43)+(0.204081632653061*'[2]Off Peak Detail'!AF62)</f>
        <v>22.352857239392343</v>
      </c>
      <c r="AH24" s="46">
        <f>(0.659574468085106*'[2]Off Peak Detail'!AG24)+(0.170212765957447*'[2]Off Peak Detail'!AG43)+(0.170212765957447*'[2]Off Peak Detail'!AG62)</f>
        <v>22.675531914893618</v>
      </c>
      <c r="AI24" s="46">
        <f>(0.636363636363636*'[2]Off Peak Detail'!AH24)+(0.181818181818182*'[2]Off Peak Detail'!AH43)+(0.181818181818182*'[2]Off Peak Detail'!AH62)</f>
        <v>21.977272727272727</v>
      </c>
      <c r="AJ24" s="46">
        <f>(0.607843137254902*'[2]Off Peak Detail'!AI24)+(0.196078431372549*'[2]Off Peak Detail'!AI43)+(0.196078431372549*'[2]Off Peak Detail'!AI62)</f>
        <v>22.348039215686271</v>
      </c>
      <c r="AK24" s="46">
        <f>(0.652173913043478*'[2]Off Peak Detail'!AJ24)+(0.173913043478261*'[2]Off Peak Detail'!AJ43)+(0.173913043478261*'[2]Off Peak Detail'!AJ62)</f>
        <v>22.684782608695656</v>
      </c>
      <c r="AL24" s="46">
        <f>(0.63265306122449*'[2]Off Peak Detail'!AK24)+(0.204081632653061*'[2]Off Peak Detail'!AK43)+(0.163265306122449*'[2]Off Peak Detail'!AK62)</f>
        <v>22.494897959183675</v>
      </c>
      <c r="AM24" s="46">
        <f>(0.625*'[2]Off Peak Detail'!AL24)+(0.166666666666667*'[2]Off Peak Detail'!AL43)+(0.208333333333333*'[2]Off Peak Detail'!AL62)</f>
        <v>25.083333333333336</v>
      </c>
      <c r="AN24" s="46">
        <f>(0.659574468085106*'[2]Off Peak Detail'!AM24)+(0.170212765957447*'[2]Off Peak Detail'!AM43)+(0.170212765957447*'[2]Off Peak Detail'!AM62)</f>
        <v>28.239361702127663</v>
      </c>
      <c r="AO24" s="46">
        <f>(0.607843137254902*'[2]Off Peak Detail'!AN24)+(0.196078431372549*'[2]Off Peak Detail'!AN43)+(0.196078431372549*'[2]Off Peak Detail'!AN62)</f>
        <v>28.769607843137255</v>
      </c>
      <c r="AP24" s="46">
        <f>(0.652173913043478*'[2]Off Peak Detail'!AO24)+(0.173913043478261*'[2]Off Peak Detail'!AO43)+(0.173913043478261*'[2]Off Peak Detail'!AO62)</f>
        <v>22.402173913043477</v>
      </c>
      <c r="AQ24" s="46">
        <f>(0.659574468085106*'[2]Off Peak Detail'!AP24)+(0.170212765957447*'[2]Off Peak Detail'!AP43)+(0.170212765957447*'[2]Off Peak Detail'!AP62)</f>
        <v>20.420212765957444</v>
      </c>
      <c r="AR24" s="46">
        <f>(0.6*'[2]Off Peak Detail'!AQ24)+(0.2*'[2]Off Peak Detail'!AQ43)+(0.2*'[2]Off Peak Detail'!AQ62)</f>
        <v>21.25</v>
      </c>
      <c r="AS24" s="46">
        <f>(0.659574468085106*'[2]Off Peak Detail'!AR24)+(0.170212765957447*'[2]Off Peak Detail'!AR43)+(0.170212765957447*'[2]Off Peak Detail'!AR62)</f>
        <v>20.48404255319149</v>
      </c>
      <c r="AT24" s="46">
        <f>(0.63265306122449*'[2]Off Peak Detail'!AS24)+(0.204081632653061*'[2]Off Peak Detail'!AS43)+(0.163265306122449*'[2]Off Peak Detail'!AS62)</f>
        <v>22.811224489795919</v>
      </c>
      <c r="AU24" s="46">
        <f>(0.617021276595745*'[2]Off Peak Detail'!AT24)+(0.170212765957447*'[2]Off Peak Detail'!AT43)+(0.212765957446809*'[2]Off Peak Detail'!AT62)</f>
        <v>21.984042553191511</v>
      </c>
      <c r="AV24" s="46">
        <f>(0.659574468085106*'[2]Off Peak Detail'!AU24)+(0.170212765957447*'[2]Off Peak Detail'!AU43)+(0.170212765957447*'[2]Off Peak Detail'!AU62)</f>
        <v>22.345744680851062</v>
      </c>
      <c r="AW24" s="46">
        <f>(0.652173913043478*'[2]Off Peak Detail'!AV24)+(0.173913043478261*'[2]Off Peak Detail'!AV43)+(0.173913043478261*'[2]Off Peak Detail'!AV62)</f>
        <v>22.706521739130437</v>
      </c>
      <c r="AX24" s="46">
        <f>(0.607843137254902*'[2]Off Peak Detail'!AW24)+(0.196078431372549*'[2]Off Peak Detail'!AW43)+(0.196078431372549*'[2]Off Peak Detail'!AW62)</f>
        <v>23.828431372549019</v>
      </c>
      <c r="AY24" s="46">
        <f>(0.652173913043478*'[2]Off Peak Detail'!AX24)+(0.173913043478261*'[2]Off Peak Detail'!AX43)+(0.173913043478261*'[2]Off Peak Detail'!AX62)</f>
        <v>26.315217391304351</v>
      </c>
      <c r="AZ24" s="46">
        <f>(0.63265306122449*'[2]Off Peak Detail'!AY24)+(0.204081632653061*'[2]Off Peak Detail'!AY43)+(0.163265306122449*'[2]Off Peak Detail'!AY62)</f>
        <v>29.862244897959187</v>
      </c>
      <c r="BA24" s="46">
        <f>(0.63265306122449*'[2]Off Peak Detail'!AZ24)+(0.163265306122449*'[2]Off Peak Detail'!AZ43)+(0.204081632653061*'[2]Off Peak Detail'!AZ62)</f>
        <v>29.801020408163264</v>
      </c>
      <c r="BB24" s="46">
        <f>(0.652173913043478*'[2]Off Peak Detail'!BA24)+(0.173913043478261*'[2]Off Peak Detail'!BA43)+(0.173913043478261*'[2]Off Peak Detail'!BA62)</f>
        <v>23.728260869565219</v>
      </c>
      <c r="BC24" s="46">
        <f>(0.607843137254902*'[2]Off Peak Detail'!BB24)+(0.196078431372549*'[2]Off Peak Detail'!BB43)+(0.196078431372549*'[2]Off Peak Detail'!BB62)</f>
        <v>21.75</v>
      </c>
      <c r="BD24" s="46">
        <f>(0.652173913043478*'[2]Off Peak Detail'!BC24)+(0.173913043478261*'[2]Off Peak Detail'!BC43)+(0.173913043478261*'[2]Off Peak Detail'!BC62)</f>
        <v>22.576086956521738</v>
      </c>
      <c r="BE24" s="46">
        <f>(0.659574468085106*'[2]Off Peak Detail'!BD24)+(0.170212765957447*'[2]Off Peak Detail'!BD43)+(0.170212765957447*'[2]Off Peak Detail'!BD62)</f>
        <v>21.813829787234042</v>
      </c>
      <c r="BF24" s="46">
        <f>(0.607843137254902*'[2]Off Peak Detail'!BE24)+(0.196078431372549*'[2]Off Peak Detail'!BE43)+(0.196078431372549*'[2]Off Peak Detail'!BE62)</f>
        <v>22.818627450980394</v>
      </c>
      <c r="BG24" s="46">
        <f>(0.636363636363636*'[2]Off Peak Detail'!BF24)+(0.181818181818182*'[2]Off Peak Detail'!BF43)+(0.181818181818182*'[2]Off Peak Detail'!BF62)</f>
        <v>21.97727272727273</v>
      </c>
      <c r="BH24" s="46">
        <f>(0.659574468085106*'[2]Off Peak Detail'!BG24)+(0.170212765957447*'[2]Off Peak Detail'!BG43)+(0.170212765957447*'[2]Off Peak Detail'!BG62)</f>
        <v>22.271276595744684</v>
      </c>
      <c r="BI24" s="46">
        <f>(0.625*'[2]Off Peak Detail'!BH24)+(0.208333333333333*'[2]Off Peak Detail'!BH43)+(0.166666666666667*'[2]Off Peak Detail'!BH62)</f>
        <v>22.802083333333332</v>
      </c>
      <c r="BJ24" s="46">
        <f>(0.63265306122449*'[2]Off Peak Detail'!BI24)+(0.163265306122449*'[2]Off Peak Detail'!BI43)+(0.204081632653061*'[2]Off Peak Detail'!BI62)</f>
        <v>23.668367346938776</v>
      </c>
      <c r="BK24" s="46">
        <f>(0.652173913043478*'[2]Off Peak Detail'!BJ24)+(0.173913043478261*'[2]Off Peak Detail'!BJ43)+(0.173913043478261*'[2]Off Peak Detail'!BJ62)</f>
        <v>26.250000000000004</v>
      </c>
      <c r="BL24" s="46">
        <f>(0.607843137254902*'[2]Off Peak Detail'!BK24)+(0.196078431372549*'[2]Off Peak Detail'!BK43)+(0.196078431372549*'[2]Off Peak Detail'!BK62)</f>
        <v>30.063725490196081</v>
      </c>
      <c r="BM24" s="46">
        <f>(0.659574468085106*'[2]Off Peak Detail'!BL24)+(0.170212765957447*'[2]Off Peak Detail'!BL43)+(0.170212765957447*'[2]Off Peak Detail'!BL62)</f>
        <v>29.494680851063833</v>
      </c>
      <c r="BN24" s="46">
        <f>(0.652173913043478*'[2]Off Peak Detail'!BM24)+(0.173913043478261*'[2]Off Peak Detail'!BM43)+(0.173913043478261*'[2]Off Peak Detail'!BM62)</f>
        <v>23.663043478260871</v>
      </c>
      <c r="BO24" s="46">
        <f>(0.607843137254902*'[2]Off Peak Detail'!BN24)+(0.196078431372549*'[2]Off Peak Detail'!BN43)+(0.196078431372549*'[2]Off Peak Detail'!BN62)</f>
        <v>21.740196078431371</v>
      </c>
      <c r="BP24" s="46">
        <f>(0.652173913043478*'[2]Off Peak Detail'!BO24)+(0.173913043478261*'[2]Off Peak Detail'!BO43)+(0.173913043478261*'[2]Off Peak Detail'!BO62)</f>
        <v>22.510869565217391</v>
      </c>
      <c r="BQ24" s="46">
        <f>(0.63265306122449*'[2]Off Peak Detail'!BP24)+(0.204081632653061*'[2]Off Peak Detail'!BP43)+(0.163265306122449*'[2]Off Peak Detail'!BP62)</f>
        <v>21.647959183673471</v>
      </c>
      <c r="BR24" s="46">
        <f>(0.63265306122449*'[2]Off Peak Detail'!BQ24)+(0.163265306122449*'[2]Off Peak Detail'!BQ43)+(0.204081632653061*'[2]Off Peak Detail'!BQ62)</f>
        <v>23.260204081632654</v>
      </c>
      <c r="BS24" s="46">
        <f>(0.636363636363636*'[2]Off Peak Detail'!BR24)+(0.181818181818182*'[2]Off Peak Detail'!BR43)+(0.181818181818182*'[2]Off Peak Detail'!BR62)</f>
        <v>22.56818181818182</v>
      </c>
      <c r="BT24" s="46">
        <f>(0.659574468085106*'[2]Off Peak Detail'!BS24)+(0.170212765957447*'[2]Off Peak Detail'!BS43)+(0.170212765957447*'[2]Off Peak Detail'!BS62)</f>
        <v>22.856382978723403</v>
      </c>
      <c r="BU24" s="46">
        <f>(0.6*'[2]Off Peak Detail'!BT24)+(0.2*'[2]Off Peak Detail'!BT43)+(0.2*'[2]Off Peak Detail'!BT62)</f>
        <v>23.45</v>
      </c>
      <c r="BV24" s="46">
        <f>(0.659574468085106*'[2]Off Peak Detail'!BU24)+(0.170212765957447*'[2]Off Peak Detail'!BU43)+(0.170212765957447*'[2]Off Peak Detail'!BU62)</f>
        <v>24.196808510638299</v>
      </c>
      <c r="BW24" s="46">
        <f>(0.652173913043478*'[2]Off Peak Detail'!BV24)+(0.173913043478261*'[2]Off Peak Detail'!BV43)+(0.173913043478261*'[2]Off Peak Detail'!BV62)</f>
        <v>26.836956521739133</v>
      </c>
      <c r="BX24" s="46">
        <f>(0.607843137254902*'[2]Off Peak Detail'!BW24)+(0.196078431372549*'[2]Off Peak Detail'!BW43)+(0.196078431372549*'[2]Off Peak Detail'!BW62)</f>
        <v>30.661764705882355</v>
      </c>
      <c r="BY24" s="46">
        <f>(0.659574468085106*'[2]Off Peak Detail'!BX24)+(0.170212765957447*'[2]Off Peak Detail'!BX43)+(0.170212765957447*'[2]Off Peak Detail'!BX62)</f>
        <v>30.079787234042556</v>
      </c>
      <c r="BZ24" s="46">
        <f>(0.625*'[2]Off Peak Detail'!BY24)+(0.208333333333333*'[2]Off Peak Detail'!BY43)+(0.166666666666667*'[2]Off Peak Detail'!BY62)</f>
        <v>24.177083333333336</v>
      </c>
      <c r="CA24" s="46">
        <f>(0.63265306122449*'[2]Off Peak Detail'!BZ24)+(0.163265306122449*'[2]Off Peak Detail'!BZ43)+(0.204081632653061*'[2]Off Peak Detail'!BZ62)</f>
        <v>22.372448979591837</v>
      </c>
      <c r="CB24" s="46">
        <f>(0.652173913043478*'[2]Off Peak Detail'!CA24)+(0.173913043478261*'[2]Off Peak Detail'!CA43)+(0.173913043478261*'[2]Off Peak Detail'!CA62)</f>
        <v>23.097826086956523</v>
      </c>
      <c r="CC24" s="46">
        <f>(0.607843137254902*'[2]Off Peak Detail'!CB24)+(0.196078431372549*'[2]Off Peak Detail'!CB43)+(0.196078431372549*'[2]Off Peak Detail'!CB62)</f>
        <v>22.259803921568629</v>
      </c>
      <c r="CD24" s="46">
        <f>(0.659574468085106*'[2]Off Peak Detail'!CC24)+(0.170212765957447*'[2]Off Peak Detail'!CC43)+(0.170212765957447*'[2]Off Peak Detail'!CC62)</f>
        <v>23.781914893617024</v>
      </c>
      <c r="CE24" s="46">
        <f>(0.636363636363636*'[2]Off Peak Detail'!CD24)+(0.181818181818182*'[2]Off Peak Detail'!CD43)+(0.181818181818182*'[2]Off Peak Detail'!CD62)</f>
        <v>23.15909090909091</v>
      </c>
      <c r="CF24" s="46">
        <f>(0.63265306122449*'[2]Off Peak Detail'!CE24)+(0.204081632653061*'[2]Off Peak Detail'!CE43)+(0.163265306122449*'[2]Off Peak Detail'!CE62)</f>
        <v>23.586734693877553</v>
      </c>
      <c r="CG24" s="46">
        <f>(0.625*'[2]Off Peak Detail'!CF24)+(0.166666666666667*'[2]Off Peak Detail'!CF43)+(0.208333333333333*'[2]Off Peak Detail'!CF62)</f>
        <v>23.885416666666668</v>
      </c>
      <c r="CH24" s="46">
        <f>(0.659574468085106*'[2]Off Peak Detail'!CG24)+(0.170212765957447*'[2]Off Peak Detail'!CG43)+(0.170212765957447*'[2]Off Peak Detail'!CG62)</f>
        <v>24.781914893617021</v>
      </c>
      <c r="CI24" s="46">
        <f>(0.625*'[2]Off Peak Detail'!CH24)+(0.208333333333333*'[2]Off Peak Detail'!CH43)+(0.166666666666667*'[2]Off Peak Detail'!CH62)</f>
        <v>27.635416666666664</v>
      </c>
      <c r="CJ24" s="46">
        <f>(0.63265306122449*'[2]Off Peak Detail'!CI24)+(0.163265306122449*'[2]Off Peak Detail'!CI43)+(0.204081632653061*'[2]Off Peak Detail'!CI62)</f>
        <v>30.943877551020407</v>
      </c>
      <c r="CK24" s="46">
        <f>(0.659574468085106*'[2]Off Peak Detail'!CJ24)+(0.170212765957447*'[2]Off Peak Detail'!CJ43)+(0.170212765957447*'[2]Off Peak Detail'!CJ62)</f>
        <v>30.664893617021285</v>
      </c>
      <c r="CL24" s="46">
        <f>(0.6*'[2]Off Peak Detail'!CK24)+(0.2*'[2]Off Peak Detail'!CK43)+(0.2*'[2]Off Peak Detail'!CK62)</f>
        <v>24.85</v>
      </c>
      <c r="CM24" s="46">
        <f>(0.659574468085106*'[2]Off Peak Detail'!CL24)+(0.170212765957447*'[2]Off Peak Detail'!CL43)+(0.170212765957447*'[2]Off Peak Detail'!CL62)</f>
        <v>22.845744680851066</v>
      </c>
      <c r="CN24" s="46">
        <f>(0.652173913043478*'[2]Off Peak Detail'!CM24)+(0.173913043478261*'[2]Off Peak Detail'!CM43)+(0.173913043478261*'[2]Off Peak Detail'!CM62)</f>
        <v>23.684782608695649</v>
      </c>
      <c r="CO24" s="46">
        <f>(0.607843137254902*'[2]Off Peak Detail'!CN24)+(0.196078431372549*'[2]Off Peak Detail'!CN43)+(0.196078431372549*'[2]Off Peak Detail'!CN62)</f>
        <v>22.857843137254903</v>
      </c>
      <c r="CP24" s="46">
        <f>(0.659574468085106*'[2]Off Peak Detail'!CO24)+(0.170212765957447*'[2]Off Peak Detail'!CO43)+(0.170212765957447*'[2]Off Peak Detail'!CO62)</f>
        <v>24.367021276595747</v>
      </c>
      <c r="CQ24" s="46">
        <f>(0.644444444444444*'[2]Off Peak Detail'!CP24)+(0.177777777777778*'[2]Off Peak Detail'!CP43)+(0.177777777777778*'[2]Off Peak Detail'!CP62)</f>
        <v>23.727777777777781</v>
      </c>
      <c r="CR24" s="46">
        <f>(0.607843137254902*'[2]Off Peak Detail'!CQ24)+(0.196078431372549*'[2]Off Peak Detail'!CQ43)+(0.196078431372549*'[2]Off Peak Detail'!CQ62)</f>
        <v>24.220588235294116</v>
      </c>
      <c r="CS24" s="46">
        <f>(0.652173913043478*'[2]Off Peak Detail'!CR24)+(0.173913043478261*'[2]Off Peak Detail'!CR43)+(0.173913043478261*'[2]Off Peak Detail'!CR62)</f>
        <v>24.40217391304348</v>
      </c>
      <c r="CT24" s="46">
        <f>(0.63265306122449*'[2]Off Peak Detail'!CS24)+(0.204081632653061*'[2]Off Peak Detail'!CS43)+(0.163265306122449*'[2]Off Peak Detail'!CS62)</f>
        <v>25.545918367346939</v>
      </c>
      <c r="CU24" s="46">
        <f>(0.625*'[2]Off Peak Detail'!CT24)+(0.166666666666667*'[2]Off Peak Detail'!CT43)+(0.208333333333333*'[2]Off Peak Detail'!CT62)</f>
        <v>28.145833333333336</v>
      </c>
      <c r="CV24" s="46">
        <f>(0.659574468085106*'[2]Off Peak Detail'!CU24)+(0.170212765957447*'[2]Off Peak Detail'!CU43)+(0.170212765957447*'[2]Off Peak Detail'!CU62)</f>
        <v>31.250000000000004</v>
      </c>
      <c r="CW24" s="46">
        <f>(0.607843137254902*'[2]Off Peak Detail'!CV24)+(0.196078431372549*'[2]Off Peak Detail'!CV43)+(0.196078431372549*'[2]Off Peak Detail'!CV62)</f>
        <v>31.857843137254903</v>
      </c>
      <c r="CX24" s="46">
        <f>(0.652173913043478*'[2]Off Peak Detail'!CW24)+(0.173913043478261*'[2]Off Peak Detail'!CW43)+(0.173913043478261*'[2]Off Peak Detail'!CW62)</f>
        <v>25.423913043478265</v>
      </c>
      <c r="CY24" s="46">
        <f>(0.659574468085106*'[2]Off Peak Detail'!CX24)+(0.170212765957447*'[2]Off Peak Detail'!CX43)+(0.170212765957447*'[2]Off Peak Detail'!CX62)</f>
        <v>23.430851063829785</v>
      </c>
      <c r="CZ24" s="46">
        <f>(0.6*'[2]Off Peak Detail'!CY24)+(0.2*'[2]Off Peak Detail'!CY43)+(0.2*'[2]Off Peak Detail'!CY62)</f>
        <v>24.35</v>
      </c>
      <c r="DA24" s="46">
        <f>(0.659574468085106*'[2]Off Peak Detail'!CZ24)+(0.170212765957447*'[2]Off Peak Detail'!CZ43)+(0.170212765957447*'[2]Off Peak Detail'!CZ62)</f>
        <v>23.49468085106383</v>
      </c>
      <c r="DB24" s="46">
        <f>(0.63265306122449*'[2]Off Peak Detail'!DA24)+(0.204081632653061*'[2]Off Peak Detail'!DA43)+(0.163265306122449*'[2]Off Peak Detail'!DA62)</f>
        <v>25.137755102040813</v>
      </c>
      <c r="DC24" s="46">
        <f>(0.636363636363636*'[2]Off Peak Detail'!DB24)+(0.181818181818182*'[2]Off Peak Detail'!DB43)+(0.181818181818182*'[2]Off Peak Detail'!DB62)</f>
        <v>24.340909090909093</v>
      </c>
      <c r="DD24" s="46">
        <f>(0.63265306122449*'[2]Off Peak Detail'!DC24)+(0.163265306122449*'[2]Off Peak Detail'!DC43)+(0.204081632653061*'[2]Off Peak Detail'!DC62)</f>
        <v>24.668367346938776</v>
      </c>
      <c r="DE24" s="46">
        <f>(0.652173913043478*'[2]Off Peak Detail'!DD24)+(0.173913043478261*'[2]Off Peak Detail'!DD43)+(0.173913043478261*'[2]Off Peak Detail'!DD62)</f>
        <v>24.989130434782609</v>
      </c>
      <c r="DF24" s="46">
        <f>(0.607843137254902*'[2]Off Peak Detail'!DE24)+(0.196078431372549*'[2]Off Peak Detail'!DE43)+(0.196078431372549*'[2]Off Peak Detail'!DE62)</f>
        <v>26.21078431372549</v>
      </c>
      <c r="DG24" s="46">
        <f>(0.652173913043478*'[2]Off Peak Detail'!DF24)+(0.173913043478261*'[2]Off Peak Detail'!DF43)+(0.173913043478261*'[2]Off Peak Detail'!DF62)</f>
        <v>28.597826086956523</v>
      </c>
      <c r="DH24" s="46">
        <f>(0.659574468085106*'[2]Off Peak Detail'!DG24)+(0.170212765957447*'[2]Off Peak Detail'!DG43)+(0.170212765957447*'[2]Off Peak Detail'!DG62)</f>
        <v>31.835106382978729</v>
      </c>
      <c r="DI24" s="46">
        <f>(0.607843137254902*'[2]Off Peak Detail'!DH24)+(0.196078431372549*'[2]Off Peak Detail'!DH43)+(0.196078431372549*'[2]Off Peak Detail'!DH62)</f>
        <v>32.455882352941181</v>
      </c>
      <c r="DJ24" s="46">
        <f>(0.652173913043478*'[2]Off Peak Detail'!DI24)+(0.173913043478261*'[2]Off Peak Detail'!DI43)+(0.173913043478261*'[2]Off Peak Detail'!DI62)</f>
        <v>26.010869565217394</v>
      </c>
      <c r="DK24" s="46">
        <f>(0.63265306122449*'[2]Off Peak Detail'!DJ24)+(0.204081632653061*'[2]Off Peak Detail'!DJ43)+(0.163265306122449*'[2]Off Peak Detail'!DJ62)</f>
        <v>24.005102040816329</v>
      </c>
      <c r="DL24" s="46">
        <f>(0.625*'[2]Off Peak Detail'!DK24)+(0.166666666666667*'[2]Off Peak Detail'!DK43)+(0.208333333333333*'[2]Off Peak Detail'!DK62)</f>
        <v>24.958333333333332</v>
      </c>
      <c r="DM24" s="46">
        <f>(0.659574468085106*'[2]Off Peak Detail'!DL24)+(0.170212765957447*'[2]Off Peak Detail'!DL43)+(0.170212765957447*'[2]Off Peak Detail'!DL62)</f>
        <v>24.079787234042552</v>
      </c>
      <c r="DN24" s="46">
        <f>(0.607843137254902*'[2]Off Peak Detail'!DM24)+(0.196078431372549*'[2]Off Peak Detail'!DM43)+(0.196078431372549*'[2]Off Peak Detail'!DM62)</f>
        <v>25.808823529411764</v>
      </c>
      <c r="DO24" s="46">
        <f>(0.636363636363636*'[2]Off Peak Detail'!DN24)+(0.181818181818182*'[2]Off Peak Detail'!DN43)+(0.181818181818182*'[2]Off Peak Detail'!DN62)</f>
        <v>24.931818181818183</v>
      </c>
      <c r="DP24" s="46">
        <f>(0.659574468085106*'[2]Off Peak Detail'!DO24)+(0.170212765957447*'[2]Off Peak Detail'!DO43)+(0.170212765957447*'[2]Off Peak Detail'!DO62)</f>
        <v>25.196808510638299</v>
      </c>
      <c r="DQ24" s="46">
        <f>(0.652173913043478*'[2]Off Peak Detail'!DP24)+(0.173913043478261*'[2]Off Peak Detail'!DP43)+(0.173913043478261*'[2]Off Peak Detail'!DP62)</f>
        <v>25.576086956521742</v>
      </c>
      <c r="DR24" s="46">
        <f>(0.607843137254902*'[2]Off Peak Detail'!DQ24)+(0.196078431372549*'[2]Off Peak Detail'!DQ43)+(0.196078431372549*'[2]Off Peak Detail'!DQ62)</f>
        <v>26.808823529411764</v>
      </c>
      <c r="DS24" s="46">
        <f>(0.652173913043478*'[2]Off Peak Detail'!DR24)+(0.173913043478261*'[2]Off Peak Detail'!DR43)+(0.173913043478261*'[2]Off Peak Detail'!DR62)</f>
        <v>29.184782608695656</v>
      </c>
      <c r="DT24" s="46">
        <f>(0.63265306122449*'[2]Off Peak Detail'!DS24)+(0.204081632653061*'[2]Off Peak Detail'!DS43)+(0.163265306122449*'[2]Off Peak Detail'!DS62)</f>
        <v>32.780612244897959</v>
      </c>
      <c r="DU24" s="46">
        <f>(0.63265306122449*'[2]Off Peak Detail'!DT24)+(0.163265306122449*'[2]Off Peak Detail'!DT43)+(0.204081632653061*'[2]Off Peak Detail'!DT62)</f>
        <v>32.719387755102041</v>
      </c>
      <c r="DV24" s="46">
        <f>(0.652173913043478*'[2]Off Peak Detail'!DU24)+(0.173913043478261*'[2]Off Peak Detail'!DU43)+(0.173913043478261*'[2]Off Peak Detail'!DU62)</f>
        <v>26.597826086956523</v>
      </c>
      <c r="DW24" s="46">
        <f>(0.607843137254902*'[2]Off Peak Detail'!DV24)+(0.196078431372549*'[2]Off Peak Detail'!DV43)+(0.196078431372549*'[2]Off Peak Detail'!DV62)</f>
        <v>24.730392156862745</v>
      </c>
      <c r="DX24" s="46">
        <f>(0.652173913043478*'[2]Off Peak Detail'!DW24)+(0.173913043478261*'[2]Off Peak Detail'!DW43)+(0.173913043478261*'[2]Off Peak Detail'!DW62)</f>
        <v>25.445652173913047</v>
      </c>
      <c r="DY24" s="46">
        <f>(0.659574468085106*'[2]Off Peak Detail'!DX24)+(0.170212765957447*'[2]Off Peak Detail'!DX43)+(0.170212765957447*'[2]Off Peak Detail'!DX62)</f>
        <v>24.664893617021278</v>
      </c>
    </row>
    <row r="25" spans="1:129" s="4" customFormat="1" ht="13.65" customHeight="1" thickBot="1" x14ac:dyDescent="0.25">
      <c r="A25" s="49" t="s">
        <v>37</v>
      </c>
      <c r="B25" s="50" t="s">
        <v>37</v>
      </c>
      <c r="C25" s="150">
        <f ca="1">(0.62962962962963*'[2]Off Peak Detail'!C25)+(0.222222222222222*'[2]Off Peak Detail'!C44)+(0.148148148148148*'[2]Off Peak Detail'!C63)</f>
        <v>29.299443916038221</v>
      </c>
      <c r="D25" s="150">
        <f ca="1">(0.63265306122449*'[2]Off Peak Detail'!E25)+(0.163265306122449*'[2]Off Peak Detail'!E44)+(0.204081632653061*'[2]Off Peak Detail'!E63)</f>
        <v>35.551531733298788</v>
      </c>
      <c r="E25" s="150">
        <f>(0.659574468085106*'[2]Off Peak Detail'!F25)+(0.170212765957447*'[2]Off Peak Detail'!F44)+(0.170212765957447*'[2]Off Peak Detail'!F63)</f>
        <v>38.669682360709999</v>
      </c>
      <c r="F25" s="150">
        <f>(0.6*'[2]Off Peak Detail'!G25)+(0.2*'[2]Off Peak Detail'!G44)+(0.2*'[2]Off Peak Detail'!G63)</f>
        <v>30.383999252319335</v>
      </c>
      <c r="G25" s="51">
        <f t="shared" si="0"/>
        <v>28.0080276490019</v>
      </c>
      <c r="H25" s="150">
        <f>(0.659574468085106*'[2]Off Peak Detail'!I25)+(0.170212765957447*'[2]Off Peak Detail'!I44)+(0.170212765957447*'[2]Off Peak Detail'!I63)</f>
        <v>27.347127589773628</v>
      </c>
      <c r="I25" s="150">
        <f>(0.652173913043478*'[2]Off Peak Detail'!J25)+(0.173913043478261*'[2]Off Peak Detail'!J44)+(0.173913043478261*'[2]Off Peak Detail'!J63)</f>
        <v>26.951956209929097</v>
      </c>
      <c r="J25" s="150">
        <f>(0.607843137254902*'[2]Off Peak Detail'!K25)+(0.196078431372549*'[2]Off Peak Detail'!K44)+(0.196078431372549*'[2]Off Peak Detail'!K63)</f>
        <v>29.72499914730296</v>
      </c>
      <c r="K25" s="52">
        <v>31.264558401017542</v>
      </c>
      <c r="L25" s="52">
        <v>26.931956512557694</v>
      </c>
      <c r="M25" s="52">
        <v>27.209448611008145</v>
      </c>
      <c r="N25" s="52">
        <v>27.068896454468838</v>
      </c>
      <c r="O25" s="52">
        <v>27.337283618429431</v>
      </c>
      <c r="P25" s="52">
        <v>28.105094781314317</v>
      </c>
      <c r="Q25" s="52">
        <v>27.847123843234129</v>
      </c>
      <c r="R25" s="54">
        <v>27.882442815181989</v>
      </c>
      <c r="S25" s="55"/>
      <c r="T25" s="30"/>
      <c r="V25" s="46">
        <f>(0.659574468085106*'[2]Off Peak Detail'!U25)+(0.170212765957447*'[2]Off Peak Detail'!U44)+(0.170212765957447*'[2]Off Peak Detail'!U63)</f>
        <v>26.034841862130676</v>
      </c>
      <c r="W25" s="46">
        <f>(0.636363636363636*'[2]Off Peak Detail'!V25)+(0.181818181818182*'[2]Off Peak Detail'!V44)+(0.181818181818182*'[2]Off Peak Detail'!V63)</f>
        <v>25.607047341086652</v>
      </c>
      <c r="X25" s="46">
        <f>(0.607843137254902*'[2]Off Peak Detail'!W25)+(0.196078431372549*'[2]Off Peak Detail'!W44)+(0.196078431372549*'[2]Off Peak Detail'!W63)</f>
        <v>23.818971110325236</v>
      </c>
      <c r="Y25" s="46">
        <f>(0.652173913043478*'[2]Off Peak Detail'!X25)+(0.173913043478261*'[2]Off Peak Detail'!X44)+(0.173913043478261*'[2]Off Peak Detail'!X63)</f>
        <v>23.511198292607851</v>
      </c>
      <c r="Z25" s="46">
        <f>(0.659574468085106*'[2]Off Peak Detail'!Y25)+(0.170212765957447*'[2]Off Peak Detail'!Y44)+(0.170212765957447*'[2]Off Peak Detail'!Y63)</f>
        <v>26.3461188052563</v>
      </c>
      <c r="AA25" s="46">
        <f>(0.6*'[2]Off Peak Detail'!Z25)+(0.2*'[2]Off Peak Detail'!Z44)+(0.2*'[2]Off Peak Detail'!Z63)</f>
        <v>28.968003463745116</v>
      </c>
      <c r="AB25" s="46">
        <f>(0.659574468085106*'[2]Off Peak Detail'!AA25)+(0.170212765957447*'[2]Off Peak Detail'!AA44)+(0.170212765957447*'[2]Off Peak Detail'!AA63)</f>
        <v>32.167397438211651</v>
      </c>
      <c r="AC25" s="46">
        <f>(0.63265306122449*'[2]Off Peak Detail'!AB25)+(0.204081632653061*'[2]Off Peak Detail'!AB44)+(0.163265306122449*'[2]Off Peak Detail'!AB63)</f>
        <v>32.499748930639143</v>
      </c>
      <c r="AD25" s="46">
        <f>(0.625*'[2]Off Peak Detail'!AC25)+(0.166666666666667*'[2]Off Peak Detail'!AC44)+(0.208333333333333*'[2]Off Peak Detail'!AC63)</f>
        <v>26.829316298166912</v>
      </c>
      <c r="AE25" s="46">
        <f>(0.659574468085106*'[2]Off Peak Detail'!AD25)+(0.170212765957447*'[2]Off Peak Detail'!AD44)+(0.170212765957447*'[2]Off Peak Detail'!AD63)</f>
        <v>24.834365357743934</v>
      </c>
      <c r="AF25" s="46">
        <f>(0.625*'[2]Off Peak Detail'!AE25)+(0.208333333333333*'[2]Off Peak Detail'!AE44)+(0.166666666666667*'[2]Off Peak Detail'!AE63)</f>
        <v>24.843586285909016</v>
      </c>
      <c r="AG25" s="46">
        <f>(0.63265306122449*'[2]Off Peak Detail'!AF25)+(0.163265306122449*'[2]Off Peak Detail'!AF44)+(0.204081632653061*'[2]Off Peak Detail'!AF63)</f>
        <v>27.486594959181183</v>
      </c>
      <c r="AH25" s="46">
        <f>(0.659574468085106*'[2]Off Peak Detail'!AG25)+(0.170212765957447*'[2]Off Peak Detail'!AG44)+(0.170212765957447*'[2]Off Peak Detail'!AG63)</f>
        <v>29.060373022201219</v>
      </c>
      <c r="AI25" s="46">
        <f>(0.636363636363636*'[2]Off Peak Detail'!AH25)+(0.181818181818182*'[2]Off Peak Detail'!AH44)+(0.181818181818182*'[2]Off Peak Detail'!AH63)</f>
        <v>27.875229402021933</v>
      </c>
      <c r="AJ25" s="46">
        <f>(0.607843137254902*'[2]Off Peak Detail'!AI25)+(0.196078431372549*'[2]Off Peak Detail'!AI44)+(0.196078431372549*'[2]Off Peak Detail'!AI63)</f>
        <v>26.130735584333827</v>
      </c>
      <c r="AK25" s="46">
        <f>(0.652173913043478*'[2]Off Peak Detail'!AJ25)+(0.173913043478261*'[2]Off Peak Detail'!AJ44)+(0.173913043478261*'[2]Off Peak Detail'!AJ63)</f>
        <v>24.71337227199389</v>
      </c>
      <c r="AL25" s="46">
        <f>(0.63265306122449*'[2]Off Peak Detail'!AK25)+(0.204081632653061*'[2]Off Peak Detail'!AK44)+(0.163265306122449*'[2]Off Peak Detail'!AK63)</f>
        <v>26.535971466375855</v>
      </c>
      <c r="AM25" s="46">
        <f>(0.625*'[2]Off Peak Detail'!AL25)+(0.166666666666667*'[2]Off Peak Detail'!AL44)+(0.208333333333333*'[2]Off Peak Detail'!AL63)</f>
        <v>27.825419982274372</v>
      </c>
      <c r="AN25" s="46">
        <f>(0.659574468085106*'[2]Off Peak Detail'!AM25)+(0.170212765957447*'[2]Off Peak Detail'!AM44)+(0.170212765957447*'[2]Off Peak Detail'!AM63)</f>
        <v>30.859950629701014</v>
      </c>
      <c r="AO25" s="46">
        <f>(0.607843137254902*'[2]Off Peak Detail'!AN25)+(0.196078431372549*'[2]Off Peak Detail'!AN44)+(0.196078431372549*'[2]Off Peak Detail'!AN63)</f>
        <v>31.465053259157667</v>
      </c>
      <c r="AP25" s="46">
        <f>(0.652173913043478*'[2]Off Peak Detail'!AO25)+(0.173913043478261*'[2]Off Peak Detail'!AO44)+(0.173913043478261*'[2]Off Peak Detail'!AO63)</f>
        <v>26.179025401239812</v>
      </c>
      <c r="AQ25" s="46">
        <f>(0.659574468085106*'[2]Off Peak Detail'!AP25)+(0.170212765957447*'[2]Off Peak Detail'!AP44)+(0.170212765957447*'[2]Off Peak Detail'!AP63)</f>
        <v>24.275854719446063</v>
      </c>
      <c r="AR25" s="46">
        <f>(0.6*'[2]Off Peak Detail'!AQ25)+(0.2*'[2]Off Peak Detail'!AQ44)+(0.2*'[2]Off Peak Detail'!AQ63)</f>
        <v>24.336003112792966</v>
      </c>
      <c r="AS25" s="46">
        <f>(0.659574468085106*'[2]Off Peak Detail'!AR25)+(0.170212765957447*'[2]Off Peak Detail'!AR44)+(0.170212765957447*'[2]Off Peak Detail'!AR63)</f>
        <v>27.152449709303834</v>
      </c>
      <c r="AT25" s="46">
        <f>(0.63265306122449*'[2]Off Peak Detail'!AS25)+(0.204081632653061*'[2]Off Peak Detail'!AS44)+(0.163265306122449*'[2]Off Peak Detail'!AS63)</f>
        <v>29.261092828244578</v>
      </c>
      <c r="AU25" s="46">
        <f>(0.617021276595745*'[2]Off Peak Detail'!AT25)+(0.170212765957447*'[2]Off Peak Detail'!AT44)+(0.212765957446809*'[2]Off Peak Detail'!AT63)</f>
        <v>27.894183098001712</v>
      </c>
      <c r="AV25" s="46">
        <f>(0.659574468085106*'[2]Off Peak Detail'!AU25)+(0.170212765957447*'[2]Off Peak Detail'!AU44)+(0.170212765957447*'[2]Off Peak Detail'!AU63)</f>
        <v>25.849308500898648</v>
      </c>
      <c r="AW25" s="46">
        <f>(0.652173913043478*'[2]Off Peak Detail'!AV25)+(0.173913043478261*'[2]Off Peak Detail'!AV44)+(0.173913043478261*'[2]Off Peak Detail'!AV63)</f>
        <v>24.745980967646062</v>
      </c>
      <c r="AX25" s="46">
        <f>(0.607843137254902*'[2]Off Peak Detail'!AW25)+(0.196078431372549*'[2]Off Peak Detail'!AW44)+(0.196078431372549*'[2]Off Peak Detail'!AW63)</f>
        <v>26.719953162997378</v>
      </c>
      <c r="AY25" s="46">
        <f>(0.652173913043478*'[2]Off Peak Detail'!AX25)+(0.173913043478261*'[2]Off Peak Detail'!AX44)+(0.173913043478261*'[2]Off Peak Detail'!AX63)</f>
        <v>26.977720592332926</v>
      </c>
      <c r="AZ25" s="46">
        <f>(0.63265306122449*'[2]Off Peak Detail'!AY25)+(0.204081632653061*'[2]Off Peak Detail'!AY44)+(0.163265306122449*'[2]Off Peak Detail'!AY63)</f>
        <v>30.914034644924861</v>
      </c>
      <c r="BA25" s="46">
        <f>(0.63265306122449*'[2]Off Peak Detail'!AZ25)+(0.163265306122449*'[2]Off Peak Detail'!AZ44)+(0.204081632653061*'[2]Off Peak Detail'!AZ63)</f>
        <v>30.578524453299387</v>
      </c>
      <c r="BB25" s="46">
        <f>(0.652173913043478*'[2]Off Peak Detail'!BA25)+(0.173913043478261*'[2]Off Peak Detail'!BA44)+(0.173913043478261*'[2]Off Peak Detail'!BA63)</f>
        <v>26.211634096891984</v>
      </c>
      <c r="BC25" s="46">
        <f>(0.607843137254902*'[2]Off Peak Detail'!BB25)+(0.196078431372549*'[2]Off Peak Detail'!BB44)+(0.196078431372549*'[2]Off Peak Detail'!BB63)</f>
        <v>24.486768685135186</v>
      </c>
      <c r="BD25" s="46">
        <f>(0.652173913043478*'[2]Off Peak Detail'!BC25)+(0.173913043478261*'[2]Off Peak Detail'!BC44)+(0.173913043478261*'[2]Off Peak Detail'!BC63)</f>
        <v>23.87369835895041</v>
      </c>
      <c r="BE25" s="46">
        <f>(0.659574468085106*'[2]Off Peak Detail'!BD25)+(0.170212765957447*'[2]Off Peak Detail'!BD44)+(0.170212765957447*'[2]Off Peak Detail'!BD63)</f>
        <v>27.019470985899581</v>
      </c>
      <c r="BF25" s="46">
        <f>(0.607843137254902*'[2]Off Peak Detail'!BE25)+(0.196078431372549*'[2]Off Peak Detail'!BE44)+(0.196078431372549*'[2]Off Peak Detail'!BE63)</f>
        <v>29.717991398830041</v>
      </c>
      <c r="BG25" s="46">
        <f>(0.636363636363636*'[2]Off Peak Detail'!BF25)+(0.181818181818182*'[2]Off Peak Detail'!BF44)+(0.181818181818182*'[2]Off Peak Detail'!BF63)</f>
        <v>28.12522940202193</v>
      </c>
      <c r="BH25" s="46">
        <f>(0.659574468085106*'[2]Off Peak Detail'!BG25)+(0.170212765957447*'[2]Off Peak Detail'!BG44)+(0.170212765957447*'[2]Off Peak Detail'!BG63)</f>
        <v>26.221648926430564</v>
      </c>
      <c r="BI25" s="46">
        <f>(0.625*'[2]Off Peak Detail'!BH25)+(0.208333333333333*'[2]Off Peak Detail'!BH44)+(0.166666666666667*'[2]Off Peak Detail'!BH63)</f>
        <v>25.191919644673664</v>
      </c>
      <c r="BJ25" s="46">
        <f>(0.63265306122449*'[2]Off Peak Detail'!BI25)+(0.163265306122449*'[2]Off Peak Detail'!BI44)+(0.204081632653061*'[2]Off Peak Detail'!BI63)</f>
        <v>26.621889659336635</v>
      </c>
      <c r="BK25" s="46">
        <f>(0.652173913043478*'[2]Off Peak Detail'!BJ25)+(0.173913043478261*'[2]Off Peak Detail'!BJ44)+(0.173913043478261*'[2]Off Peak Detail'!BJ63)</f>
        <v>27.303807548854664</v>
      </c>
      <c r="BL25" s="46">
        <f>(0.607843137254902*'[2]Off Peak Detail'!BK25)+(0.196078431372549*'[2]Off Peak Detail'!BK44)+(0.196078431372549*'[2]Off Peak Detail'!BK63)</f>
        <v>31.283680710138057</v>
      </c>
      <c r="BM25" s="46">
        <f>(0.659574468085106*'[2]Off Peak Detail'!BL25)+(0.170212765957447*'[2]Off Peak Detail'!BL44)+(0.170212765957447*'[2]Off Peak Detail'!BL63)</f>
        <v>30.290801693530796</v>
      </c>
      <c r="BN25" s="46">
        <f>(0.652173913043478*'[2]Off Peak Detail'!BM25)+(0.173913043478261*'[2]Off Peak Detail'!BM44)+(0.173913043478261*'[2]Off Peak Detail'!BM63)</f>
        <v>26.668155836022422</v>
      </c>
      <c r="BO25" s="46">
        <f>(0.607843137254902*'[2]Off Peak Detail'!BN25)+(0.196078431372549*'[2]Off Peak Detail'!BN44)+(0.196078431372549*'[2]Off Peak Detail'!BN63)</f>
        <v>24.839709861605776</v>
      </c>
      <c r="BP25" s="46">
        <f>(0.652173913043478*'[2]Off Peak Detail'!BO25)+(0.173913043478261*'[2]Off Peak Detail'!BO44)+(0.173913043478261*'[2]Off Peak Detail'!BO63)</f>
        <v>24.156307054602586</v>
      </c>
      <c r="BQ25" s="46">
        <f>(0.63265306122449*'[2]Off Peak Detail'!BP25)+(0.204081632653061*'[2]Off Peak Detail'!BP44)+(0.163265306122449*'[2]Off Peak Detail'!BP63)</f>
        <v>27.343819404134948</v>
      </c>
      <c r="BR25" s="46">
        <f>(0.63265306122449*'[2]Off Peak Detail'!BQ25)+(0.163265306122449*'[2]Off Peak Detail'!BQ44)+(0.204081632653061*'[2]Off Peak Detail'!BQ63)</f>
        <v>29.865541730608257</v>
      </c>
      <c r="BS25" s="46">
        <f>(0.636363636363636*'[2]Off Peak Detail'!BR25)+(0.181818181818182*'[2]Off Peak Detail'!BR44)+(0.181818181818182*'[2]Off Peak Detail'!BR63)</f>
        <v>28.488865765658296</v>
      </c>
      <c r="BT25" s="46">
        <f>(0.659574468085106*'[2]Off Peak Detail'!BS25)+(0.170212765957447*'[2]Off Peak Detail'!BS44)+(0.170212765957447*'[2]Off Peak Detail'!BS63)</f>
        <v>26.593989351962477</v>
      </c>
      <c r="BU25" s="46">
        <f>(0.6*'[2]Off Peak Detail'!BT25)+(0.2*'[2]Off Peak Detail'!BT44)+(0.2*'[2]Off Peak Detail'!BT63)</f>
        <v>25.656503295898439</v>
      </c>
      <c r="BV25" s="46">
        <f>(0.659574468085106*'[2]Off Peak Detail'!BU25)+(0.170212765957447*'[2]Off Peak Detail'!BU44)+(0.170212765957447*'[2]Off Peak Detail'!BU63)</f>
        <v>26.61207625206481</v>
      </c>
      <c r="BW25" s="46">
        <f>(0.652173913043478*'[2]Off Peak Detail'!BV25)+(0.173913043478261*'[2]Off Peak Detail'!BV44)+(0.173913043478261*'[2]Off Peak Detail'!BV63)</f>
        <v>27.629894505376402</v>
      </c>
      <c r="BX25" s="46">
        <f>(0.607843137254902*'[2]Off Peak Detail'!BW25)+(0.196078431372549*'[2]Off Peak Detail'!BW44)+(0.196078431372549*'[2]Off Peak Detail'!BW63)</f>
        <v>31.587602278765509</v>
      </c>
      <c r="BY25" s="46">
        <f>(0.659574468085106*'[2]Off Peak Detail'!BX25)+(0.170212765957447*'[2]Off Peak Detail'!BX44)+(0.170212765957447*'[2]Off Peak Detail'!BX63)</f>
        <v>30.620588927573351</v>
      </c>
      <c r="BZ25" s="46">
        <f>(0.625*'[2]Off Peak Detail'!BY25)+(0.208333333333333*'[2]Off Peak Detail'!BY44)+(0.166666666666667*'[2]Off Peak Detail'!BY63)</f>
        <v>27.274024645487469</v>
      </c>
      <c r="CA25" s="46">
        <f>(0.63265306122449*'[2]Off Peak Detail'!BZ25)+(0.163265306122449*'[2]Off Peak Detail'!BZ44)+(0.204081632653061*'[2]Off Peak Detail'!BZ63)</f>
        <v>25.102513994489396</v>
      </c>
      <c r="CB25" s="46">
        <f>(0.652173913043478*'[2]Off Peak Detail'!CA25)+(0.173913043478261*'[2]Off Peak Detail'!CA44)+(0.173913043478261*'[2]Off Peak Detail'!CA63)</f>
        <v>24.525872271993887</v>
      </c>
      <c r="CC25" s="46">
        <f>(0.607843137254902*'[2]Off Peak Detail'!CB25)+(0.196078431372549*'[2]Off Peak Detail'!CB44)+(0.196078431372549*'[2]Off Peak Detail'!CB63)</f>
        <v>27.721081715004118</v>
      </c>
      <c r="CD25" s="46">
        <f>(0.659574468085106*'[2]Off Peak Detail'!CC25)+(0.170212765957447*'[2]Off Peak Detail'!CC44)+(0.170212765957447*'[2]Off Peak Detail'!CC63)</f>
        <v>29.799734724328879</v>
      </c>
      <c r="CE25" s="46">
        <f>(0.636363636363636*'[2]Off Peak Detail'!CD25)+(0.181818181818182*'[2]Off Peak Detail'!CD44)+(0.181818181818182*'[2]Off Peak Detail'!CD63)</f>
        <v>28.53432031111284</v>
      </c>
      <c r="CF25" s="46">
        <f>(0.63265306122449*'[2]Off Peak Detail'!CE25)+(0.204081632653061*'[2]Off Peak Detail'!CE44)+(0.163265306122449*'[2]Off Peak Detail'!CE63)</f>
        <v>26.842398117999643</v>
      </c>
      <c r="CG25" s="46">
        <f>(0.625*'[2]Off Peak Detail'!CF25)+(0.166666666666667*'[2]Off Peak Detail'!CF44)+(0.208333333333333*'[2]Off Peak Detail'!CF63)</f>
        <v>25.529753049214683</v>
      </c>
      <c r="CH25" s="46">
        <f>(0.659574468085106*'[2]Off Peak Detail'!CG25)+(0.170212765957447*'[2]Off Peak Detail'!CG44)+(0.170212765957447*'[2]Off Peak Detail'!CG63)</f>
        <v>26.654629443554171</v>
      </c>
      <c r="CI25" s="46">
        <f>(0.625*'[2]Off Peak Detail'!CH25)+(0.208333333333333*'[2]Off Peak Detail'!CH44)+(0.166666666666667*'[2]Off Peak Detail'!CH63)</f>
        <v>27.974065860112511</v>
      </c>
      <c r="CJ25" s="46">
        <f>(0.63265306122449*'[2]Off Peak Detail'!CI25)+(0.163265306122449*'[2]Off Peak Detail'!CI44)+(0.204081632653061*'[2]Off Peak Detail'!CI63)</f>
        <v>31.211177514523875</v>
      </c>
      <c r="CK25" s="46">
        <f>(0.659574468085106*'[2]Off Peak Detail'!CJ25)+(0.170212765957447*'[2]Off Peak Detail'!CJ44)+(0.170212765957447*'[2]Off Peak Detail'!CJ63)</f>
        <v>30.620588927573351</v>
      </c>
      <c r="CL25" s="46">
        <f>(0.6*'[2]Off Peak Detail'!CK25)+(0.2*'[2]Off Peak Detail'!CK44)+(0.2*'[2]Off Peak Detail'!CK63)</f>
        <v>27.484503936767577</v>
      </c>
      <c r="CM25" s="46">
        <f>(0.659574468085106*'[2]Off Peak Detail'!CL25)+(0.170212765957447*'[2]Off Peak Detail'!CL44)+(0.170212765957447*'[2]Off Peak Detail'!CL63)</f>
        <v>25.015216421573722</v>
      </c>
      <c r="CN25" s="46">
        <f>(0.652173913043478*'[2]Off Peak Detail'!CM25)+(0.173913043478261*'[2]Off Peak Detail'!CM44)+(0.173913043478261*'[2]Off Peak Detail'!CM63)</f>
        <v>24.569350532863453</v>
      </c>
      <c r="CO25" s="46">
        <f>(0.607843137254902*'[2]Off Peak Detail'!CN25)+(0.196078431372549*'[2]Off Peak Detail'!CN44)+(0.196078431372549*'[2]Off Peak Detail'!CN63)</f>
        <v>27.770101322847253</v>
      </c>
      <c r="CP25" s="46">
        <f>(0.659574468085106*'[2]Off Peak Detail'!CO25)+(0.170212765957447*'[2]Off Peak Detail'!CO44)+(0.170212765957447*'[2]Off Peak Detail'!CO63)</f>
        <v>29.969947490286323</v>
      </c>
      <c r="CQ25" s="46">
        <f>(0.644444444444444*'[2]Off Peak Detail'!CP25)+(0.177777777777778*'[2]Off Peak Detail'!CP44)+(0.177777777777778*'[2]Off Peak Detail'!CP63)</f>
        <v>28.660057618882924</v>
      </c>
      <c r="CR25" s="46">
        <f>(0.607843137254902*'[2]Off Peak Detail'!CQ25)+(0.196078431372549*'[2]Off Peak Detail'!CQ44)+(0.196078431372549*'[2]Off Peak Detail'!CQ63)</f>
        <v>27.135637545118144</v>
      </c>
      <c r="CS25" s="46">
        <f>(0.652173913043478*'[2]Off Peak Detail'!CR25)+(0.173913043478261*'[2]Off Peak Detail'!CR44)+(0.173913043478261*'[2]Off Peak Detail'!CR63)</f>
        <v>25.572067924167801</v>
      </c>
      <c r="CT25" s="46">
        <f>(0.63265306122449*'[2]Off Peak Detail'!CS25)+(0.204081632653061*'[2]Off Peak Detail'!CS44)+(0.163265306122449*'[2]Off Peak Detail'!CS63)</f>
        <v>27.081889833722794</v>
      </c>
      <c r="CU25" s="46">
        <f>(0.625*'[2]Off Peak Detail'!CT25)+(0.166666666666667*'[2]Off Peak Detail'!CT44)+(0.208333333333333*'[2]Off Peak Detail'!CT63)</f>
        <v>28.158753315607708</v>
      </c>
      <c r="CV25" s="46">
        <f>(0.659574468085106*'[2]Off Peak Detail'!CU25)+(0.170212765957447*'[2]Off Peak Detail'!CU44)+(0.170212765957447*'[2]Off Peak Detail'!CU63)</f>
        <v>31.046120842466966</v>
      </c>
      <c r="CW25" s="46">
        <f>(0.607843137254902*'[2]Off Peak Detail'!CV25)+(0.196078431372549*'[2]Off Peak Detail'!CV44)+(0.196078431372549*'[2]Off Peak Detail'!CV63)</f>
        <v>31.489563063079238</v>
      </c>
      <c r="CX25" s="46">
        <f>(0.652173913043478*'[2]Off Peak Detail'!CW25)+(0.173913043478261*'[2]Off Peak Detail'!CW44)+(0.173913043478261*'[2]Off Peak Detail'!CW63)</f>
        <v>27.255112357761554</v>
      </c>
      <c r="CY25" s="46">
        <f>(0.659574468085106*'[2]Off Peak Detail'!CX25)+(0.170212765957447*'[2]Off Peak Detail'!CX44)+(0.170212765957447*'[2]Off Peak Detail'!CX63)</f>
        <v>25.185429187531167</v>
      </c>
      <c r="CZ25" s="46">
        <f>(0.6*'[2]Off Peak Detail'!CY25)+(0.2*'[2]Off Peak Detail'!CY44)+(0.2*'[2]Off Peak Detail'!CY63)</f>
        <v>24.986003112792968</v>
      </c>
      <c r="DA25" s="46">
        <f>(0.659574468085106*'[2]Off Peak Detail'!CZ25)+(0.170212765957447*'[2]Off Peak Detail'!CZ44)+(0.170212765957447*'[2]Off Peak Detail'!CZ63)</f>
        <v>27.934364602920859</v>
      </c>
      <c r="DB25" s="46">
        <f>(0.63265306122449*'[2]Off Peak Detail'!DA25)+(0.204081632653061*'[2]Off Peak Detail'!DA44)+(0.163265306122449*'[2]Off Peak Detail'!DA63)</f>
        <v>30.69986833844866</v>
      </c>
      <c r="DC25" s="46">
        <f>(0.636363636363636*'[2]Off Peak Detail'!DB25)+(0.181818181818182*'[2]Off Peak Detail'!DB44)+(0.181818181818182*'[2]Off Peak Detail'!DB63)</f>
        <v>29.216138492931023</v>
      </c>
      <c r="DD25" s="46">
        <f>(0.63265306122449*'[2]Off Peak Detail'!DC25)+(0.163265306122449*'[2]Off Peak Detail'!DC44)+(0.204081632653061*'[2]Off Peak Detail'!DC63)</f>
        <v>27.429745031862844</v>
      </c>
      <c r="DE25" s="46">
        <f>(0.652173913043478*'[2]Off Peak Detail'!DD25)+(0.173913043478261*'[2]Off Peak Detail'!DD44)+(0.173913043478261*'[2]Off Peak Detail'!DD63)</f>
        <v>26.072067924167801</v>
      </c>
      <c r="DF25" s="46">
        <f>(0.607843137254902*'[2]Off Peak Detail'!DE25)+(0.196078431372549*'[2]Off Peak Detail'!DE44)+(0.196078431372549*'[2]Off Peak Detail'!DE63)</f>
        <v>27.876815908095413</v>
      </c>
      <c r="DG25" s="46">
        <f>(0.652173913043478*'[2]Off Peak Detail'!DF25)+(0.173913043478261*'[2]Off Peak Detail'!DF44)+(0.173913043478261*'[2]Off Peak Detail'!DF63)</f>
        <v>28.434242331463363</v>
      </c>
      <c r="DH25" s="46">
        <f>(0.659574468085106*'[2]Off Peak Detail'!DG25)+(0.170212765957447*'[2]Off Peak Detail'!DG44)+(0.170212765957447*'[2]Off Peak Detail'!DG63)</f>
        <v>31.546120842466969</v>
      </c>
      <c r="DI25" s="46">
        <f>(0.607843137254902*'[2]Off Peak Detail'!DH25)+(0.196078431372549*'[2]Off Peak Detail'!DH44)+(0.196078431372549*'[2]Off Peak Detail'!DH63)</f>
        <v>31.989563063079238</v>
      </c>
      <c r="DJ25" s="46">
        <f>(0.652173913043478*'[2]Off Peak Detail'!DI25)+(0.173913043478261*'[2]Off Peak Detail'!DI44)+(0.173913043478261*'[2]Off Peak Detail'!DI63)</f>
        <v>27.755112357761554</v>
      </c>
      <c r="DK25" s="46">
        <f>(0.63265306122449*'[2]Off Peak Detail'!DJ25)+(0.204081632653061*'[2]Off Peak Detail'!DJ44)+(0.163265306122449*'[2]Off Peak Detail'!DJ63)</f>
        <v>25.796269163793447</v>
      </c>
      <c r="DL25" s="46">
        <f>(0.625*'[2]Off Peak Detail'!DK25)+(0.166666666666667*'[2]Off Peak Detail'!DK44)+(0.208333333333333*'[2]Off Peak Detail'!DK63)</f>
        <v>25.395794550577797</v>
      </c>
      <c r="DM25" s="46">
        <f>(0.659574468085106*'[2]Off Peak Detail'!DL25)+(0.170212765957447*'[2]Off Peak Detail'!DL44)+(0.170212765957447*'[2]Off Peak Detail'!DL63)</f>
        <v>28.434364602920859</v>
      </c>
      <c r="DN25" s="46">
        <f>(0.607843137254902*'[2]Off Peak Detail'!DM25)+(0.196078431372549*'[2]Off Peak Detail'!DM44)+(0.196078431372549*'[2]Off Peak Detail'!DM63)</f>
        <v>31.316030614516315</v>
      </c>
      <c r="DO25" s="46">
        <f>(0.636363636363636*'[2]Off Peak Detail'!DN25)+(0.181818181818182*'[2]Off Peak Detail'!DN44)+(0.181818181818182*'[2]Off Peak Detail'!DN63)</f>
        <v>29.716138492931019</v>
      </c>
      <c r="DP25" s="46">
        <f>(0.659574468085106*'[2]Off Peak Detail'!DO25)+(0.170212765957447*'[2]Off Peak Detail'!DO44)+(0.170212765957447*'[2]Off Peak Detail'!DO63)</f>
        <v>27.806755309409283</v>
      </c>
      <c r="DQ25" s="46">
        <f>(0.652173913043478*'[2]Off Peak Detail'!DP25)+(0.173913043478261*'[2]Off Peak Detail'!DP44)+(0.173913043478261*'[2]Off Peak Detail'!DP63)</f>
        <v>26.572067924167804</v>
      </c>
      <c r="DR25" s="46">
        <f>(0.607843137254902*'[2]Off Peak Detail'!DQ25)+(0.196078431372549*'[2]Off Peak Detail'!DQ44)+(0.196078431372549*'[2]Off Peak Detail'!DQ63)</f>
        <v>28.376815908095413</v>
      </c>
      <c r="DS25" s="46">
        <f>(0.652173913043478*'[2]Off Peak Detail'!DR25)+(0.173913043478261*'[2]Off Peak Detail'!DR44)+(0.173913043478261*'[2]Off Peak Detail'!DR63)</f>
        <v>29.064677114072058</v>
      </c>
      <c r="DT25" s="46">
        <f>(0.63265306122449*'[2]Off Peak Detail'!DS25)+(0.204081632653061*'[2]Off Peak Detail'!DS44)+(0.163265306122449*'[2]Off Peak Detail'!DS63)</f>
        <v>32.546687706149356</v>
      </c>
      <c r="DU25" s="46">
        <f>(0.63265306122449*'[2]Off Peak Detail'!DT25)+(0.163265306122449*'[2]Off Peak Detail'!DT44)+(0.204081632653061*'[2]Off Peak Detail'!DT63)</f>
        <v>32.211177514523875</v>
      </c>
      <c r="DV25" s="46">
        <f>(0.652173913043478*'[2]Off Peak Detail'!DU25)+(0.173913043478261*'[2]Off Peak Detail'!DU44)+(0.173913043478261*'[2]Off Peak Detail'!DU63)</f>
        <v>28.255112357761554</v>
      </c>
      <c r="DW25" s="46">
        <f>(0.607843137254902*'[2]Off Peak Detail'!DV25)+(0.196078431372549*'[2]Off Peak Detail'!DV44)+(0.196078431372549*'[2]Off Peak Detail'!DV63)</f>
        <v>26.339709861605776</v>
      </c>
      <c r="DX25" s="46">
        <f>(0.652173913043478*'[2]Off Peak Detail'!DW25)+(0.173913043478261*'[2]Off Peak Detail'!DW44)+(0.173913043478261*'[2]Off Peak Detail'!DW63)</f>
        <v>25.656307054602586</v>
      </c>
      <c r="DY25" s="46">
        <f>(0.659574468085106*'[2]Off Peak Detail'!DX25)+(0.170212765957447*'[2]Off Peak Detail'!DX44)+(0.170212765957447*'[2]Off Peak Detail'!DX63)</f>
        <v>28.849258219942136</v>
      </c>
    </row>
    <row r="26" spans="1:129" s="4" customFormat="1" ht="9" customHeight="1" x14ac:dyDescent="0.2">
      <c r="A26" s="3"/>
      <c r="B26" s="2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31"/>
      <c r="R26" s="40"/>
      <c r="S26" s="40"/>
    </row>
    <row r="27" spans="1:129" s="9" customFormat="1" ht="13.5" customHeight="1" thickBot="1" x14ac:dyDescent="0.25">
      <c r="A27" s="56" t="s">
        <v>38</v>
      </c>
      <c r="B27" s="56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151"/>
      <c r="R27" s="57"/>
      <c r="S27" s="57"/>
    </row>
    <row r="28" spans="1:129" s="4" customFormat="1" ht="13.65" customHeight="1" x14ac:dyDescent="0.2">
      <c r="A28" s="24" t="s">
        <v>15</v>
      </c>
      <c r="B28" s="148"/>
      <c r="C28" s="25">
        <f t="shared" ref="C28:R28" ca="1" si="1">C9-C47</f>
        <v>0</v>
      </c>
      <c r="D28" s="25">
        <f t="shared" ca="1" si="1"/>
        <v>0</v>
      </c>
      <c r="E28" s="25">
        <f t="shared" si="1"/>
        <v>0</v>
      </c>
      <c r="F28" s="25">
        <f t="shared" si="1"/>
        <v>0</v>
      </c>
      <c r="G28" s="25">
        <f t="shared" si="1"/>
        <v>0</v>
      </c>
      <c r="H28" s="25">
        <f t="shared" si="1"/>
        <v>0</v>
      </c>
      <c r="I28" s="25">
        <f t="shared" si="1"/>
        <v>0</v>
      </c>
      <c r="J28" s="25">
        <f t="shared" si="1"/>
        <v>0</v>
      </c>
      <c r="K28" s="26">
        <f t="shared" si="1"/>
        <v>0</v>
      </c>
      <c r="L28" s="26">
        <f t="shared" si="1"/>
        <v>0</v>
      </c>
      <c r="M28" s="26">
        <f t="shared" si="1"/>
        <v>0</v>
      </c>
      <c r="N28" s="26">
        <f t="shared" si="1"/>
        <v>0</v>
      </c>
      <c r="O28" s="26">
        <f t="shared" si="1"/>
        <v>0</v>
      </c>
      <c r="P28" s="26">
        <f t="shared" si="1"/>
        <v>0</v>
      </c>
      <c r="Q28" s="34">
        <f t="shared" si="1"/>
        <v>0</v>
      </c>
      <c r="R28" s="62">
        <f t="shared" si="1"/>
        <v>0</v>
      </c>
      <c r="S28" s="29"/>
      <c r="T28" s="30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</row>
    <row r="29" spans="1:129" s="4" customFormat="1" ht="13.65" customHeight="1" x14ac:dyDescent="0.2">
      <c r="A29" s="32" t="s">
        <v>17</v>
      </c>
      <c r="B29" s="33"/>
      <c r="C29" s="31">
        <f t="shared" ref="C29:R29" ca="1" si="2">C10-C48</f>
        <v>0</v>
      </c>
      <c r="D29" s="31">
        <f t="shared" ca="1" si="2"/>
        <v>0</v>
      </c>
      <c r="E29" s="31">
        <f t="shared" si="2"/>
        <v>0</v>
      </c>
      <c r="F29" s="31">
        <f t="shared" si="2"/>
        <v>0</v>
      </c>
      <c r="G29" s="31">
        <f t="shared" si="2"/>
        <v>0</v>
      </c>
      <c r="H29" s="31">
        <f t="shared" si="2"/>
        <v>0</v>
      </c>
      <c r="I29" s="31">
        <f t="shared" si="2"/>
        <v>0</v>
      </c>
      <c r="J29" s="31">
        <f t="shared" si="2"/>
        <v>0</v>
      </c>
      <c r="K29" s="34">
        <f t="shared" si="2"/>
        <v>0</v>
      </c>
      <c r="L29" s="34">
        <f t="shared" si="2"/>
        <v>0</v>
      </c>
      <c r="M29" s="34">
        <f t="shared" si="2"/>
        <v>0</v>
      </c>
      <c r="N29" s="34">
        <f t="shared" si="2"/>
        <v>0</v>
      </c>
      <c r="O29" s="34">
        <f t="shared" si="2"/>
        <v>0</v>
      </c>
      <c r="P29" s="34">
        <f t="shared" si="2"/>
        <v>0</v>
      </c>
      <c r="Q29" s="34">
        <f t="shared" si="2"/>
        <v>0</v>
      </c>
      <c r="R29" s="64">
        <f t="shared" si="2"/>
        <v>0</v>
      </c>
      <c r="S29" s="29"/>
      <c r="T29" s="30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37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7"/>
      <c r="DS29" s="37"/>
      <c r="DT29" s="37"/>
      <c r="DU29" s="37"/>
      <c r="DV29" s="37"/>
      <c r="DW29" s="37"/>
      <c r="DX29" s="37"/>
      <c r="DY29" s="37"/>
    </row>
    <row r="30" spans="1:129" s="4" customFormat="1" ht="13.65" customHeight="1" x14ac:dyDescent="0.2">
      <c r="A30" s="32" t="s">
        <v>19</v>
      </c>
      <c r="B30" s="9"/>
      <c r="C30" s="31">
        <f t="shared" ref="C30:R30" ca="1" si="3">C11-C49</f>
        <v>0</v>
      </c>
      <c r="D30" s="31">
        <f t="shared" ca="1" si="3"/>
        <v>0</v>
      </c>
      <c r="E30" s="31">
        <f t="shared" si="3"/>
        <v>0</v>
      </c>
      <c r="F30" s="31">
        <f t="shared" si="3"/>
        <v>0</v>
      </c>
      <c r="G30" s="31">
        <f t="shared" si="3"/>
        <v>0</v>
      </c>
      <c r="H30" s="31">
        <f t="shared" si="3"/>
        <v>0</v>
      </c>
      <c r="I30" s="31">
        <f t="shared" si="3"/>
        <v>0</v>
      </c>
      <c r="J30" s="31">
        <f t="shared" si="3"/>
        <v>0</v>
      </c>
      <c r="K30" s="34">
        <f t="shared" si="3"/>
        <v>0</v>
      </c>
      <c r="L30" s="34">
        <f t="shared" si="3"/>
        <v>0</v>
      </c>
      <c r="M30" s="34">
        <f t="shared" si="3"/>
        <v>0</v>
      </c>
      <c r="N30" s="34">
        <f t="shared" si="3"/>
        <v>0</v>
      </c>
      <c r="O30" s="34">
        <f t="shared" si="3"/>
        <v>0</v>
      </c>
      <c r="P30" s="34">
        <f t="shared" si="3"/>
        <v>0</v>
      </c>
      <c r="Q30" s="34">
        <f t="shared" si="3"/>
        <v>0</v>
      </c>
      <c r="R30" s="64">
        <f t="shared" si="3"/>
        <v>0</v>
      </c>
      <c r="S30" s="29"/>
      <c r="T30" s="30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  <c r="DO30" s="37"/>
      <c r="DP30" s="37"/>
      <c r="DQ30" s="37"/>
      <c r="DR30" s="37"/>
      <c r="DS30" s="37"/>
      <c r="DT30" s="37"/>
      <c r="DU30" s="37"/>
      <c r="DV30" s="37"/>
      <c r="DW30" s="37"/>
      <c r="DX30" s="37"/>
      <c r="DY30" s="37"/>
    </row>
    <row r="31" spans="1:129" s="4" customFormat="1" ht="13.65" customHeight="1" x14ac:dyDescent="0.2">
      <c r="A31" s="32" t="s">
        <v>20</v>
      </c>
      <c r="B31" s="9"/>
      <c r="C31" s="31">
        <f t="shared" ref="C31:R31" ca="1" si="4">C12-C50</f>
        <v>0</v>
      </c>
      <c r="D31" s="31">
        <f t="shared" ca="1" si="4"/>
        <v>0</v>
      </c>
      <c r="E31" s="31">
        <f t="shared" si="4"/>
        <v>0</v>
      </c>
      <c r="F31" s="31">
        <f t="shared" si="4"/>
        <v>0</v>
      </c>
      <c r="G31" s="31">
        <f t="shared" si="4"/>
        <v>0</v>
      </c>
      <c r="H31" s="31">
        <f t="shared" si="4"/>
        <v>0</v>
      </c>
      <c r="I31" s="31">
        <f t="shared" si="4"/>
        <v>0</v>
      </c>
      <c r="J31" s="31">
        <f t="shared" si="4"/>
        <v>0</v>
      </c>
      <c r="K31" s="34">
        <f t="shared" si="4"/>
        <v>0</v>
      </c>
      <c r="L31" s="34">
        <f t="shared" si="4"/>
        <v>0</v>
      </c>
      <c r="M31" s="34">
        <f t="shared" si="4"/>
        <v>0</v>
      </c>
      <c r="N31" s="34">
        <f t="shared" si="4"/>
        <v>0</v>
      </c>
      <c r="O31" s="34">
        <f t="shared" si="4"/>
        <v>0</v>
      </c>
      <c r="P31" s="34">
        <f t="shared" si="4"/>
        <v>0</v>
      </c>
      <c r="Q31" s="34">
        <f t="shared" si="4"/>
        <v>0</v>
      </c>
      <c r="R31" s="64">
        <f t="shared" si="4"/>
        <v>0</v>
      </c>
      <c r="S31" s="29"/>
      <c r="T31" s="30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7"/>
      <c r="DS31" s="37"/>
      <c r="DT31" s="37"/>
      <c r="DU31" s="37"/>
      <c r="DV31" s="37"/>
      <c r="DW31" s="37"/>
      <c r="DX31" s="37"/>
      <c r="DY31" s="37"/>
    </row>
    <row r="32" spans="1:129" s="4" customFormat="1" ht="13.65" customHeight="1" x14ac:dyDescent="0.2">
      <c r="A32" s="32" t="s">
        <v>21</v>
      </c>
      <c r="B32" s="38"/>
      <c r="C32" s="31">
        <f t="shared" ref="C32:R32" ca="1" si="5">C13-C51</f>
        <v>0</v>
      </c>
      <c r="D32" s="31">
        <f t="shared" ca="1" si="5"/>
        <v>0</v>
      </c>
      <c r="E32" s="31">
        <f t="shared" si="5"/>
        <v>0</v>
      </c>
      <c r="F32" s="31">
        <f t="shared" si="5"/>
        <v>0</v>
      </c>
      <c r="G32" s="31">
        <f t="shared" si="5"/>
        <v>0</v>
      </c>
      <c r="H32" s="31">
        <f t="shared" si="5"/>
        <v>0</v>
      </c>
      <c r="I32" s="31">
        <f t="shared" si="5"/>
        <v>0</v>
      </c>
      <c r="J32" s="31">
        <f t="shared" si="5"/>
        <v>0</v>
      </c>
      <c r="K32" s="34">
        <f t="shared" si="5"/>
        <v>0</v>
      </c>
      <c r="L32" s="34">
        <f t="shared" si="5"/>
        <v>0</v>
      </c>
      <c r="M32" s="34">
        <f t="shared" si="5"/>
        <v>0</v>
      </c>
      <c r="N32" s="34">
        <f t="shared" si="5"/>
        <v>0</v>
      </c>
      <c r="O32" s="34">
        <f t="shared" si="5"/>
        <v>0</v>
      </c>
      <c r="P32" s="34">
        <f t="shared" si="5"/>
        <v>0</v>
      </c>
      <c r="Q32" s="34">
        <f t="shared" si="5"/>
        <v>0</v>
      </c>
      <c r="R32" s="65">
        <f t="shared" si="5"/>
        <v>0</v>
      </c>
      <c r="S32" s="40"/>
      <c r="T32" s="30"/>
      <c r="U32" s="30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</row>
    <row r="33" spans="1:129" s="4" customFormat="1" ht="13.65" customHeight="1" x14ac:dyDescent="0.2">
      <c r="A33" s="41" t="s">
        <v>23</v>
      </c>
      <c r="B33" s="33"/>
      <c r="C33" s="37">
        <f t="shared" ref="C33:R33" si="6">C14-C52</f>
        <v>0</v>
      </c>
      <c r="D33" s="37">
        <f t="shared" si="6"/>
        <v>0</v>
      </c>
      <c r="E33" s="37">
        <f t="shared" si="6"/>
        <v>0</v>
      </c>
      <c r="F33" s="37">
        <f t="shared" si="6"/>
        <v>0</v>
      </c>
      <c r="G33" s="37">
        <f t="shared" si="6"/>
        <v>0</v>
      </c>
      <c r="H33" s="37">
        <f t="shared" si="6"/>
        <v>0</v>
      </c>
      <c r="I33" s="37">
        <f t="shared" si="6"/>
        <v>0</v>
      </c>
      <c r="J33" s="37">
        <f t="shared" si="6"/>
        <v>0</v>
      </c>
      <c r="K33" s="43">
        <f t="shared" si="6"/>
        <v>0</v>
      </c>
      <c r="L33" s="43">
        <f t="shared" si="6"/>
        <v>0</v>
      </c>
      <c r="M33" s="43">
        <f t="shared" si="6"/>
        <v>0</v>
      </c>
      <c r="N33" s="43">
        <f t="shared" si="6"/>
        <v>0</v>
      </c>
      <c r="O33" s="43">
        <f t="shared" si="6"/>
        <v>0</v>
      </c>
      <c r="P33" s="43">
        <f t="shared" si="6"/>
        <v>0</v>
      </c>
      <c r="Q33" s="43">
        <f t="shared" si="6"/>
        <v>0</v>
      </c>
      <c r="R33" s="152">
        <f t="shared" si="6"/>
        <v>0</v>
      </c>
      <c r="S33" s="29"/>
      <c r="T33" s="30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</row>
    <row r="34" spans="1:129" s="4" customFormat="1" ht="13.65" customHeight="1" x14ac:dyDescent="0.2">
      <c r="A34" s="47" t="s">
        <v>45</v>
      </c>
      <c r="B34" s="3"/>
      <c r="C34" s="31">
        <f t="shared" ref="C34:R34" ca="1" si="7">C15-C53</f>
        <v>7.9219644031823577E-2</v>
      </c>
      <c r="D34" s="31">
        <f t="shared" ca="1" si="7"/>
        <v>-0.49013606220685801</v>
      </c>
      <c r="E34" s="31">
        <f t="shared" si="7"/>
        <v>0</v>
      </c>
      <c r="F34" s="31">
        <f t="shared" si="7"/>
        <v>0</v>
      </c>
      <c r="G34" s="31">
        <f t="shared" si="7"/>
        <v>0</v>
      </c>
      <c r="H34" s="31">
        <f t="shared" si="7"/>
        <v>0</v>
      </c>
      <c r="I34" s="31">
        <f t="shared" si="7"/>
        <v>0</v>
      </c>
      <c r="J34" s="31">
        <f t="shared" si="7"/>
        <v>0</v>
      </c>
      <c r="K34" s="34">
        <f t="shared" si="7"/>
        <v>-4.122779515755326E-2</v>
      </c>
      <c r="L34" s="34">
        <f t="shared" si="7"/>
        <v>0</v>
      </c>
      <c r="M34" s="34">
        <f t="shared" si="7"/>
        <v>0</v>
      </c>
      <c r="N34" s="34">
        <f t="shared" si="7"/>
        <v>0</v>
      </c>
      <c r="O34" s="34">
        <f t="shared" si="7"/>
        <v>0</v>
      </c>
      <c r="P34" s="34">
        <f t="shared" si="7"/>
        <v>0</v>
      </c>
      <c r="Q34" s="34">
        <f t="shared" si="7"/>
        <v>0</v>
      </c>
      <c r="R34" s="65">
        <f t="shared" si="7"/>
        <v>-3.7785414564694975E-3</v>
      </c>
      <c r="S34" s="40"/>
      <c r="T34" s="30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</row>
    <row r="35" spans="1:129" s="4" customFormat="1" ht="13.65" customHeight="1" x14ac:dyDescent="0.2">
      <c r="A35" s="47" t="s">
        <v>25</v>
      </c>
      <c r="B35" s="3"/>
      <c r="C35" s="31">
        <f t="shared" ref="C35:R35" ca="1" si="8">C16-C54</f>
        <v>0.21428571933160612</v>
      </c>
      <c r="D35" s="31">
        <f t="shared" ca="1" si="8"/>
        <v>-0.81637760084502631</v>
      </c>
      <c r="E35" s="31">
        <f t="shared" si="8"/>
        <v>-0.68085106382978822</v>
      </c>
      <c r="F35" s="31">
        <f t="shared" si="8"/>
        <v>0</v>
      </c>
      <c r="G35" s="31">
        <f t="shared" si="8"/>
        <v>0</v>
      </c>
      <c r="H35" s="31">
        <f t="shared" si="8"/>
        <v>0</v>
      </c>
      <c r="I35" s="31">
        <f t="shared" si="8"/>
        <v>0</v>
      </c>
      <c r="J35" s="31">
        <f t="shared" si="8"/>
        <v>0</v>
      </c>
      <c r="K35" s="34">
        <f t="shared" si="8"/>
        <v>-0.19972685603181262</v>
      </c>
      <c r="L35" s="34">
        <f t="shared" si="8"/>
        <v>-7.6788830715532441E-2</v>
      </c>
      <c r="M35" s="34">
        <f t="shared" si="8"/>
        <v>0</v>
      </c>
      <c r="N35" s="34">
        <f t="shared" si="8"/>
        <v>-6.271777003484047E-2</v>
      </c>
      <c r="O35" s="34">
        <f t="shared" si="8"/>
        <v>5.5652173913042446E-2</v>
      </c>
      <c r="P35" s="34">
        <f t="shared" si="8"/>
        <v>0</v>
      </c>
      <c r="Q35" s="34">
        <f t="shared" si="8"/>
        <v>-9.9576798605838235E-4</v>
      </c>
      <c r="R35" s="65">
        <f t="shared" si="8"/>
        <v>-1.983756415085125E-2</v>
      </c>
      <c r="S35" s="40"/>
      <c r="T35" s="30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</row>
    <row r="36" spans="1:129" s="4" customFormat="1" ht="13.65" customHeight="1" x14ac:dyDescent="0.2">
      <c r="A36" s="47" t="s">
        <v>26</v>
      </c>
      <c r="B36" s="3"/>
      <c r="C36" s="31">
        <f t="shared" ref="C36:R36" ca="1" si="9">C17-C55</f>
        <v>0.64282405308314594</v>
      </c>
      <c r="D36" s="31">
        <f t="shared" ca="1" si="9"/>
        <v>-1.6999999065788458</v>
      </c>
      <c r="E36" s="31">
        <f t="shared" si="9"/>
        <v>-2.0000000000000071</v>
      </c>
      <c r="F36" s="31">
        <f t="shared" si="9"/>
        <v>0</v>
      </c>
      <c r="G36" s="31">
        <f t="shared" si="9"/>
        <v>0</v>
      </c>
      <c r="H36" s="31">
        <f t="shared" si="9"/>
        <v>0</v>
      </c>
      <c r="I36" s="31">
        <f t="shared" si="9"/>
        <v>0</v>
      </c>
      <c r="J36" s="31">
        <f t="shared" si="9"/>
        <v>0</v>
      </c>
      <c r="K36" s="34">
        <f t="shared" si="9"/>
        <v>-0.49746401178487787</v>
      </c>
      <c r="L36" s="34">
        <f t="shared" si="9"/>
        <v>-0.93717277486911144</v>
      </c>
      <c r="M36" s="34">
        <f t="shared" si="9"/>
        <v>-0.94415357766142449</v>
      </c>
      <c r="N36" s="34">
        <f t="shared" si="9"/>
        <v>-0.94425087108015049</v>
      </c>
      <c r="O36" s="34">
        <f t="shared" si="9"/>
        <v>-0.9408695652173904</v>
      </c>
      <c r="P36" s="34">
        <f t="shared" si="9"/>
        <v>-0.94072524407253155</v>
      </c>
      <c r="Q36" s="34">
        <f t="shared" si="9"/>
        <v>-0.94124968882250926</v>
      </c>
      <c r="R36" s="65">
        <f t="shared" si="9"/>
        <v>-0.91654985696310831</v>
      </c>
      <c r="S36" s="40"/>
      <c r="T36" s="30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</row>
    <row r="37" spans="1:129" s="4" customFormat="1" ht="13.65" customHeight="1" x14ac:dyDescent="0.2">
      <c r="A37" s="47" t="s">
        <v>28</v>
      </c>
      <c r="B37" s="3"/>
      <c r="C37" s="31">
        <f t="shared" ref="C37:G44" ca="1" si="10">C18-C56</f>
        <v>0.47907407407407376</v>
      </c>
      <c r="D37" s="31">
        <f t="shared" ca="1" si="10"/>
        <v>9.0136054421769529E-2</v>
      </c>
      <c r="E37" s="31">
        <f t="shared" si="10"/>
        <v>0</v>
      </c>
      <c r="F37" s="31">
        <f t="shared" si="10"/>
        <v>0</v>
      </c>
      <c r="G37" s="31">
        <f t="shared" si="10"/>
        <v>0</v>
      </c>
      <c r="H37" s="31">
        <f t="shared" ref="H37:J38" si="11">H20-H58</f>
        <v>-0.25</v>
      </c>
      <c r="I37" s="31">
        <f t="shared" si="11"/>
        <v>-0.25000000000000178</v>
      </c>
      <c r="J37" s="31">
        <f t="shared" si="11"/>
        <v>-0.24999999999999645</v>
      </c>
      <c r="K37" s="34">
        <f t="shared" ref="K37:R44" si="12">K18-K56</f>
        <v>6.3701036162605362E-2</v>
      </c>
      <c r="L37" s="34">
        <f t="shared" si="12"/>
        <v>0</v>
      </c>
      <c r="M37" s="34">
        <f t="shared" si="12"/>
        <v>-3.1413612565444282E-2</v>
      </c>
      <c r="N37" s="34">
        <f t="shared" si="12"/>
        <v>-3.4843205574915714E-2</v>
      </c>
      <c r="O37" s="34">
        <f t="shared" si="12"/>
        <v>-3.1304347826090151E-2</v>
      </c>
      <c r="P37" s="34">
        <f t="shared" si="12"/>
        <v>-3.1380753138073203E-2</v>
      </c>
      <c r="Q37" s="34">
        <f t="shared" si="12"/>
        <v>-3.1864575553896657E-2</v>
      </c>
      <c r="R37" s="65">
        <f t="shared" si="12"/>
        <v>-2.386651653466032E-2</v>
      </c>
      <c r="S37" s="40"/>
      <c r="T37" s="30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/>
      <c r="DV37" s="31"/>
      <c r="DW37" s="31"/>
      <c r="DX37" s="31"/>
      <c r="DY37" s="31"/>
    </row>
    <row r="38" spans="1:129" s="4" customFormat="1" ht="13.65" customHeight="1" x14ac:dyDescent="0.2">
      <c r="A38" s="47" t="s">
        <v>29</v>
      </c>
      <c r="B38" s="3"/>
      <c r="C38" s="31">
        <f t="shared" ca="1" si="10"/>
        <v>0.57864415890325205</v>
      </c>
      <c r="D38" s="31">
        <f t="shared" ca="1" si="10"/>
        <v>-8.9891155528373403</v>
      </c>
      <c r="E38" s="31">
        <f t="shared" si="10"/>
        <v>-10</v>
      </c>
      <c r="F38" s="31">
        <f t="shared" si="10"/>
        <v>0</v>
      </c>
      <c r="G38" s="31">
        <f t="shared" si="10"/>
        <v>0</v>
      </c>
      <c r="H38" s="31">
        <f t="shared" si="11"/>
        <v>-0.25</v>
      </c>
      <c r="I38" s="31">
        <f t="shared" si="11"/>
        <v>-0.25000000000000178</v>
      </c>
      <c r="J38" s="31">
        <f t="shared" si="11"/>
        <v>-0.25</v>
      </c>
      <c r="K38" s="34">
        <f t="shared" si="12"/>
        <v>-2.811672028503466</v>
      </c>
      <c r="L38" s="34">
        <f t="shared" si="12"/>
        <v>-2.1727748691099507</v>
      </c>
      <c r="M38" s="34">
        <f t="shared" si="12"/>
        <v>-0.9441535776614316</v>
      </c>
      <c r="N38" s="34">
        <f t="shared" si="12"/>
        <v>-0.94425087108013628</v>
      </c>
      <c r="O38" s="34">
        <f t="shared" si="12"/>
        <v>-0.9408695652173904</v>
      </c>
      <c r="P38" s="34">
        <f t="shared" si="12"/>
        <v>-0.94072524407252445</v>
      </c>
      <c r="Q38" s="34">
        <f t="shared" si="12"/>
        <v>-0.94124968882250215</v>
      </c>
      <c r="R38" s="65">
        <f t="shared" si="12"/>
        <v>-1.1801900733701274</v>
      </c>
      <c r="S38" s="40"/>
      <c r="T38" s="30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</row>
    <row r="39" spans="1:129" s="4" customFormat="1" ht="13.65" customHeight="1" x14ac:dyDescent="0.2">
      <c r="A39" s="47" t="s">
        <v>30</v>
      </c>
      <c r="B39" s="3"/>
      <c r="C39" s="31">
        <f t="shared" ca="1" si="10"/>
        <v>0.70436498853895024</v>
      </c>
      <c r="D39" s="31">
        <f t="shared" ca="1" si="10"/>
        <v>0.46448964644451962</v>
      </c>
      <c r="E39" s="31">
        <f t="shared" si="10"/>
        <v>-0.25000000000000355</v>
      </c>
      <c r="F39" s="31">
        <f t="shared" si="10"/>
        <v>-0.24999999999999645</v>
      </c>
      <c r="G39" s="31">
        <f t="shared" si="10"/>
        <v>-0.24999999999999645</v>
      </c>
      <c r="H39" s="31">
        <f t="shared" ref="H39:J44" si="13">H20-H58</f>
        <v>-0.25</v>
      </c>
      <c r="I39" s="31">
        <f t="shared" si="13"/>
        <v>-0.25000000000000178</v>
      </c>
      <c r="J39" s="31">
        <f t="shared" si="13"/>
        <v>-0.24999999999999645</v>
      </c>
      <c r="K39" s="34">
        <f t="shared" si="12"/>
        <v>-5.0155072203988738E-2</v>
      </c>
      <c r="L39" s="34">
        <f t="shared" si="12"/>
        <v>-0.25</v>
      </c>
      <c r="M39" s="34">
        <f t="shared" si="12"/>
        <v>-0.25</v>
      </c>
      <c r="N39" s="34">
        <f t="shared" si="12"/>
        <v>-0.25</v>
      </c>
      <c r="O39" s="34">
        <f t="shared" si="12"/>
        <v>-0.25</v>
      </c>
      <c r="P39" s="34">
        <f t="shared" si="12"/>
        <v>-0.25</v>
      </c>
      <c r="Q39" s="34">
        <f t="shared" si="12"/>
        <v>-0.25</v>
      </c>
      <c r="R39" s="65">
        <f t="shared" si="12"/>
        <v>-0.23756882909773935</v>
      </c>
      <c r="S39" s="40"/>
      <c r="T39" s="30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</row>
    <row r="40" spans="1:129" s="4" customFormat="1" ht="13.65" customHeight="1" x14ac:dyDescent="0.2">
      <c r="A40" s="47" t="s">
        <v>31</v>
      </c>
      <c r="B40" s="3"/>
      <c r="C40" s="31">
        <f t="shared" ca="1" si="10"/>
        <v>0.71097873506091425</v>
      </c>
      <c r="D40" s="31">
        <f t="shared" ca="1" si="10"/>
        <v>0.46408170738998678</v>
      </c>
      <c r="E40" s="31">
        <f t="shared" si="10"/>
        <v>-0.25</v>
      </c>
      <c r="F40" s="31">
        <f t="shared" si="10"/>
        <v>-0.25</v>
      </c>
      <c r="G40" s="31">
        <f t="shared" si="10"/>
        <v>-0.25</v>
      </c>
      <c r="H40" s="31">
        <f t="shared" si="13"/>
        <v>-0.25</v>
      </c>
      <c r="I40" s="31">
        <f t="shared" si="13"/>
        <v>-0.25000000000000178</v>
      </c>
      <c r="J40" s="31">
        <f t="shared" si="13"/>
        <v>-0.25</v>
      </c>
      <c r="K40" s="34">
        <f t="shared" si="12"/>
        <v>-4.9890767638558486E-2</v>
      </c>
      <c r="L40" s="34">
        <f t="shared" si="12"/>
        <v>-0.25</v>
      </c>
      <c r="M40" s="34">
        <f t="shared" si="12"/>
        <v>-0.25</v>
      </c>
      <c r="N40" s="34">
        <f t="shared" si="12"/>
        <v>-0.25</v>
      </c>
      <c r="O40" s="34">
        <f t="shared" si="12"/>
        <v>-0.25</v>
      </c>
      <c r="P40" s="34">
        <f t="shared" si="12"/>
        <v>-0.25</v>
      </c>
      <c r="Q40" s="34">
        <f t="shared" si="12"/>
        <v>-0.25</v>
      </c>
      <c r="R40" s="65">
        <f t="shared" si="12"/>
        <v>-0.23754014872584861</v>
      </c>
      <c r="S40" s="40"/>
      <c r="T40" s="30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31"/>
      <c r="DV40" s="31"/>
      <c r="DW40" s="31"/>
      <c r="DX40" s="31"/>
      <c r="DY40" s="31"/>
    </row>
    <row r="41" spans="1:129" s="4" customFormat="1" ht="13.65" customHeight="1" x14ac:dyDescent="0.2">
      <c r="A41" s="47" t="s">
        <v>33</v>
      </c>
      <c r="B41" s="3"/>
      <c r="C41" s="31">
        <f t="shared" ca="1" si="10"/>
        <v>-4.7751330824752358E-2</v>
      </c>
      <c r="D41" s="31">
        <f t="shared" ca="1" si="10"/>
        <v>-0.78979570038464431</v>
      </c>
      <c r="E41" s="31">
        <f t="shared" si="10"/>
        <v>0</v>
      </c>
      <c r="F41" s="31">
        <f t="shared" si="10"/>
        <v>0</v>
      </c>
      <c r="G41" s="31">
        <f t="shared" si="10"/>
        <v>0</v>
      </c>
      <c r="H41" s="31">
        <f t="shared" si="13"/>
        <v>0</v>
      </c>
      <c r="I41" s="31">
        <f t="shared" si="13"/>
        <v>0</v>
      </c>
      <c r="J41" s="31">
        <f t="shared" si="13"/>
        <v>0</v>
      </c>
      <c r="K41" s="34">
        <f t="shared" si="12"/>
        <v>-0.14155681834812839</v>
      </c>
      <c r="L41" s="34">
        <f t="shared" si="12"/>
        <v>-0.25</v>
      </c>
      <c r="M41" s="34">
        <f t="shared" si="12"/>
        <v>-0.25</v>
      </c>
      <c r="N41" s="34">
        <f t="shared" si="12"/>
        <v>-0.25</v>
      </c>
      <c r="O41" s="34">
        <f t="shared" si="12"/>
        <v>-0.25</v>
      </c>
      <c r="P41" s="34">
        <f t="shared" si="12"/>
        <v>-0.25</v>
      </c>
      <c r="Q41" s="34">
        <f t="shared" si="12"/>
        <v>-0.25</v>
      </c>
      <c r="R41" s="65">
        <f t="shared" si="12"/>
        <v>-0.24310868372746697</v>
      </c>
      <c r="S41" s="40"/>
      <c r="T41" s="30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DP41" s="31"/>
      <c r="DQ41" s="31"/>
      <c r="DR41" s="31"/>
      <c r="DS41" s="31"/>
      <c r="DT41" s="31"/>
      <c r="DU41" s="31"/>
      <c r="DV41" s="31"/>
      <c r="DW41" s="31"/>
      <c r="DX41" s="31"/>
      <c r="DY41" s="31"/>
    </row>
    <row r="42" spans="1:129" s="4" customFormat="1" ht="13.65" customHeight="1" x14ac:dyDescent="0.2">
      <c r="A42" s="47" t="s">
        <v>34</v>
      </c>
      <c r="B42" s="3"/>
      <c r="C42" s="31">
        <f t="shared" ca="1" si="10"/>
        <v>2.6527777777777715</v>
      </c>
      <c r="D42" s="31">
        <f t="shared" ca="1" si="10"/>
        <v>0.95102046577298083</v>
      </c>
      <c r="E42" s="31">
        <f t="shared" si="10"/>
        <v>-0.32978723404255206</v>
      </c>
      <c r="F42" s="31">
        <f t="shared" si="10"/>
        <v>0</v>
      </c>
      <c r="G42" s="31">
        <f t="shared" si="10"/>
        <v>0</v>
      </c>
      <c r="H42" s="31">
        <f t="shared" si="13"/>
        <v>0</v>
      </c>
      <c r="I42" s="31">
        <f t="shared" si="13"/>
        <v>0</v>
      </c>
      <c r="J42" s="31">
        <f t="shared" si="13"/>
        <v>0</v>
      </c>
      <c r="K42" s="34">
        <f t="shared" si="12"/>
        <v>0.33461604646450382</v>
      </c>
      <c r="L42" s="34">
        <f t="shared" si="12"/>
        <v>-0.75</v>
      </c>
      <c r="M42" s="34">
        <f t="shared" si="12"/>
        <v>-0.75</v>
      </c>
      <c r="N42" s="34">
        <f t="shared" si="12"/>
        <v>-0.27177700348432055</v>
      </c>
      <c r="O42" s="34">
        <f t="shared" si="12"/>
        <v>-0.27391304347825951</v>
      </c>
      <c r="P42" s="34">
        <f t="shared" si="12"/>
        <v>-0.27248953974895329</v>
      </c>
      <c r="Q42" s="34">
        <f t="shared" si="12"/>
        <v>-0.27259148618372109</v>
      </c>
      <c r="R42" s="65">
        <f t="shared" si="12"/>
        <v>-0.33697686501055912</v>
      </c>
      <c r="S42" s="40"/>
      <c r="T42" s="30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</row>
    <row r="43" spans="1:129" s="4" customFormat="1" ht="13.65" customHeight="1" x14ac:dyDescent="0.2">
      <c r="A43" s="47" t="s">
        <v>35</v>
      </c>
      <c r="B43" s="3"/>
      <c r="C43" s="31">
        <f t="shared" ca="1" si="10"/>
        <v>-0.1071428571428541</v>
      </c>
      <c r="D43" s="31">
        <f t="shared" ca="1" si="10"/>
        <v>-3.2755101670097488</v>
      </c>
      <c r="E43" s="31">
        <f t="shared" si="10"/>
        <v>-0.32978723404255206</v>
      </c>
      <c r="F43" s="31">
        <f t="shared" si="10"/>
        <v>0</v>
      </c>
      <c r="G43" s="31">
        <f t="shared" si="10"/>
        <v>0</v>
      </c>
      <c r="H43" s="31">
        <f t="shared" si="13"/>
        <v>0</v>
      </c>
      <c r="I43" s="31">
        <f t="shared" si="13"/>
        <v>0</v>
      </c>
      <c r="J43" s="31">
        <f t="shared" si="13"/>
        <v>0</v>
      </c>
      <c r="K43" s="34">
        <f t="shared" si="12"/>
        <v>-0.55987894138140604</v>
      </c>
      <c r="L43" s="34">
        <f t="shared" si="12"/>
        <v>-0.4777486910994746</v>
      </c>
      <c r="M43" s="34">
        <f t="shared" si="12"/>
        <v>-0.4777486910994746</v>
      </c>
      <c r="N43" s="34">
        <f t="shared" si="12"/>
        <v>0</v>
      </c>
      <c r="O43" s="34">
        <f t="shared" si="12"/>
        <v>0</v>
      </c>
      <c r="P43" s="34">
        <f t="shared" si="12"/>
        <v>0</v>
      </c>
      <c r="Q43" s="34">
        <f t="shared" si="12"/>
        <v>0</v>
      </c>
      <c r="R43" s="65">
        <f t="shared" si="12"/>
        <v>-0.13236436878595015</v>
      </c>
      <c r="S43" s="40"/>
      <c r="T43" s="30"/>
      <c r="V43" s="31">
        <v>3.1800000667572021</v>
      </c>
      <c r="W43" s="31">
        <v>3.1800002184781162</v>
      </c>
      <c r="X43" s="31">
        <v>3.1800000667572021</v>
      </c>
      <c r="Y43" s="31">
        <v>3.1800000667572026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</row>
    <row r="44" spans="1:129" s="4" customFormat="1" ht="13.65" customHeight="1" thickBot="1" x14ac:dyDescent="0.25">
      <c r="A44" s="49" t="s">
        <v>37</v>
      </c>
      <c r="B44" s="50"/>
      <c r="C44" s="51">
        <f t="shared" ca="1" si="10"/>
        <v>0.26051588411684179</v>
      </c>
      <c r="D44" s="51">
        <f t="shared" ca="1" si="10"/>
        <v>-0.29632625969088622</v>
      </c>
      <c r="E44" s="51">
        <f t="shared" si="10"/>
        <v>-0.67021276595744439</v>
      </c>
      <c r="F44" s="51">
        <f t="shared" si="10"/>
        <v>-0.70000000000000284</v>
      </c>
      <c r="G44" s="51">
        <f t="shared" si="10"/>
        <v>-0.68006808026941457</v>
      </c>
      <c r="H44" s="51">
        <f t="shared" si="13"/>
        <v>-0.67021276595744794</v>
      </c>
      <c r="I44" s="51">
        <f t="shared" si="13"/>
        <v>-0.67391304347826164</v>
      </c>
      <c r="J44" s="51">
        <f t="shared" si="13"/>
        <v>-0.69607843137255188</v>
      </c>
      <c r="K44" s="52">
        <f t="shared" si="12"/>
        <v>-0.53383782227862042</v>
      </c>
      <c r="L44" s="52">
        <f t="shared" si="12"/>
        <v>-0.68150087260034553</v>
      </c>
      <c r="M44" s="52">
        <f t="shared" si="12"/>
        <v>-0.85253054101221437</v>
      </c>
      <c r="N44" s="52">
        <f t="shared" si="12"/>
        <v>-1.0113240418118465</v>
      </c>
      <c r="O44" s="52">
        <f t="shared" si="12"/>
        <v>-1.0117391304347834</v>
      </c>
      <c r="P44" s="52">
        <f t="shared" si="12"/>
        <v>-1.0116806136680445</v>
      </c>
      <c r="Q44" s="52">
        <f t="shared" si="12"/>
        <v>-1.0116380383370505</v>
      </c>
      <c r="R44" s="153">
        <f t="shared" si="12"/>
        <v>-0.93338670736549645</v>
      </c>
      <c r="S44" s="55"/>
      <c r="T44" s="30"/>
      <c r="V44" s="51">
        <v>2.119999885559082</v>
      </c>
      <c r="W44" s="51">
        <v>2.119999885559082</v>
      </c>
      <c r="X44" s="51">
        <v>2.119999885559082</v>
      </c>
      <c r="Y44" s="51">
        <v>2.119999885559082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51"/>
      <c r="DX44" s="51"/>
      <c r="DY44" s="51"/>
    </row>
    <row r="45" spans="1:129" s="4" customFormat="1" ht="17.25" customHeight="1" x14ac:dyDescent="0.2">
      <c r="A45" s="56"/>
      <c r="B45" s="56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55"/>
      <c r="T45" s="30"/>
      <c r="V45" s="31">
        <v>1.690000057220459</v>
      </c>
      <c r="W45" s="31">
        <v>1.690000057220459</v>
      </c>
      <c r="X45" s="31">
        <v>1.690000057220459</v>
      </c>
      <c r="Y45" s="31">
        <v>1.690000057220459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DP45" s="31"/>
      <c r="DQ45" s="31"/>
      <c r="DR45" s="31"/>
      <c r="DS45" s="31"/>
      <c r="DT45" s="31"/>
      <c r="DU45" s="31"/>
      <c r="DV45" s="31"/>
      <c r="DW45" s="31"/>
      <c r="DX45" s="31"/>
      <c r="DY45" s="31"/>
    </row>
    <row r="46" spans="1:129" s="9" customFormat="1" ht="10.8" hidden="1" thickBot="1" x14ac:dyDescent="0.25">
      <c r="A46" s="12">
        <f>WORKDAY(A2, -1, HOLIDAYS)</f>
        <v>37054</v>
      </c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51"/>
      <c r="R46" s="154"/>
      <c r="V46" s="9">
        <v>5.130000114440918</v>
      </c>
      <c r="W46" s="9">
        <v>5.130000114440918</v>
      </c>
      <c r="X46" s="9">
        <v>5.130000114440918</v>
      </c>
      <c r="Y46" s="9">
        <v>5.130000114440918</v>
      </c>
    </row>
    <row r="47" spans="1:129" s="9" customFormat="1" ht="14.1" hidden="1" customHeight="1" x14ac:dyDescent="0.2">
      <c r="A47" s="24" t="s">
        <v>15</v>
      </c>
      <c r="B47" s="9">
        <v>1.7965385730449972</v>
      </c>
      <c r="C47" s="149">
        <v>16.221222100434478</v>
      </c>
      <c r="D47" s="149">
        <v>15.288367660678164</v>
      </c>
      <c r="E47" s="149">
        <v>11.072127545133553</v>
      </c>
      <c r="F47" s="149">
        <v>2.5799999713897703</v>
      </c>
      <c r="G47" s="25">
        <v>2.5401362272960402</v>
      </c>
      <c r="H47" s="149">
        <v>2.5204255986720963</v>
      </c>
      <c r="I47" s="149">
        <v>2.5278261537137245</v>
      </c>
      <c r="J47" s="149">
        <v>2.5721569295023001</v>
      </c>
      <c r="K47" s="26">
        <v>6.9476751258320615</v>
      </c>
      <c r="L47" s="26">
        <v>5.0730367543185571</v>
      </c>
      <c r="M47" s="26">
        <v>5.0730367551507332</v>
      </c>
      <c r="N47" s="26">
        <v>5.0290070755556497</v>
      </c>
      <c r="O47" s="26">
        <v>5.0275305412126627</v>
      </c>
      <c r="P47" s="26">
        <v>5.0394945271843152</v>
      </c>
      <c r="Q47" s="34">
        <v>5.0362834021734724</v>
      </c>
      <c r="R47" s="28">
        <v>5.1545371464134133</v>
      </c>
      <c r="S47" s="29"/>
      <c r="V47" s="9">
        <v>0.61276439910239433</v>
      </c>
      <c r="W47" s="9">
        <v>0.65454378995028473</v>
      </c>
      <c r="X47" s="9">
        <v>0.70588354970894596</v>
      </c>
      <c r="Y47" s="9">
        <v>0.62608801800271785</v>
      </c>
      <c r="Z47" s="9">
        <v>3.1800000667572021</v>
      </c>
      <c r="AA47" s="9">
        <v>14.369000434875488</v>
      </c>
      <c r="AB47" s="9">
        <v>14.370000839233398</v>
      </c>
      <c r="AC47" s="9">
        <v>14.369999885559082</v>
      </c>
      <c r="AD47" s="9">
        <v>3.1800000667572021</v>
      </c>
      <c r="AE47" s="9">
        <v>3.1800000667572021</v>
      </c>
      <c r="AF47" s="9">
        <v>3.1800000667572021</v>
      </c>
      <c r="AG47" s="9">
        <v>3.1800000667572021</v>
      </c>
      <c r="AH47" s="9">
        <v>3.1800000667572021</v>
      </c>
      <c r="AI47" s="9">
        <v>3.1800003051757813</v>
      </c>
      <c r="AJ47" s="9">
        <v>3.1800000667572021</v>
      </c>
      <c r="AK47" s="9">
        <v>3.1800000667572021</v>
      </c>
      <c r="AL47" s="9">
        <v>3.1800000667572021</v>
      </c>
      <c r="AM47" s="9">
        <v>14.369000434875488</v>
      </c>
      <c r="AN47" s="9">
        <v>14.370000839233398</v>
      </c>
      <c r="AO47" s="9">
        <v>14.369999885559082</v>
      </c>
      <c r="AP47" s="9">
        <v>3.1800000667572021</v>
      </c>
      <c r="AQ47" s="9">
        <v>3.1800000667572021</v>
      </c>
      <c r="AR47" s="9">
        <v>3.1800000667572021</v>
      </c>
      <c r="AS47" s="9">
        <v>3.1800000667572021</v>
      </c>
      <c r="AT47" s="9">
        <v>3.1800000667572021</v>
      </c>
      <c r="AU47" s="9">
        <v>3.1800003051757813</v>
      </c>
      <c r="AV47" s="9">
        <v>3.1800000667572021</v>
      </c>
      <c r="AW47" s="9">
        <v>3.1800000667572021</v>
      </c>
      <c r="AX47" s="9">
        <v>3.1800000667572021</v>
      </c>
      <c r="AY47" s="9">
        <v>14.369000434875488</v>
      </c>
      <c r="AZ47" s="9">
        <v>14.370000839233398</v>
      </c>
      <c r="BA47" s="9">
        <v>14.369999885559082</v>
      </c>
      <c r="BB47" s="9">
        <v>3.1800000667572021</v>
      </c>
      <c r="BC47" s="9">
        <v>3.1800000667572021</v>
      </c>
      <c r="BD47" s="9">
        <v>3.1800000667572021</v>
      </c>
      <c r="BE47" s="9">
        <v>3.1800000667572021</v>
      </c>
      <c r="BF47" s="9">
        <v>3.1800000667572021</v>
      </c>
      <c r="BG47" s="9">
        <v>3.1800003051757813</v>
      </c>
      <c r="BH47" s="9">
        <v>3.1800000667572021</v>
      </c>
      <c r="BI47" s="9">
        <v>3.1800000667572021</v>
      </c>
      <c r="BJ47" s="9">
        <v>3.1800000667572021</v>
      </c>
      <c r="BK47" s="9">
        <v>14.369000434875488</v>
      </c>
      <c r="BL47" s="9">
        <v>14.370000839233398</v>
      </c>
      <c r="BM47" s="9">
        <v>14.369999885559082</v>
      </c>
      <c r="BN47" s="9">
        <v>3.1800000667572021</v>
      </c>
      <c r="BO47" s="9">
        <v>3.1800000667572021</v>
      </c>
      <c r="BP47" s="9">
        <v>3.1800000667572021</v>
      </c>
      <c r="BQ47" s="9">
        <v>3.1800000667572021</v>
      </c>
      <c r="BR47" s="9">
        <v>3.1800000667572021</v>
      </c>
      <c r="BS47" s="9">
        <v>3.1800003051757813</v>
      </c>
      <c r="BT47" s="9">
        <v>3.1800000667572021</v>
      </c>
      <c r="BU47" s="9">
        <v>3.1800000667572021</v>
      </c>
      <c r="BV47" s="9">
        <v>3.1800000667572021</v>
      </c>
      <c r="BW47" s="9">
        <v>14.369000434875488</v>
      </c>
      <c r="BX47" s="9">
        <v>14.370000839233398</v>
      </c>
      <c r="BY47" s="9">
        <v>14.369999885559082</v>
      </c>
      <c r="BZ47" s="9">
        <v>3.1800000667572021</v>
      </c>
      <c r="CA47" s="9">
        <v>3.1800000667572021</v>
      </c>
      <c r="CB47" s="9">
        <v>3.1800000667572021</v>
      </c>
      <c r="CC47" s="9">
        <v>3.1800000667572021</v>
      </c>
      <c r="CD47" s="9">
        <v>3.1800000667572021</v>
      </c>
      <c r="CE47" s="9">
        <v>3.1800003051757813</v>
      </c>
      <c r="CF47" s="9">
        <v>3.1800000667572021</v>
      </c>
      <c r="CG47" s="9">
        <v>3.1800000667572021</v>
      </c>
      <c r="CH47" s="9">
        <v>3.1800000667572021</v>
      </c>
      <c r="CI47" s="9">
        <v>14.369000434875488</v>
      </c>
      <c r="CJ47" s="9">
        <v>14.370000839233398</v>
      </c>
      <c r="CK47" s="9">
        <v>14.369999885559082</v>
      </c>
      <c r="CL47" s="9">
        <v>3.1800000667572021</v>
      </c>
      <c r="CM47" s="9">
        <v>3.1800000667572021</v>
      </c>
      <c r="CN47" s="9">
        <v>3.1800000667572021</v>
      </c>
      <c r="CO47" s="9">
        <v>3.1800000667572021</v>
      </c>
      <c r="CP47" s="9">
        <v>3.1800000667572021</v>
      </c>
      <c r="CQ47" s="9">
        <v>3.1800003051757813</v>
      </c>
      <c r="CR47" s="9">
        <v>3.1800000667572021</v>
      </c>
      <c r="CS47" s="9">
        <v>3.1800000667572021</v>
      </c>
      <c r="CT47" s="9">
        <v>3.1800000667572021</v>
      </c>
      <c r="CU47" s="9">
        <v>14.369000434875488</v>
      </c>
      <c r="CV47" s="9">
        <v>14.370000839233398</v>
      </c>
      <c r="CW47" s="9">
        <v>14.369999885559082</v>
      </c>
      <c r="CX47" s="9">
        <v>3.1800000667572021</v>
      </c>
      <c r="CY47" s="9">
        <v>3.1800000667572021</v>
      </c>
      <c r="CZ47" s="9">
        <v>3.1800000667572021</v>
      </c>
      <c r="DA47" s="9">
        <v>3.1800000667572021</v>
      </c>
      <c r="DB47" s="9">
        <v>3.1800000667572021</v>
      </c>
      <c r="DC47" s="9">
        <v>3.1800003051757813</v>
      </c>
      <c r="DD47" s="9">
        <v>3.1800000667572021</v>
      </c>
      <c r="DE47" s="9">
        <v>3.1800000667572021</v>
      </c>
      <c r="DF47" s="9">
        <v>3.1800000667572021</v>
      </c>
      <c r="DG47" s="9">
        <v>14.369000434875488</v>
      </c>
      <c r="DH47" s="9">
        <v>14.370000839233398</v>
      </c>
      <c r="DI47" s="9">
        <v>14.369999885559082</v>
      </c>
      <c r="DJ47" s="9">
        <v>3.1800000667572021</v>
      </c>
      <c r="DK47" s="9">
        <v>3.1800000667572021</v>
      </c>
      <c r="DL47" s="9">
        <v>3.1800000667572021</v>
      </c>
      <c r="DM47" s="9">
        <v>3.1800000667572021</v>
      </c>
      <c r="DN47" s="9">
        <v>3.1800000667572021</v>
      </c>
      <c r="DO47" s="9">
        <v>3.1800003051757813</v>
      </c>
      <c r="DP47" s="9">
        <v>3.1800000667572021</v>
      </c>
      <c r="DQ47" s="9">
        <v>3.1800000667572021</v>
      </c>
      <c r="DR47" s="9">
        <v>3.1800000667572021</v>
      </c>
      <c r="DS47" s="9">
        <v>14.369000434875488</v>
      </c>
      <c r="DT47" s="9">
        <v>14.370000839233398</v>
      </c>
      <c r="DU47" s="9">
        <v>14.369999885559082</v>
      </c>
      <c r="DV47" s="9">
        <v>3.1800000667572021</v>
      </c>
      <c r="DW47" s="9">
        <v>3.1800000667572021</v>
      </c>
      <c r="DX47" s="9">
        <v>3.1800000667572021</v>
      </c>
      <c r="DY47" s="9">
        <v>3.1800000667572021</v>
      </c>
    </row>
    <row r="48" spans="1:129" s="9" customFormat="1" ht="14.1" hidden="1" customHeight="1" x14ac:dyDescent="0.2">
      <c r="A48" s="32" t="s">
        <v>17</v>
      </c>
      <c r="B48" s="33">
        <v>1.1153845053452711</v>
      </c>
      <c r="C48" s="46">
        <v>11.256666819254555</v>
      </c>
      <c r="D48" s="46">
        <v>10.416530764832789</v>
      </c>
      <c r="E48" s="46">
        <v>6.2921278121623612</v>
      </c>
      <c r="F48" s="46">
        <v>2.1200001239776611</v>
      </c>
      <c r="G48" s="31">
        <v>2.119999885559082</v>
      </c>
      <c r="H48" s="46">
        <v>2.119999885559082</v>
      </c>
      <c r="I48" s="46">
        <v>2.119999885559082</v>
      </c>
      <c r="J48" s="46">
        <v>2.119999885559082</v>
      </c>
      <c r="K48" s="34">
        <v>4.7992113832419605</v>
      </c>
      <c r="L48" s="34">
        <v>3.5416753662402303</v>
      </c>
      <c r="M48" s="34">
        <v>3.5416753654080537</v>
      </c>
      <c r="N48" s="34">
        <v>3.5131707033629205</v>
      </c>
      <c r="O48" s="34">
        <v>3.5107477975928263</v>
      </c>
      <c r="P48" s="34">
        <v>3.5193514368357852</v>
      </c>
      <c r="Q48" s="34">
        <v>3.5172367160047853</v>
      </c>
      <c r="R48" s="36">
        <v>3.5965054499841953</v>
      </c>
      <c r="S48" s="29"/>
      <c r="V48" s="9">
        <v>2.3999998569488525</v>
      </c>
      <c r="W48" s="9">
        <v>2.3999998569488525</v>
      </c>
      <c r="X48" s="9">
        <v>2.3999998569488525</v>
      </c>
      <c r="Y48" s="9">
        <v>2.3999998569488525</v>
      </c>
      <c r="Z48" s="9">
        <v>2.119999885559082</v>
      </c>
      <c r="AA48" s="9">
        <v>9.5900001525878906</v>
      </c>
      <c r="AB48" s="9">
        <v>9.5900001525878906</v>
      </c>
      <c r="AC48" s="9">
        <v>9.5900001525878906</v>
      </c>
      <c r="AD48" s="9">
        <v>2.1200001239776611</v>
      </c>
      <c r="AE48" s="9">
        <v>2.119999885559082</v>
      </c>
      <c r="AF48" s="9">
        <v>2.119999885559082</v>
      </c>
      <c r="AG48" s="9">
        <v>2.119999885559082</v>
      </c>
      <c r="AH48" s="9">
        <v>2.119999885559082</v>
      </c>
      <c r="AI48" s="9">
        <v>2.119999885559082</v>
      </c>
      <c r="AJ48" s="9">
        <v>2.119999885559082</v>
      </c>
      <c r="AK48" s="9">
        <v>2.119999885559082</v>
      </c>
      <c r="AL48" s="9">
        <v>2.119999885559082</v>
      </c>
      <c r="AM48" s="9">
        <v>9.5900001525878906</v>
      </c>
      <c r="AN48" s="9">
        <v>9.5900001525878906</v>
      </c>
      <c r="AO48" s="9">
        <v>9.5900001525878906</v>
      </c>
      <c r="AP48" s="9">
        <v>2.1200001239776611</v>
      </c>
      <c r="AQ48" s="9">
        <v>2.119999885559082</v>
      </c>
      <c r="AR48" s="9">
        <v>2.119999885559082</v>
      </c>
      <c r="AS48" s="9">
        <v>2.119999885559082</v>
      </c>
      <c r="AT48" s="9">
        <v>2.119999885559082</v>
      </c>
      <c r="AU48" s="9">
        <v>2.119999885559082</v>
      </c>
      <c r="AV48" s="9">
        <v>2.119999885559082</v>
      </c>
      <c r="AW48" s="9">
        <v>2.119999885559082</v>
      </c>
      <c r="AX48" s="9">
        <v>2.119999885559082</v>
      </c>
      <c r="AY48" s="9">
        <v>9.5900001525878906</v>
      </c>
      <c r="AZ48" s="9">
        <v>9.5900001525878906</v>
      </c>
      <c r="BA48" s="9">
        <v>9.5900001525878906</v>
      </c>
      <c r="BB48" s="9">
        <v>2.1200001239776611</v>
      </c>
      <c r="BC48" s="9">
        <v>2.119999885559082</v>
      </c>
      <c r="BD48" s="9">
        <v>2.119999885559082</v>
      </c>
      <c r="BE48" s="9">
        <v>2.119999885559082</v>
      </c>
      <c r="BF48" s="9">
        <v>2.119999885559082</v>
      </c>
      <c r="BG48" s="9">
        <v>2.119999885559082</v>
      </c>
      <c r="BH48" s="9">
        <v>2.119999885559082</v>
      </c>
      <c r="BI48" s="9">
        <v>2.119999885559082</v>
      </c>
      <c r="BJ48" s="9">
        <v>2.119999885559082</v>
      </c>
      <c r="BK48" s="9">
        <v>9.5900001525878906</v>
      </c>
      <c r="BL48" s="9">
        <v>9.5900001525878906</v>
      </c>
      <c r="BM48" s="9">
        <v>9.5900001525878906</v>
      </c>
      <c r="BN48" s="9">
        <v>2.1200001239776611</v>
      </c>
      <c r="BO48" s="9">
        <v>2.119999885559082</v>
      </c>
      <c r="BP48" s="9">
        <v>2.119999885559082</v>
      </c>
      <c r="BQ48" s="9">
        <v>2.119999885559082</v>
      </c>
      <c r="BR48" s="9">
        <v>2.119999885559082</v>
      </c>
      <c r="BS48" s="9">
        <v>2.119999885559082</v>
      </c>
      <c r="BT48" s="9">
        <v>2.119999885559082</v>
      </c>
      <c r="BU48" s="9">
        <v>2.119999885559082</v>
      </c>
      <c r="BV48" s="9">
        <v>2.119999885559082</v>
      </c>
      <c r="BW48" s="9">
        <v>9.5900001525878906</v>
      </c>
      <c r="BX48" s="9">
        <v>9.5900001525878906</v>
      </c>
      <c r="BY48" s="9">
        <v>9.5900001525878906</v>
      </c>
      <c r="BZ48" s="9">
        <v>2.1200001239776611</v>
      </c>
      <c r="CA48" s="9">
        <v>2.119999885559082</v>
      </c>
      <c r="CB48" s="9">
        <v>2.119999885559082</v>
      </c>
      <c r="CC48" s="9">
        <v>2.119999885559082</v>
      </c>
      <c r="CD48" s="9">
        <v>2.119999885559082</v>
      </c>
      <c r="CE48" s="9">
        <v>2.119999885559082</v>
      </c>
      <c r="CF48" s="9">
        <v>2.119999885559082</v>
      </c>
      <c r="CG48" s="9">
        <v>2.119999885559082</v>
      </c>
      <c r="CH48" s="9">
        <v>2.119999885559082</v>
      </c>
      <c r="CI48" s="9">
        <v>9.5900001525878906</v>
      </c>
      <c r="CJ48" s="9">
        <v>9.5900001525878906</v>
      </c>
      <c r="CK48" s="9">
        <v>9.5900001525878906</v>
      </c>
      <c r="CL48" s="9">
        <v>2.1200001239776611</v>
      </c>
      <c r="CM48" s="9">
        <v>2.119999885559082</v>
      </c>
      <c r="CN48" s="9">
        <v>2.119999885559082</v>
      </c>
      <c r="CO48" s="9">
        <v>2.119999885559082</v>
      </c>
      <c r="CP48" s="9">
        <v>2.119999885559082</v>
      </c>
      <c r="CQ48" s="9">
        <v>2.119999885559082</v>
      </c>
      <c r="CR48" s="9">
        <v>2.119999885559082</v>
      </c>
      <c r="CS48" s="9">
        <v>2.119999885559082</v>
      </c>
      <c r="CT48" s="9">
        <v>2.119999885559082</v>
      </c>
      <c r="CU48" s="9">
        <v>9.5900001525878906</v>
      </c>
      <c r="CV48" s="9">
        <v>9.5900001525878906</v>
      </c>
      <c r="CW48" s="9">
        <v>9.5900001525878906</v>
      </c>
      <c r="CX48" s="9">
        <v>2.1200001239776611</v>
      </c>
      <c r="CY48" s="9">
        <v>2.119999885559082</v>
      </c>
      <c r="CZ48" s="9">
        <v>2.119999885559082</v>
      </c>
      <c r="DA48" s="9">
        <v>2.119999885559082</v>
      </c>
      <c r="DB48" s="9">
        <v>2.119999885559082</v>
      </c>
      <c r="DC48" s="9">
        <v>2.119999885559082</v>
      </c>
      <c r="DD48" s="9">
        <v>2.119999885559082</v>
      </c>
      <c r="DE48" s="9">
        <v>2.119999885559082</v>
      </c>
      <c r="DF48" s="9">
        <v>2.119999885559082</v>
      </c>
      <c r="DG48" s="9">
        <v>9.5900001525878906</v>
      </c>
      <c r="DH48" s="9">
        <v>9.5900001525878906</v>
      </c>
      <c r="DI48" s="9">
        <v>9.5900001525878906</v>
      </c>
      <c r="DJ48" s="9">
        <v>2.1200001239776611</v>
      </c>
      <c r="DK48" s="9">
        <v>2.119999885559082</v>
      </c>
      <c r="DL48" s="9">
        <v>2.119999885559082</v>
      </c>
      <c r="DM48" s="9">
        <v>2.119999885559082</v>
      </c>
      <c r="DN48" s="9">
        <v>2.119999885559082</v>
      </c>
      <c r="DO48" s="9">
        <v>2.119999885559082</v>
      </c>
      <c r="DP48" s="9">
        <v>2.119999885559082</v>
      </c>
      <c r="DQ48" s="9">
        <v>2.119999885559082</v>
      </c>
      <c r="DR48" s="9">
        <v>2.119999885559082</v>
      </c>
      <c r="DS48" s="9">
        <v>9.5900001525878906</v>
      </c>
      <c r="DT48" s="9">
        <v>9.5900001525878906</v>
      </c>
      <c r="DU48" s="9">
        <v>9.5900001525878906</v>
      </c>
      <c r="DV48" s="9">
        <v>2.1200001239776611</v>
      </c>
      <c r="DW48" s="9">
        <v>2.119999885559082</v>
      </c>
      <c r="DX48" s="9">
        <v>2.119999885559082</v>
      </c>
      <c r="DY48" s="9">
        <v>2.119999885559082</v>
      </c>
    </row>
    <row r="49" spans="1:129" s="9" customFormat="1" ht="14.1" hidden="1" customHeight="1" x14ac:dyDescent="0.2">
      <c r="A49" s="32" t="s">
        <v>19</v>
      </c>
      <c r="B49" s="9">
        <v>0.70192313194274902</v>
      </c>
      <c r="C49" s="46">
        <v>8.7562963344432667</v>
      </c>
      <c r="D49" s="46">
        <v>8.102857181004115</v>
      </c>
      <c r="E49" s="46">
        <v>6.1408511019767609</v>
      </c>
      <c r="F49" s="46">
        <v>1.6900000572204588</v>
      </c>
      <c r="G49" s="31">
        <v>1.690000057220459</v>
      </c>
      <c r="H49" s="46">
        <v>1.690000057220459</v>
      </c>
      <c r="I49" s="46">
        <v>1.690000057220459</v>
      </c>
      <c r="J49" s="46">
        <v>1.690000057220459</v>
      </c>
      <c r="K49" s="34">
        <v>3.9430284409868981</v>
      </c>
      <c r="L49" s="34">
        <v>2.8390750959905655</v>
      </c>
      <c r="M49" s="34">
        <v>2.8390750959905655</v>
      </c>
      <c r="N49" s="34">
        <v>2.8169686935504554</v>
      </c>
      <c r="O49" s="34">
        <v>2.8150087480959685</v>
      </c>
      <c r="P49" s="34">
        <v>2.8217782950966592</v>
      </c>
      <c r="Q49" s="34">
        <v>2.8201220340030777</v>
      </c>
      <c r="R49" s="36">
        <v>2.8890420230635763</v>
      </c>
      <c r="S49" s="29"/>
      <c r="V49" s="9">
        <v>41.258891815834858</v>
      </c>
      <c r="W49" s="9">
        <v>38.974271600896664</v>
      </c>
      <c r="X49" s="9">
        <v>33.223529441683901</v>
      </c>
      <c r="Y49" s="9">
        <v>31.526088217030402</v>
      </c>
      <c r="Z49" s="9">
        <v>1.690000057220459</v>
      </c>
      <c r="AA49" s="9">
        <v>7.4600000381469727</v>
      </c>
      <c r="AB49" s="9">
        <v>7.4600000381469727</v>
      </c>
      <c r="AC49" s="9">
        <v>7.4600000381469727</v>
      </c>
      <c r="AD49" s="9">
        <v>1.690000057220459</v>
      </c>
      <c r="AE49" s="9">
        <v>1.690000057220459</v>
      </c>
      <c r="AF49" s="9">
        <v>1.690000057220459</v>
      </c>
      <c r="AG49" s="9">
        <v>1.690000057220459</v>
      </c>
      <c r="AH49" s="9">
        <v>1.690000057220459</v>
      </c>
      <c r="AI49" s="9">
        <v>1.690000057220459</v>
      </c>
      <c r="AJ49" s="9">
        <v>1.690000057220459</v>
      </c>
      <c r="AK49" s="9">
        <v>1.690000057220459</v>
      </c>
      <c r="AL49" s="9">
        <v>1.690000057220459</v>
      </c>
      <c r="AM49" s="9">
        <v>7.4600000381469727</v>
      </c>
      <c r="AN49" s="9">
        <v>7.4600000381469727</v>
      </c>
      <c r="AO49" s="9">
        <v>7.4600000381469727</v>
      </c>
      <c r="AP49" s="9">
        <v>1.690000057220459</v>
      </c>
      <c r="AQ49" s="9">
        <v>1.690000057220459</v>
      </c>
      <c r="AR49" s="9">
        <v>1.690000057220459</v>
      </c>
      <c r="AS49" s="9">
        <v>1.690000057220459</v>
      </c>
      <c r="AT49" s="9">
        <v>1.690000057220459</v>
      </c>
      <c r="AU49" s="9">
        <v>1.690000057220459</v>
      </c>
      <c r="AV49" s="9">
        <v>1.690000057220459</v>
      </c>
      <c r="AW49" s="9">
        <v>1.690000057220459</v>
      </c>
      <c r="AX49" s="9">
        <v>1.690000057220459</v>
      </c>
      <c r="AY49" s="9">
        <v>7.4600000381469727</v>
      </c>
      <c r="AZ49" s="9">
        <v>7.4600000381469727</v>
      </c>
      <c r="BA49" s="9">
        <v>7.4600000381469727</v>
      </c>
      <c r="BB49" s="9">
        <v>1.690000057220459</v>
      </c>
      <c r="BC49" s="9">
        <v>1.690000057220459</v>
      </c>
      <c r="BD49" s="9">
        <v>1.690000057220459</v>
      </c>
      <c r="BE49" s="9">
        <v>1.690000057220459</v>
      </c>
      <c r="BF49" s="9">
        <v>1.690000057220459</v>
      </c>
      <c r="BG49" s="9">
        <v>1.690000057220459</v>
      </c>
      <c r="BH49" s="9">
        <v>1.690000057220459</v>
      </c>
      <c r="BI49" s="9">
        <v>1.690000057220459</v>
      </c>
      <c r="BJ49" s="9">
        <v>1.690000057220459</v>
      </c>
      <c r="BK49" s="9">
        <v>7.4600000381469727</v>
      </c>
      <c r="BL49" s="9">
        <v>7.4600000381469727</v>
      </c>
      <c r="BM49" s="9">
        <v>7.4600000381469727</v>
      </c>
      <c r="BN49" s="9">
        <v>1.690000057220459</v>
      </c>
      <c r="BO49" s="9">
        <v>1.690000057220459</v>
      </c>
      <c r="BP49" s="9">
        <v>1.690000057220459</v>
      </c>
      <c r="BQ49" s="9">
        <v>1.690000057220459</v>
      </c>
      <c r="BR49" s="9">
        <v>1.690000057220459</v>
      </c>
      <c r="BS49" s="9">
        <v>1.690000057220459</v>
      </c>
      <c r="BT49" s="9">
        <v>1.690000057220459</v>
      </c>
      <c r="BU49" s="9">
        <v>1.690000057220459</v>
      </c>
      <c r="BV49" s="9">
        <v>1.690000057220459</v>
      </c>
      <c r="BW49" s="9">
        <v>7.4600000381469727</v>
      </c>
      <c r="BX49" s="9">
        <v>7.4600000381469727</v>
      </c>
      <c r="BY49" s="9">
        <v>7.4600000381469727</v>
      </c>
      <c r="BZ49" s="9">
        <v>1.690000057220459</v>
      </c>
      <c r="CA49" s="9">
        <v>1.690000057220459</v>
      </c>
      <c r="CB49" s="9">
        <v>1.690000057220459</v>
      </c>
      <c r="CC49" s="9">
        <v>1.690000057220459</v>
      </c>
      <c r="CD49" s="9">
        <v>1.690000057220459</v>
      </c>
      <c r="CE49" s="9">
        <v>1.690000057220459</v>
      </c>
      <c r="CF49" s="9">
        <v>1.690000057220459</v>
      </c>
      <c r="CG49" s="9">
        <v>1.690000057220459</v>
      </c>
      <c r="CH49" s="9">
        <v>1.690000057220459</v>
      </c>
      <c r="CI49" s="9">
        <v>7.4600000381469727</v>
      </c>
      <c r="CJ49" s="9">
        <v>7.4600000381469727</v>
      </c>
      <c r="CK49" s="9">
        <v>7.4600000381469727</v>
      </c>
      <c r="CL49" s="9">
        <v>1.690000057220459</v>
      </c>
      <c r="CM49" s="9">
        <v>1.690000057220459</v>
      </c>
      <c r="CN49" s="9">
        <v>1.690000057220459</v>
      </c>
      <c r="CO49" s="9">
        <v>1.690000057220459</v>
      </c>
      <c r="CP49" s="9">
        <v>1.690000057220459</v>
      </c>
      <c r="CQ49" s="9">
        <v>1.690000057220459</v>
      </c>
      <c r="CR49" s="9">
        <v>1.690000057220459</v>
      </c>
      <c r="CS49" s="9">
        <v>1.690000057220459</v>
      </c>
      <c r="CT49" s="9">
        <v>1.690000057220459</v>
      </c>
      <c r="CU49" s="9">
        <v>7.4600000381469727</v>
      </c>
      <c r="CV49" s="9">
        <v>7.4600000381469727</v>
      </c>
      <c r="CW49" s="9">
        <v>7.4600000381469727</v>
      </c>
      <c r="CX49" s="9">
        <v>1.690000057220459</v>
      </c>
      <c r="CY49" s="9">
        <v>1.690000057220459</v>
      </c>
      <c r="CZ49" s="9">
        <v>1.690000057220459</v>
      </c>
      <c r="DA49" s="9">
        <v>1.690000057220459</v>
      </c>
      <c r="DB49" s="9">
        <v>1.690000057220459</v>
      </c>
      <c r="DC49" s="9">
        <v>1.690000057220459</v>
      </c>
      <c r="DD49" s="9">
        <v>1.690000057220459</v>
      </c>
      <c r="DE49" s="9">
        <v>1.690000057220459</v>
      </c>
      <c r="DF49" s="9">
        <v>1.690000057220459</v>
      </c>
      <c r="DG49" s="9">
        <v>7.4600000381469727</v>
      </c>
      <c r="DH49" s="9">
        <v>7.4600000381469727</v>
      </c>
      <c r="DI49" s="9">
        <v>7.4600000381469727</v>
      </c>
      <c r="DJ49" s="9">
        <v>1.690000057220459</v>
      </c>
      <c r="DK49" s="9">
        <v>1.690000057220459</v>
      </c>
      <c r="DL49" s="9">
        <v>1.690000057220459</v>
      </c>
      <c r="DM49" s="9">
        <v>1.690000057220459</v>
      </c>
      <c r="DN49" s="9">
        <v>1.690000057220459</v>
      </c>
      <c r="DO49" s="9">
        <v>1.690000057220459</v>
      </c>
      <c r="DP49" s="9">
        <v>1.690000057220459</v>
      </c>
      <c r="DQ49" s="9">
        <v>1.690000057220459</v>
      </c>
      <c r="DR49" s="9">
        <v>1.690000057220459</v>
      </c>
      <c r="DS49" s="9">
        <v>7.4600000381469727</v>
      </c>
      <c r="DT49" s="9">
        <v>7.4600000381469727</v>
      </c>
      <c r="DU49" s="9">
        <v>7.4600000381469727</v>
      </c>
      <c r="DV49" s="9">
        <v>1.690000057220459</v>
      </c>
      <c r="DW49" s="9">
        <v>1.690000057220459</v>
      </c>
      <c r="DX49" s="9">
        <v>1.690000057220459</v>
      </c>
      <c r="DY49" s="9">
        <v>1.690000057220459</v>
      </c>
    </row>
    <row r="50" spans="1:129" s="9" customFormat="1" ht="14.1" hidden="1" customHeight="1" x14ac:dyDescent="0.2">
      <c r="A50" s="32" t="s">
        <v>20</v>
      </c>
      <c r="B50" s="9">
        <v>4.9326924177316522</v>
      </c>
      <c r="C50" s="46">
        <v>4.559999942779541</v>
      </c>
      <c r="D50" s="46">
        <v>4.559999942779541</v>
      </c>
      <c r="E50" s="46">
        <v>4.559999942779541</v>
      </c>
      <c r="F50" s="46">
        <v>5.130000114440918</v>
      </c>
      <c r="G50" s="31">
        <v>5.130000114440918</v>
      </c>
      <c r="H50" s="46">
        <v>5.130000114440918</v>
      </c>
      <c r="I50" s="46">
        <v>5.130000114440918</v>
      </c>
      <c r="J50" s="46">
        <v>5.130000114440918</v>
      </c>
      <c r="K50" s="34">
        <v>4.9088328554051159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6">
        <v>0.28395985678164626</v>
      </c>
      <c r="S50" s="29"/>
      <c r="V50" s="9">
        <v>29.196807901910017</v>
      </c>
      <c r="W50" s="9">
        <v>29.568180604414511</v>
      </c>
      <c r="X50" s="9">
        <v>26.103333491905062</v>
      </c>
      <c r="Y50" s="9">
        <v>23.836608886718754</v>
      </c>
      <c r="Z50" s="9">
        <v>5.130000114440918</v>
      </c>
      <c r="AA50" s="9">
        <v>4.559999942779541</v>
      </c>
      <c r="AB50" s="9">
        <v>4.559999942779541</v>
      </c>
      <c r="AC50" s="9">
        <v>4.559999942779541</v>
      </c>
      <c r="AD50" s="9">
        <v>5.130000114440918</v>
      </c>
      <c r="AE50" s="9">
        <v>5.130000114440918</v>
      </c>
      <c r="AF50" s="9">
        <v>5.130000114440918</v>
      </c>
      <c r="AG50" s="9">
        <v>5.130000114440918</v>
      </c>
      <c r="AH50" s="9">
        <v>5.130000114440918</v>
      </c>
      <c r="AI50" s="9">
        <v>5.130000114440918</v>
      </c>
      <c r="AJ50" s="9">
        <v>5.130000114440918</v>
      </c>
      <c r="AK50" s="9">
        <v>5.130000114440918</v>
      </c>
      <c r="AL50" s="9">
        <v>5.130000114440918</v>
      </c>
      <c r="AM50" s="9">
        <v>4.559999942779541</v>
      </c>
      <c r="AN50" s="9">
        <v>4.559999942779541</v>
      </c>
      <c r="AO50" s="9">
        <v>4.559999942779541</v>
      </c>
      <c r="AP50" s="9">
        <v>5.130000114440918</v>
      </c>
      <c r="AQ50" s="9">
        <v>5.130000114440918</v>
      </c>
      <c r="AR50" s="9">
        <v>5.130000114440918</v>
      </c>
      <c r="AS50" s="9">
        <v>5.130000114440918</v>
      </c>
      <c r="AT50" s="9">
        <v>5.130000114440918</v>
      </c>
      <c r="AU50" s="9">
        <v>5.130000114440918</v>
      </c>
      <c r="AV50" s="9">
        <v>5.130000114440918</v>
      </c>
      <c r="AW50" s="9">
        <v>5.130000114440918</v>
      </c>
      <c r="AX50" s="9">
        <v>5.130000114440918</v>
      </c>
      <c r="AY50" s="9">
        <v>4.559999942779541</v>
      </c>
      <c r="AZ50" s="9">
        <v>4.559999942779541</v>
      </c>
      <c r="BA50" s="9">
        <v>4.559999942779541</v>
      </c>
      <c r="BB50" s="9">
        <v>5.130000114440918</v>
      </c>
      <c r="BC50" s="9">
        <v>5.130000114440918</v>
      </c>
      <c r="BD50" s="9">
        <v>5.130000114440918</v>
      </c>
      <c r="BE50" s="9">
        <v>5.130000114440918</v>
      </c>
      <c r="BF50" s="9">
        <v>5.130000114440918</v>
      </c>
      <c r="BG50" s="9">
        <v>5.130000114440918</v>
      </c>
      <c r="BH50" s="9">
        <v>5.130000114440918</v>
      </c>
      <c r="BI50" s="9">
        <v>5.130000114440918</v>
      </c>
      <c r="BJ50" s="9">
        <v>5.130000114440918</v>
      </c>
      <c r="BK50" s="9">
        <v>4.559999942779541</v>
      </c>
      <c r="BL50" s="9">
        <v>4.559999942779541</v>
      </c>
      <c r="BM50" s="9">
        <v>4.559999942779541</v>
      </c>
      <c r="BN50" s="9">
        <v>5.130000114440918</v>
      </c>
      <c r="BO50" s="9">
        <v>5.130000114440918</v>
      </c>
      <c r="BP50" s="9">
        <v>5.130000114440918</v>
      </c>
      <c r="BQ50" s="9">
        <v>5.130000114440918</v>
      </c>
      <c r="BR50" s="9">
        <v>5.130000114440918</v>
      </c>
      <c r="BS50" s="9">
        <v>5.130000114440918</v>
      </c>
      <c r="BT50" s="9">
        <v>5.130000114440918</v>
      </c>
      <c r="BU50" s="9">
        <v>5.130000114440918</v>
      </c>
      <c r="BV50" s="9">
        <v>5.130000114440918</v>
      </c>
      <c r="BW50" s="9">
        <v>4.559999942779541</v>
      </c>
      <c r="BX50" s="9">
        <v>4.559999942779541</v>
      </c>
      <c r="BY50" s="9">
        <v>4.559999942779541</v>
      </c>
      <c r="BZ50" s="9">
        <v>5.130000114440918</v>
      </c>
      <c r="CA50" s="9">
        <v>5.130000114440918</v>
      </c>
      <c r="CB50" s="9">
        <v>5.130000114440918</v>
      </c>
      <c r="CC50" s="9">
        <v>5.130000114440918</v>
      </c>
      <c r="CD50" s="9">
        <v>5.130000114440918</v>
      </c>
      <c r="CE50" s="9">
        <v>5.130000114440918</v>
      </c>
      <c r="CF50" s="9">
        <v>5.130000114440918</v>
      </c>
      <c r="CG50" s="9">
        <v>5.130000114440918</v>
      </c>
      <c r="CH50" s="9">
        <v>5.130000114440918</v>
      </c>
      <c r="CI50" s="9">
        <v>4.559999942779541</v>
      </c>
      <c r="CJ50" s="9">
        <v>4.559999942779541</v>
      </c>
      <c r="CK50" s="9">
        <v>4.559999942779541</v>
      </c>
      <c r="CL50" s="9">
        <v>5.130000114440918</v>
      </c>
      <c r="CM50" s="9">
        <v>5.130000114440918</v>
      </c>
      <c r="CN50" s="9">
        <v>5.130000114440918</v>
      </c>
      <c r="CO50" s="9">
        <v>5.130000114440918</v>
      </c>
      <c r="CP50" s="9">
        <v>5.130000114440918</v>
      </c>
      <c r="CQ50" s="9">
        <v>5.130000114440918</v>
      </c>
      <c r="CR50" s="9">
        <v>5.130000114440918</v>
      </c>
      <c r="CS50" s="9">
        <v>5.130000114440918</v>
      </c>
      <c r="CT50" s="9">
        <v>5.130000114440918</v>
      </c>
      <c r="CU50" s="9">
        <v>4.559999942779541</v>
      </c>
      <c r="CV50" s="9">
        <v>4.559999942779541</v>
      </c>
      <c r="CW50" s="9">
        <v>4.559999942779541</v>
      </c>
      <c r="CX50" s="9">
        <v>5.130000114440918</v>
      </c>
      <c r="CY50" s="9">
        <v>5.130000114440918</v>
      </c>
      <c r="CZ50" s="9">
        <v>5.130000114440918</v>
      </c>
      <c r="DA50" s="9">
        <v>5.130000114440918</v>
      </c>
      <c r="DB50" s="9">
        <v>5.130000114440918</v>
      </c>
      <c r="DC50" s="9">
        <v>5.130000114440918</v>
      </c>
      <c r="DD50" s="9">
        <v>5.130000114440918</v>
      </c>
      <c r="DE50" s="9">
        <v>5.130000114440918</v>
      </c>
      <c r="DF50" s="9">
        <v>5.130000114440918</v>
      </c>
      <c r="DG50" s="9">
        <v>4.559999942779541</v>
      </c>
      <c r="DH50" s="9">
        <v>4.559999942779541</v>
      </c>
      <c r="DI50" s="9">
        <v>4.559999942779541</v>
      </c>
      <c r="DJ50" s="9">
        <v>5.130000114440918</v>
      </c>
      <c r="DK50" s="9">
        <v>5.130000114440918</v>
      </c>
      <c r="DL50" s="9">
        <v>5.130000114440918</v>
      </c>
      <c r="DM50" s="9">
        <v>5.130000114440918</v>
      </c>
      <c r="DN50" s="9">
        <v>5.130000114440918</v>
      </c>
      <c r="DO50" s="9">
        <v>5.130000114440918</v>
      </c>
      <c r="DP50" s="9">
        <v>5.130000114440918</v>
      </c>
      <c r="DQ50" s="9">
        <v>5.130000114440918</v>
      </c>
      <c r="DR50" s="9">
        <v>5.130000114440918</v>
      </c>
      <c r="DS50" s="9">
        <v>4.559999942779541</v>
      </c>
      <c r="DT50" s="9">
        <v>4.559999942779541</v>
      </c>
      <c r="DU50" s="9">
        <v>4.559999942779541</v>
      </c>
      <c r="DV50" s="9">
        <v>5.130000114440918</v>
      </c>
      <c r="DW50" s="9">
        <v>5.130000114440918</v>
      </c>
      <c r="DX50" s="9">
        <v>5.130000114440918</v>
      </c>
      <c r="DY50" s="9">
        <v>5.130000114440918</v>
      </c>
    </row>
    <row r="51" spans="1:129" s="9" customFormat="1" ht="14.1" hidden="1" customHeight="1" x14ac:dyDescent="0.2">
      <c r="A51" s="32" t="s">
        <v>21</v>
      </c>
      <c r="B51" s="38">
        <v>1.0661546090932996</v>
      </c>
      <c r="C51" s="46">
        <v>0.76759366635922965</v>
      </c>
      <c r="D51" s="46">
        <v>0.66122561084980824</v>
      </c>
      <c r="E51" s="46">
        <v>0.61276699634308585</v>
      </c>
      <c r="F51" s="46">
        <v>0.720001220703125</v>
      </c>
      <c r="G51" s="31">
        <v>0.64824618801824985</v>
      </c>
      <c r="H51" s="46">
        <v>0.61276699634308585</v>
      </c>
      <c r="I51" s="46">
        <v>0.62608801800271785</v>
      </c>
      <c r="J51" s="46">
        <v>0.70588354970894596</v>
      </c>
      <c r="K51" s="34">
        <v>0.66727240529346188</v>
      </c>
      <c r="L51" s="34">
        <v>0.65340424915466866</v>
      </c>
      <c r="M51" s="34">
        <v>0.65340424915466877</v>
      </c>
      <c r="N51" s="34">
        <v>0.65226511672814158</v>
      </c>
      <c r="O51" s="34">
        <v>0.657391636060632</v>
      </c>
      <c r="P51" s="34">
        <v>5.3974939024431789E-2</v>
      </c>
      <c r="Q51" s="34">
        <v>0.22584030193151278</v>
      </c>
      <c r="R51" s="36">
        <v>0.34078961950148984</v>
      </c>
      <c r="S51" s="40"/>
      <c r="V51" s="9">
        <v>43.670212765957444</v>
      </c>
      <c r="W51" s="9">
        <v>42.57272650978782</v>
      </c>
      <c r="X51" s="9">
        <v>40.162354188806866</v>
      </c>
      <c r="Y51" s="9">
        <v>39.456521241561227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</row>
    <row r="52" spans="1:129" s="9" customFormat="1" ht="14.1" hidden="1" customHeight="1" x14ac:dyDescent="0.2">
      <c r="A52" s="32" t="s">
        <v>23</v>
      </c>
      <c r="B52" s="9">
        <v>2.4999985694885254</v>
      </c>
      <c r="C52" s="42">
        <v>2.0000004768371582</v>
      </c>
      <c r="D52" s="42">
        <v>1.999998927116394</v>
      </c>
      <c r="E52" s="42">
        <v>2</v>
      </c>
      <c r="F52" s="42">
        <v>1.750000596046448</v>
      </c>
      <c r="G52" s="37">
        <v>1.7500001192092896</v>
      </c>
      <c r="H52" s="42">
        <v>1.7500001192092896</v>
      </c>
      <c r="I52" s="42">
        <v>1.7500001192092896</v>
      </c>
      <c r="J52" s="42">
        <v>1.7500001192092896</v>
      </c>
      <c r="K52" s="43">
        <v>1.8470031775134594</v>
      </c>
      <c r="L52" s="43">
        <v>1.7499997615814209</v>
      </c>
      <c r="M52" s="43">
        <v>1.3500001430511475</v>
      </c>
      <c r="N52" s="43">
        <v>0.75</v>
      </c>
      <c r="O52" s="43">
        <v>0.75</v>
      </c>
      <c r="P52" s="43">
        <v>0.91900277586661627</v>
      </c>
      <c r="Q52" s="43">
        <v>0.87066217604815921</v>
      </c>
      <c r="R52" s="58">
        <v>1.0692061886517672</v>
      </c>
      <c r="S52" s="29"/>
      <c r="V52" s="9">
        <v>25.632978723404257</v>
      </c>
      <c r="W52" s="9">
        <v>24.475909839976918</v>
      </c>
      <c r="X52" s="9">
        <v>23.926470588235293</v>
      </c>
      <c r="Y52" s="9">
        <v>22.488261015518855</v>
      </c>
    </row>
    <row r="53" spans="1:129" s="9" customFormat="1" ht="14.1" hidden="1" customHeight="1" x14ac:dyDescent="0.2">
      <c r="A53" s="155" t="s">
        <v>45</v>
      </c>
      <c r="B53" s="156">
        <v>55</v>
      </c>
      <c r="C53" s="31">
        <v>31.143927642277308</v>
      </c>
      <c r="D53" s="31">
        <v>40.707141806154837</v>
      </c>
      <c r="E53" s="31">
        <v>37.04680990665517</v>
      </c>
      <c r="F53" s="31">
        <v>38.855001831054693</v>
      </c>
      <c r="G53" s="31">
        <v>42.739068538999767</v>
      </c>
      <c r="H53" s="31">
        <v>43.209575490748627</v>
      </c>
      <c r="I53" s="31">
        <v>42.397826982581094</v>
      </c>
      <c r="J53" s="31">
        <v>42.609803143669573</v>
      </c>
      <c r="K53" s="34">
        <v>39.952453236609884</v>
      </c>
      <c r="L53" s="34">
        <v>33.577288462853559</v>
      </c>
      <c r="M53" s="34">
        <v>31.258440207436447</v>
      </c>
      <c r="N53" s="34">
        <v>30.703751254995531</v>
      </c>
      <c r="O53" s="34">
        <v>30.672353434687082</v>
      </c>
      <c r="P53" s="34">
        <v>32.079363728234632</v>
      </c>
      <c r="Q53" s="34">
        <v>31.681396967361085</v>
      </c>
      <c r="R53" s="65">
        <v>32.315257120088972</v>
      </c>
      <c r="S53" s="40"/>
      <c r="Z53" s="9">
        <v>56.928571428571431</v>
      </c>
      <c r="AA53" s="9">
        <v>25.024999618530273</v>
      </c>
      <c r="AB53" s="9">
        <v>28.75</v>
      </c>
      <c r="AC53" s="9">
        <v>40.900001525878906</v>
      </c>
      <c r="AD53" s="9">
        <v>29.399999618530273</v>
      </c>
      <c r="AE53" s="9">
        <v>27.399999618530273</v>
      </c>
      <c r="AF53" s="9">
        <v>28.149999618530273</v>
      </c>
      <c r="AG53" s="9">
        <v>28.049999237060547</v>
      </c>
      <c r="AH53" s="9">
        <v>26.850000381469727</v>
      </c>
      <c r="AI53" s="9">
        <v>23.5</v>
      </c>
      <c r="AJ53" s="9">
        <v>23.899999618530273</v>
      </c>
      <c r="AK53" s="9">
        <v>21.649999618530273</v>
      </c>
      <c r="AL53" s="9">
        <v>22.649999618530273</v>
      </c>
      <c r="AM53" s="9">
        <v>23.024999618530273</v>
      </c>
      <c r="AN53" s="9">
        <v>26.75</v>
      </c>
      <c r="AO53" s="9">
        <v>38.900001525878906</v>
      </c>
      <c r="AP53" s="9">
        <v>27.399999618530273</v>
      </c>
      <c r="AQ53" s="9">
        <v>25.399999618530273</v>
      </c>
      <c r="AR53" s="9">
        <v>26.149999618530273</v>
      </c>
      <c r="AS53" s="9">
        <v>26.049999237060547</v>
      </c>
      <c r="AT53" s="9">
        <v>26.350000381469727</v>
      </c>
      <c r="AU53" s="9">
        <v>23</v>
      </c>
      <c r="AV53" s="9">
        <v>23.399999618530273</v>
      </c>
      <c r="AW53" s="9">
        <v>21.149999618530273</v>
      </c>
      <c r="AX53" s="9">
        <v>22.149999618530273</v>
      </c>
      <c r="AY53" s="9">
        <v>22.524999618530273</v>
      </c>
      <c r="AZ53" s="9">
        <v>26.25</v>
      </c>
      <c r="BA53" s="9">
        <v>38.400001525878906</v>
      </c>
      <c r="BB53" s="9">
        <v>26.899999618530273</v>
      </c>
      <c r="BC53" s="9">
        <v>24.899999618530273</v>
      </c>
      <c r="BD53" s="9">
        <v>25.649999618530273</v>
      </c>
      <c r="BE53" s="9">
        <v>25.549999237060547</v>
      </c>
      <c r="BF53" s="9">
        <v>26.350000381469727</v>
      </c>
      <c r="BG53" s="9">
        <v>23</v>
      </c>
      <c r="BH53" s="9">
        <v>23.399999618530273</v>
      </c>
      <c r="BI53" s="9">
        <v>21.149999618530273</v>
      </c>
      <c r="BJ53" s="9">
        <v>22.149999618530273</v>
      </c>
      <c r="BK53" s="9">
        <v>22.524999618530273</v>
      </c>
      <c r="BL53" s="9">
        <v>26.25</v>
      </c>
      <c r="BM53" s="9">
        <v>38.400001525878906</v>
      </c>
      <c r="BN53" s="9">
        <v>26.899999618530273</v>
      </c>
      <c r="BO53" s="9">
        <v>24.899999618530273</v>
      </c>
      <c r="BP53" s="9">
        <v>25.649999618530273</v>
      </c>
      <c r="BQ53" s="9">
        <v>25.549999237060547</v>
      </c>
      <c r="BR53" s="9">
        <v>26.350000381469727</v>
      </c>
      <c r="BS53" s="9">
        <v>23</v>
      </c>
      <c r="BT53" s="9">
        <v>23.399999618530273</v>
      </c>
      <c r="BU53" s="9">
        <v>21.149999618530273</v>
      </c>
      <c r="BV53" s="9">
        <v>22.149999618530273</v>
      </c>
      <c r="BW53" s="9">
        <v>22.524999618530273</v>
      </c>
      <c r="BX53" s="9">
        <v>26.25</v>
      </c>
      <c r="BY53" s="9">
        <v>38.400001525878906</v>
      </c>
      <c r="BZ53" s="9">
        <v>26.899999618530273</v>
      </c>
      <c r="CA53" s="9">
        <v>24.899999618530273</v>
      </c>
      <c r="CB53" s="9">
        <v>25.649999618530273</v>
      </c>
      <c r="CC53" s="9">
        <v>25.549999237060547</v>
      </c>
      <c r="CD53" s="9">
        <v>26.850000381469727</v>
      </c>
      <c r="CE53" s="9">
        <v>23.5</v>
      </c>
      <c r="CF53" s="9">
        <v>23.899999618530273</v>
      </c>
      <c r="CG53" s="9">
        <v>21.649999618530273</v>
      </c>
      <c r="CH53" s="9">
        <v>22.649999618530273</v>
      </c>
      <c r="CI53" s="9">
        <v>23.024999618530273</v>
      </c>
      <c r="CJ53" s="9">
        <v>26.75</v>
      </c>
      <c r="CK53" s="9">
        <v>38.900001525878906</v>
      </c>
      <c r="CL53" s="9">
        <v>27.399999618530273</v>
      </c>
      <c r="CM53" s="9">
        <v>25.399999618530273</v>
      </c>
      <c r="CN53" s="9">
        <v>26.149999618530273</v>
      </c>
      <c r="CO53" s="9">
        <v>26.049999237060547</v>
      </c>
      <c r="CP53" s="9">
        <v>27.350000381469727</v>
      </c>
      <c r="CQ53" s="9">
        <v>24</v>
      </c>
      <c r="CR53" s="9">
        <v>24.399999618530273</v>
      </c>
      <c r="CS53" s="9">
        <v>22.149999618530273</v>
      </c>
      <c r="CT53" s="9">
        <v>23.149999618530273</v>
      </c>
      <c r="CU53" s="9">
        <v>23.524999618530273</v>
      </c>
      <c r="CV53" s="9">
        <v>27.25</v>
      </c>
      <c r="CW53" s="9">
        <v>39.400001525878906</v>
      </c>
      <c r="CX53" s="9">
        <v>27.899999618530273</v>
      </c>
      <c r="CY53" s="9">
        <v>25.899999618530273</v>
      </c>
      <c r="CZ53" s="9">
        <v>26.649999618530273</v>
      </c>
      <c r="DA53" s="9">
        <v>26.549999237060547</v>
      </c>
      <c r="DB53" s="9">
        <v>27.850000381469727</v>
      </c>
      <c r="DC53" s="9">
        <v>24.5</v>
      </c>
      <c r="DD53" s="9">
        <v>24.899999618530273</v>
      </c>
      <c r="DE53" s="9">
        <v>22.649999618530273</v>
      </c>
      <c r="DF53" s="9">
        <v>23.649999618530273</v>
      </c>
      <c r="DG53" s="9">
        <v>24.024999618530273</v>
      </c>
      <c r="DH53" s="9">
        <v>27.75</v>
      </c>
      <c r="DI53" s="9">
        <v>39.900001525878906</v>
      </c>
      <c r="DJ53" s="9">
        <v>28.399999618530273</v>
      </c>
      <c r="DK53" s="9">
        <v>26.399999618530273</v>
      </c>
      <c r="DL53" s="9">
        <v>27.149999618530273</v>
      </c>
      <c r="DM53" s="9">
        <v>27.049999237060547</v>
      </c>
      <c r="DN53" s="9">
        <v>28.350000381469727</v>
      </c>
      <c r="DO53" s="9">
        <v>25</v>
      </c>
      <c r="DP53" s="9">
        <v>25.399999618530273</v>
      </c>
      <c r="DQ53" s="9">
        <v>23.149999618530273</v>
      </c>
      <c r="DR53" s="9">
        <v>24.149999618530273</v>
      </c>
      <c r="DS53" s="9">
        <v>24.524999618530273</v>
      </c>
      <c r="DT53" s="9">
        <v>28.25</v>
      </c>
      <c r="DU53" s="9">
        <v>40.400001525878906</v>
      </c>
      <c r="DV53" s="9">
        <v>28.899999618530273</v>
      </c>
      <c r="DW53" s="9">
        <v>26.899999618530273</v>
      </c>
      <c r="DX53" s="9">
        <v>27.649999618530273</v>
      </c>
      <c r="DY53" s="9">
        <v>27.549999237060547</v>
      </c>
    </row>
    <row r="54" spans="1:129" s="9" customFormat="1" ht="14.1" hidden="1" customHeight="1" x14ac:dyDescent="0.2">
      <c r="A54" s="155" t="s">
        <v>25</v>
      </c>
      <c r="B54" s="156">
        <v>39.499996185302734</v>
      </c>
      <c r="C54" s="31">
        <v>19.785714421953472</v>
      </c>
      <c r="D54" s="31">
        <v>23.24479581871811</v>
      </c>
      <c r="E54" s="31">
        <v>24.171488051718864</v>
      </c>
      <c r="F54" s="31">
        <v>22.199998092651366</v>
      </c>
      <c r="G54" s="31">
        <v>22.732593537599371</v>
      </c>
      <c r="H54" s="31">
        <v>22.405277008705955</v>
      </c>
      <c r="I54" s="31">
        <v>22.478043597677484</v>
      </c>
      <c r="J54" s="31">
        <v>23.314460006414674</v>
      </c>
      <c r="K54" s="34">
        <v>22.689089079323058</v>
      </c>
      <c r="L54" s="34">
        <v>24.392116776311589</v>
      </c>
      <c r="M54" s="34">
        <v>24.7554974813944</v>
      </c>
      <c r="N54" s="34">
        <v>25.050040235087433</v>
      </c>
      <c r="O54" s="34">
        <v>24.805391145789105</v>
      </c>
      <c r="P54" s="34">
        <v>26.014812849888077</v>
      </c>
      <c r="Q54" s="34">
        <v>25.703835264438119</v>
      </c>
      <c r="R54" s="65">
        <v>25.292650894752452</v>
      </c>
      <c r="S54" s="40"/>
      <c r="Z54" s="9">
        <v>44.196426936558318</v>
      </c>
      <c r="AA54" s="9">
        <v>16.720001220703125</v>
      </c>
      <c r="AB54" s="9">
        <v>16.409999847412109</v>
      </c>
      <c r="AC54" s="9">
        <v>17.649999084472601</v>
      </c>
      <c r="AD54" s="9">
        <v>17.659999847412109</v>
      </c>
      <c r="AE54" s="9">
        <v>16.360000610351563</v>
      </c>
      <c r="AF54" s="9">
        <v>14.609999656677246</v>
      </c>
      <c r="AG54" s="9">
        <v>15.460000991821289</v>
      </c>
      <c r="AH54" s="9">
        <v>18.55999755859375</v>
      </c>
      <c r="AI54" s="9">
        <v>18.709997177124023</v>
      </c>
      <c r="AJ54" s="9">
        <v>15.959999084472656</v>
      </c>
      <c r="AK54" s="9">
        <v>16.209999084472656</v>
      </c>
      <c r="AL54" s="9">
        <v>15.659999847412109</v>
      </c>
      <c r="AM54" s="9">
        <v>15.720001220703125</v>
      </c>
      <c r="AN54" s="9">
        <v>15.409999847412109</v>
      </c>
      <c r="AO54" s="9">
        <v>16.649999084472601</v>
      </c>
      <c r="AP54" s="9">
        <v>16.659999847412109</v>
      </c>
      <c r="AQ54" s="9">
        <v>15.360000610351563</v>
      </c>
      <c r="AR54" s="9">
        <v>13.609999656677246</v>
      </c>
      <c r="AS54" s="9">
        <v>14.460000991821289</v>
      </c>
      <c r="AT54" s="9">
        <v>18.659997558593751</v>
      </c>
      <c r="AU54" s="9">
        <v>18.809997177124025</v>
      </c>
      <c r="AV54" s="9">
        <v>16.059999084472658</v>
      </c>
      <c r="AW54" s="9">
        <v>16.309999084472658</v>
      </c>
      <c r="AX54" s="9">
        <v>15.759999847412109</v>
      </c>
      <c r="AY54" s="9">
        <v>15.820001220703125</v>
      </c>
      <c r="AZ54" s="9">
        <v>15.509999847412109</v>
      </c>
      <c r="BA54" s="9">
        <v>16.559999084472658</v>
      </c>
      <c r="BB54" s="9">
        <v>16.759999847412111</v>
      </c>
      <c r="BC54" s="9">
        <v>15.460000610351562</v>
      </c>
      <c r="BD54" s="9">
        <v>13.709999656677246</v>
      </c>
      <c r="BE54" s="9">
        <v>14.560000991821289</v>
      </c>
      <c r="BF54" s="9">
        <v>18.80999755859375</v>
      </c>
      <c r="BG54" s="9">
        <v>18.959997177124023</v>
      </c>
      <c r="BH54" s="9">
        <v>16.209999084472656</v>
      </c>
      <c r="BI54" s="9">
        <v>16.649999084472601</v>
      </c>
      <c r="BJ54" s="9">
        <v>15.909999847412109</v>
      </c>
      <c r="BK54" s="9">
        <v>15.970001220703125</v>
      </c>
      <c r="BL54" s="9">
        <v>15.659999847412109</v>
      </c>
      <c r="BM54" s="9">
        <v>16.709999084472656</v>
      </c>
      <c r="BN54" s="9">
        <v>16.909999847412109</v>
      </c>
      <c r="BO54" s="9">
        <v>15.610000610351563</v>
      </c>
      <c r="BP54" s="9">
        <v>13.859999656677246</v>
      </c>
      <c r="BQ54" s="9">
        <v>14.710000991821289</v>
      </c>
      <c r="BR54" s="9">
        <v>19.009997558593749</v>
      </c>
      <c r="BS54" s="9">
        <v>19.159997177124023</v>
      </c>
      <c r="BT54" s="9">
        <v>16.409999084472656</v>
      </c>
      <c r="BU54" s="9">
        <v>16.659999084472656</v>
      </c>
      <c r="BV54" s="9">
        <v>16.109999847412109</v>
      </c>
      <c r="BW54" s="9">
        <v>16.170001220703124</v>
      </c>
      <c r="BX54" s="9">
        <v>15.859999847412109</v>
      </c>
      <c r="BY54" s="9">
        <v>16.909999084472656</v>
      </c>
      <c r="BZ54" s="9">
        <v>17.109999847412109</v>
      </c>
      <c r="CA54" s="9">
        <v>15.810000610351562</v>
      </c>
      <c r="CB54" s="9">
        <v>14.059999656677245</v>
      </c>
      <c r="CC54" s="9">
        <v>14.910000991821288</v>
      </c>
      <c r="CD54" s="9">
        <v>19.259997558593749</v>
      </c>
      <c r="CE54" s="9">
        <v>19.409997177124023</v>
      </c>
      <c r="CF54" s="9">
        <v>16.659999084472656</v>
      </c>
      <c r="CG54" s="9">
        <v>16.909999084472656</v>
      </c>
      <c r="CH54" s="9">
        <v>16.359999847412109</v>
      </c>
      <c r="CI54" s="9">
        <v>16.420001220703124</v>
      </c>
      <c r="CJ54" s="9">
        <v>16.109999847412109</v>
      </c>
      <c r="CK54" s="9">
        <v>17.159999084472656</v>
      </c>
      <c r="CL54" s="9">
        <v>17.359999847412109</v>
      </c>
      <c r="CM54" s="9">
        <v>16.060000610351562</v>
      </c>
      <c r="CN54" s="9">
        <v>14.309999656677245</v>
      </c>
      <c r="CO54" s="9">
        <v>15.160000991821288</v>
      </c>
      <c r="CP54" s="9">
        <v>19.509997558593749</v>
      </c>
      <c r="CQ54" s="9">
        <v>19.659997177124023</v>
      </c>
      <c r="CR54" s="9">
        <v>16.909999084472656</v>
      </c>
      <c r="CS54" s="9">
        <v>17.159999084472656</v>
      </c>
      <c r="CT54" s="9">
        <v>16.609999847412109</v>
      </c>
      <c r="CU54" s="9">
        <v>16.670001220703124</v>
      </c>
      <c r="CV54" s="9">
        <v>16.359999847412109</v>
      </c>
      <c r="CW54" s="9">
        <v>17.409999084472656</v>
      </c>
      <c r="CX54" s="9">
        <v>17.609999847412109</v>
      </c>
      <c r="CY54" s="9">
        <v>16.310000610351562</v>
      </c>
      <c r="CZ54" s="9">
        <v>14.559999656677245</v>
      </c>
      <c r="DA54" s="9">
        <v>15.410000991821288</v>
      </c>
      <c r="DB54" s="9">
        <v>19.759997558593749</v>
      </c>
      <c r="DC54" s="9">
        <v>19.909997177124023</v>
      </c>
      <c r="DD54" s="9">
        <v>17.159999084472656</v>
      </c>
      <c r="DE54" s="9">
        <v>17.409999084472656</v>
      </c>
      <c r="DF54" s="9">
        <v>16.859999847412109</v>
      </c>
      <c r="DG54" s="9">
        <v>16.920001220703124</v>
      </c>
      <c r="DH54" s="9">
        <v>16.609999847412109</v>
      </c>
      <c r="DI54" s="9">
        <v>17.659999084472656</v>
      </c>
      <c r="DJ54" s="9">
        <v>17.859999847412109</v>
      </c>
      <c r="DK54" s="9">
        <v>16.560000610351562</v>
      </c>
      <c r="DL54" s="9">
        <v>14.809999656677245</v>
      </c>
      <c r="DM54" s="9">
        <v>15.660000991821288</v>
      </c>
      <c r="DN54" s="9">
        <v>20.009997558593749</v>
      </c>
      <c r="DO54" s="9">
        <v>20.159997177124023</v>
      </c>
      <c r="DP54" s="9">
        <v>17.409999084472656</v>
      </c>
      <c r="DQ54" s="9">
        <v>17.659999084472656</v>
      </c>
      <c r="DR54" s="9">
        <v>17.109999847412109</v>
      </c>
      <c r="DS54" s="9">
        <v>17.170001220703124</v>
      </c>
      <c r="DT54" s="9">
        <v>16.859999847412109</v>
      </c>
      <c r="DU54" s="9">
        <v>17.909999084472656</v>
      </c>
      <c r="DV54" s="9">
        <v>18.109999847412109</v>
      </c>
      <c r="DW54" s="9">
        <v>16.810000610351562</v>
      </c>
      <c r="DX54" s="9">
        <v>15.059999656677245</v>
      </c>
      <c r="DY54" s="9">
        <v>15.910000991821288</v>
      </c>
    </row>
    <row r="55" spans="1:129" s="9" customFormat="1" ht="14.1" hidden="1" customHeight="1" x14ac:dyDescent="0.2">
      <c r="A55" s="47" t="s">
        <v>26</v>
      </c>
      <c r="B55" s="156">
        <v>57.25</v>
      </c>
      <c r="C55" s="31">
        <v>40.646249433244975</v>
      </c>
      <c r="D55" s="31">
        <v>44.795236133393793</v>
      </c>
      <c r="E55" s="31">
        <v>42.180851063829792</v>
      </c>
      <c r="F55" s="31">
        <v>41.2</v>
      </c>
      <c r="G55" s="31">
        <v>43.451631354966203</v>
      </c>
      <c r="H55" s="31">
        <v>42.364890565263465</v>
      </c>
      <c r="I55" s="31">
        <v>42.788043478260875</v>
      </c>
      <c r="J55" s="31">
        <v>45.201960021374269</v>
      </c>
      <c r="K55" s="34">
        <v>42.893903686555426</v>
      </c>
      <c r="L55" s="34">
        <v>38.168725424828125</v>
      </c>
      <c r="M55" s="34">
        <v>36.760243508703418</v>
      </c>
      <c r="N55" s="34">
        <v>35.769354532487725</v>
      </c>
      <c r="O55" s="34">
        <v>35.425581738015879</v>
      </c>
      <c r="P55" s="34">
        <v>36.525581442328829</v>
      </c>
      <c r="Q55" s="34">
        <v>36.260066362361506</v>
      </c>
      <c r="R55" s="65">
        <v>36.896779264521868</v>
      </c>
      <c r="S55" s="40"/>
      <c r="Z55" s="9">
        <v>60.062142857142859</v>
      </c>
      <c r="AA55" s="9">
        <v>19.554998397827148</v>
      </c>
      <c r="AB55" s="9">
        <v>24.049997329711914</v>
      </c>
      <c r="AC55" s="9">
        <v>29.399997711181641</v>
      </c>
      <c r="AD55" s="9">
        <v>19.949998092651366</v>
      </c>
      <c r="AE55" s="9">
        <v>19.64999885559082</v>
      </c>
      <c r="AF55" s="9">
        <v>19.574998092651366</v>
      </c>
      <c r="AG55" s="9">
        <v>20.999999237060546</v>
      </c>
      <c r="AH55" s="9">
        <v>20.790000915527344</v>
      </c>
      <c r="AI55" s="9">
        <v>20.599998474121094</v>
      </c>
      <c r="AJ55" s="9">
        <v>19.600000381469727</v>
      </c>
      <c r="AK55" s="9">
        <v>19.599998474121094</v>
      </c>
      <c r="AL55" s="9">
        <v>19.599998474121094</v>
      </c>
      <c r="AM55" s="9">
        <v>19.554998397827148</v>
      </c>
      <c r="AN55" s="9">
        <v>24.049997329711914</v>
      </c>
      <c r="AO55" s="9">
        <v>29.399997711181641</v>
      </c>
      <c r="AP55" s="9">
        <v>19.949998092651366</v>
      </c>
      <c r="AQ55" s="9">
        <v>19.64999885559082</v>
      </c>
      <c r="AR55" s="9">
        <v>19.574998092651366</v>
      </c>
      <c r="AS55" s="9">
        <v>20.999999237060546</v>
      </c>
      <c r="AT55" s="9">
        <v>20.790000915527344</v>
      </c>
      <c r="AU55" s="9">
        <v>20.599998474121094</v>
      </c>
      <c r="AV55" s="9">
        <v>19.600000381469727</v>
      </c>
      <c r="AW55" s="9">
        <v>19.599998474121094</v>
      </c>
      <c r="AX55" s="9">
        <v>19.599998474121094</v>
      </c>
      <c r="AY55" s="9">
        <v>19.554998397827148</v>
      </c>
      <c r="AZ55" s="9">
        <v>24.049997329711914</v>
      </c>
      <c r="BA55" s="9">
        <v>29.399997711181641</v>
      </c>
      <c r="BB55" s="9">
        <v>19.949998092651366</v>
      </c>
      <c r="BC55" s="9">
        <v>19.64999885559082</v>
      </c>
      <c r="BD55" s="9">
        <v>19.574998092651366</v>
      </c>
      <c r="BE55" s="9">
        <v>20.999999237060546</v>
      </c>
      <c r="BF55" s="9">
        <v>20.790000915527344</v>
      </c>
      <c r="BG55" s="9">
        <v>20.599998474121094</v>
      </c>
      <c r="BH55" s="9">
        <v>19.600000381469727</v>
      </c>
      <c r="BI55" s="9">
        <v>19.599998474121094</v>
      </c>
      <c r="BJ55" s="9">
        <v>19.599998474121094</v>
      </c>
      <c r="BK55" s="9">
        <v>19.554998397827148</v>
      </c>
      <c r="BL55" s="9">
        <v>24.049997329711914</v>
      </c>
      <c r="BM55" s="9">
        <v>29.399997711181641</v>
      </c>
      <c r="BN55" s="9">
        <v>19.949998092651366</v>
      </c>
      <c r="BO55" s="9">
        <v>19.64999885559082</v>
      </c>
      <c r="BP55" s="9">
        <v>19.574998092651366</v>
      </c>
      <c r="BQ55" s="9">
        <v>20.999999237060546</v>
      </c>
      <c r="BR55" s="9">
        <v>20.790000915527344</v>
      </c>
      <c r="BS55" s="9">
        <v>20.599998474121094</v>
      </c>
      <c r="BT55" s="9">
        <v>19.600000381469727</v>
      </c>
      <c r="BU55" s="9">
        <v>19.599998474121094</v>
      </c>
      <c r="BV55" s="9">
        <v>19.599998474121094</v>
      </c>
      <c r="BW55" s="9">
        <v>19.554998397827148</v>
      </c>
      <c r="BX55" s="9">
        <v>24.049997329711914</v>
      </c>
      <c r="BY55" s="9">
        <v>29.399997711181641</v>
      </c>
      <c r="BZ55" s="9">
        <v>19.949998092651366</v>
      </c>
      <c r="CA55" s="9">
        <v>19.64999885559082</v>
      </c>
      <c r="CB55" s="9">
        <v>19.574998092651366</v>
      </c>
      <c r="CC55" s="9">
        <v>20.999999237060546</v>
      </c>
      <c r="CD55" s="9">
        <v>20.790000915527344</v>
      </c>
      <c r="CE55" s="9">
        <v>20.599998474121094</v>
      </c>
      <c r="CF55" s="9">
        <v>19.600000381469727</v>
      </c>
      <c r="CG55" s="9">
        <v>19.599998474121094</v>
      </c>
      <c r="CH55" s="9">
        <v>19.599998474121094</v>
      </c>
      <c r="CI55" s="9">
        <v>19.554998397827148</v>
      </c>
      <c r="CJ55" s="9">
        <v>24.049997329711914</v>
      </c>
      <c r="CK55" s="9">
        <v>29.399997711181641</v>
      </c>
      <c r="CL55" s="9">
        <v>19.949998092651366</v>
      </c>
      <c r="CM55" s="9">
        <v>19.64999885559082</v>
      </c>
      <c r="CN55" s="9">
        <v>19.574998092651366</v>
      </c>
      <c r="CO55" s="9">
        <v>20.999999237060546</v>
      </c>
      <c r="CP55" s="9">
        <v>20.790000915527344</v>
      </c>
      <c r="CQ55" s="9">
        <v>20.599998474121094</v>
      </c>
      <c r="CR55" s="9">
        <v>19.600000381469727</v>
      </c>
      <c r="CS55" s="9">
        <v>19.599998474121094</v>
      </c>
      <c r="CT55" s="9">
        <v>19.599998474121094</v>
      </c>
      <c r="CU55" s="9">
        <v>19.554998397827148</v>
      </c>
      <c r="CV55" s="9">
        <v>24.049997329711914</v>
      </c>
      <c r="CW55" s="9">
        <v>29.399997711181641</v>
      </c>
      <c r="CX55" s="9">
        <v>19.949998092651366</v>
      </c>
      <c r="CY55" s="9">
        <v>19.64999885559082</v>
      </c>
      <c r="CZ55" s="9">
        <v>19.574998092651366</v>
      </c>
      <c r="DA55" s="9">
        <v>20.999999237060546</v>
      </c>
      <c r="DB55" s="9">
        <v>20.990000915527343</v>
      </c>
      <c r="DC55" s="9">
        <v>20.799998474121093</v>
      </c>
      <c r="DD55" s="9">
        <v>19.800000381469726</v>
      </c>
      <c r="DE55" s="9">
        <v>19.799998474121093</v>
      </c>
      <c r="DF55" s="9">
        <v>19.799998474121093</v>
      </c>
      <c r="DG55" s="9">
        <v>19.754998397827148</v>
      </c>
      <c r="DH55" s="9">
        <v>24.249997329711913</v>
      </c>
      <c r="DI55" s="9">
        <v>29.59999771118164</v>
      </c>
      <c r="DJ55" s="9">
        <v>20.149998092651366</v>
      </c>
      <c r="DK55" s="9">
        <v>19.849998855590819</v>
      </c>
      <c r="DL55" s="9">
        <v>19.774998092651366</v>
      </c>
      <c r="DM55" s="9">
        <v>21.199999237060545</v>
      </c>
      <c r="DN55" s="9">
        <v>21.190000915527342</v>
      </c>
      <c r="DO55" s="9">
        <v>20.999998474121092</v>
      </c>
      <c r="DP55" s="9">
        <v>20.000000381469725</v>
      </c>
      <c r="DQ55" s="9">
        <v>19.999998474121092</v>
      </c>
      <c r="DR55" s="9">
        <v>19.999998474121092</v>
      </c>
      <c r="DS55" s="9">
        <v>19.954998397827147</v>
      </c>
      <c r="DT55" s="9">
        <v>24.449997329711913</v>
      </c>
      <c r="DU55" s="9">
        <v>29.799997711181639</v>
      </c>
      <c r="DV55" s="9">
        <v>20.349998092651365</v>
      </c>
      <c r="DW55" s="9">
        <v>20.049998855590818</v>
      </c>
      <c r="DX55" s="9">
        <v>19.974998092651365</v>
      </c>
      <c r="DY55" s="9">
        <v>21.399999237060545</v>
      </c>
    </row>
    <row r="56" spans="1:129" s="9" customFormat="1" ht="14.1" hidden="1" customHeight="1" x14ac:dyDescent="0.2">
      <c r="A56" s="47" t="s">
        <v>28</v>
      </c>
      <c r="B56" s="156">
        <v>44.875</v>
      </c>
      <c r="C56" s="31">
        <v>30.995000000000001</v>
      </c>
      <c r="D56" s="31">
        <v>34.615646258503403</v>
      </c>
      <c r="E56" s="31">
        <v>34.021276595744681</v>
      </c>
      <c r="F56" s="31">
        <v>34.200000000000003</v>
      </c>
      <c r="G56" s="31">
        <v>33.922886600432001</v>
      </c>
      <c r="H56" s="31">
        <v>33.680851063829792</v>
      </c>
      <c r="I56" s="31">
        <v>33.695652173913047</v>
      </c>
      <c r="J56" s="31">
        <v>34.392156563553158</v>
      </c>
      <c r="K56" s="34">
        <v>33.836561796880119</v>
      </c>
      <c r="L56" s="34">
        <v>29.802739328114775</v>
      </c>
      <c r="M56" s="34">
        <v>30.14189725812609</v>
      </c>
      <c r="N56" s="34">
        <v>28.504048134142522</v>
      </c>
      <c r="O56" s="34">
        <v>27.84558023203974</v>
      </c>
      <c r="P56" s="34">
        <v>28.128468503912117</v>
      </c>
      <c r="Q56" s="34">
        <v>28.14164300015948</v>
      </c>
      <c r="R56" s="65">
        <v>28.854822723401657</v>
      </c>
      <c r="S56" s="40"/>
      <c r="Z56" s="9">
        <v>46.900357142857146</v>
      </c>
      <c r="AA56" s="9">
        <v>19.554998397827148</v>
      </c>
      <c r="AB56" s="9">
        <v>24.049997329711914</v>
      </c>
      <c r="AC56" s="9">
        <v>29.399997711181641</v>
      </c>
      <c r="AD56" s="9">
        <v>19.949998092651366</v>
      </c>
      <c r="AE56" s="9">
        <v>19.64999885559082</v>
      </c>
      <c r="AF56" s="9">
        <v>19.574998092651366</v>
      </c>
      <c r="AG56" s="9">
        <v>20.999999237060546</v>
      </c>
      <c r="AH56" s="9">
        <v>20.790000915527344</v>
      </c>
      <c r="AI56" s="9">
        <v>20.599998474121094</v>
      </c>
      <c r="AJ56" s="9">
        <v>19.600000381469727</v>
      </c>
      <c r="AK56" s="9">
        <v>19.599998474121094</v>
      </c>
      <c r="AL56" s="9">
        <v>19.599998474121094</v>
      </c>
      <c r="AM56" s="9">
        <v>19.554998397827148</v>
      </c>
      <c r="AN56" s="9">
        <v>24.049997329711914</v>
      </c>
      <c r="AO56" s="9">
        <v>29.399997711181641</v>
      </c>
      <c r="AP56" s="9">
        <v>19.949998092651366</v>
      </c>
      <c r="AQ56" s="9">
        <v>19.64999885559082</v>
      </c>
      <c r="AR56" s="9">
        <v>19.574998092651366</v>
      </c>
      <c r="AS56" s="9">
        <v>20.999999237060546</v>
      </c>
      <c r="AT56" s="9">
        <v>20.790000915527344</v>
      </c>
      <c r="AU56" s="9">
        <v>20.599998474121094</v>
      </c>
      <c r="AV56" s="9">
        <v>19.600000381469727</v>
      </c>
      <c r="AW56" s="9">
        <v>19.599998474121094</v>
      </c>
      <c r="AX56" s="9">
        <v>19.599998474121094</v>
      </c>
      <c r="AY56" s="9">
        <v>19.554998397827148</v>
      </c>
      <c r="AZ56" s="9">
        <v>24.049997329711914</v>
      </c>
      <c r="BA56" s="9">
        <v>29.399997711181641</v>
      </c>
      <c r="BB56" s="9">
        <v>19.949998092651366</v>
      </c>
      <c r="BC56" s="9">
        <v>19.64999885559082</v>
      </c>
      <c r="BD56" s="9">
        <v>19.574998092651366</v>
      </c>
      <c r="BE56" s="9">
        <v>20.999999237060546</v>
      </c>
      <c r="BF56" s="9">
        <v>20.790000915527344</v>
      </c>
      <c r="BG56" s="9">
        <v>20.599998474121094</v>
      </c>
      <c r="BH56" s="9">
        <v>19.600000381469727</v>
      </c>
      <c r="BI56" s="9">
        <v>19.599998474121094</v>
      </c>
      <c r="BJ56" s="9">
        <v>19.599998474121094</v>
      </c>
      <c r="BK56" s="9">
        <v>19.554998397827148</v>
      </c>
      <c r="BL56" s="9">
        <v>24.049997329711914</v>
      </c>
      <c r="BM56" s="9">
        <v>29.399997711181641</v>
      </c>
      <c r="BN56" s="9">
        <v>19.949998092651366</v>
      </c>
      <c r="BO56" s="9">
        <v>19.64999885559082</v>
      </c>
      <c r="BP56" s="9">
        <v>19.574998092651366</v>
      </c>
      <c r="BQ56" s="9">
        <v>20.999999237060546</v>
      </c>
      <c r="BR56" s="9">
        <v>20.790000915527344</v>
      </c>
      <c r="BS56" s="9">
        <v>20.599998474121094</v>
      </c>
      <c r="BT56" s="9">
        <v>19.600000381469727</v>
      </c>
      <c r="BU56" s="9">
        <v>19.599998474121094</v>
      </c>
      <c r="BV56" s="9">
        <v>19.599998474121094</v>
      </c>
      <c r="BW56" s="9">
        <v>19.554998397827148</v>
      </c>
      <c r="BX56" s="9">
        <v>24.049997329711914</v>
      </c>
      <c r="BY56" s="9">
        <v>29.399997711181641</v>
      </c>
      <c r="BZ56" s="9">
        <v>19.949998092651366</v>
      </c>
      <c r="CA56" s="9">
        <v>19.64999885559082</v>
      </c>
      <c r="CB56" s="9">
        <v>19.574998092651366</v>
      </c>
      <c r="CC56" s="9">
        <v>20.999999237060546</v>
      </c>
      <c r="CD56" s="9">
        <v>20.790000915527344</v>
      </c>
      <c r="CE56" s="9">
        <v>20.599998474121094</v>
      </c>
      <c r="CF56" s="9">
        <v>19.600000381469727</v>
      </c>
      <c r="CG56" s="9">
        <v>19.599998474121094</v>
      </c>
      <c r="CH56" s="9">
        <v>19.599998474121094</v>
      </c>
      <c r="CI56" s="9">
        <v>19.554998397827148</v>
      </c>
      <c r="CJ56" s="9">
        <v>24.049997329711914</v>
      </c>
      <c r="CK56" s="9">
        <v>29.399997711181641</v>
      </c>
      <c r="CL56" s="9">
        <v>19.949998092651366</v>
      </c>
      <c r="CM56" s="9">
        <v>19.64999885559082</v>
      </c>
      <c r="CN56" s="9">
        <v>19.574998092651366</v>
      </c>
      <c r="CO56" s="9">
        <v>20.999999237060546</v>
      </c>
      <c r="CP56" s="9">
        <v>20.790000915527344</v>
      </c>
      <c r="CQ56" s="9">
        <v>20.599998474121094</v>
      </c>
      <c r="CR56" s="9">
        <v>19.600000381469727</v>
      </c>
      <c r="CS56" s="9">
        <v>19.599998474121094</v>
      </c>
      <c r="CT56" s="9">
        <v>19.599998474121094</v>
      </c>
      <c r="CU56" s="9">
        <v>19.554998397827148</v>
      </c>
      <c r="CV56" s="9">
        <v>24.049997329711914</v>
      </c>
      <c r="CW56" s="9">
        <v>29.399997711181641</v>
      </c>
      <c r="CX56" s="9">
        <v>19.949998092651366</v>
      </c>
      <c r="CY56" s="9">
        <v>19.64999885559082</v>
      </c>
      <c r="CZ56" s="9">
        <v>19.574998092651366</v>
      </c>
      <c r="DA56" s="9">
        <v>20.999999237060546</v>
      </c>
      <c r="DB56" s="9">
        <v>20.990000915527343</v>
      </c>
      <c r="DC56" s="9">
        <v>20.799998474121093</v>
      </c>
      <c r="DD56" s="9">
        <v>19.800000381469726</v>
      </c>
      <c r="DE56" s="9">
        <v>19.799998474121093</v>
      </c>
      <c r="DF56" s="9">
        <v>19.799998474121093</v>
      </c>
      <c r="DG56" s="9">
        <v>19.754998397827148</v>
      </c>
      <c r="DH56" s="9">
        <v>24.249997329711913</v>
      </c>
      <c r="DI56" s="9">
        <v>29.59999771118164</v>
      </c>
      <c r="DJ56" s="9">
        <v>20.149998092651366</v>
      </c>
      <c r="DK56" s="9">
        <v>19.849998855590819</v>
      </c>
      <c r="DL56" s="9">
        <v>19.774998092651366</v>
      </c>
      <c r="DM56" s="9">
        <v>21.199999237060545</v>
      </c>
      <c r="DN56" s="9">
        <v>21.190000915527342</v>
      </c>
      <c r="DO56" s="9">
        <v>20.999998474121092</v>
      </c>
      <c r="DP56" s="9">
        <v>20.000000381469725</v>
      </c>
      <c r="DQ56" s="9">
        <v>19.999998474121092</v>
      </c>
      <c r="DR56" s="9">
        <v>19.999998474121092</v>
      </c>
      <c r="DS56" s="9">
        <v>19.954998397827147</v>
      </c>
      <c r="DT56" s="9">
        <v>24.449997329711913</v>
      </c>
      <c r="DU56" s="9">
        <v>29.799997711181639</v>
      </c>
      <c r="DV56" s="9">
        <v>20.349998092651365</v>
      </c>
      <c r="DW56" s="9">
        <v>20.049998855590818</v>
      </c>
      <c r="DX56" s="9">
        <v>19.974998092651365</v>
      </c>
      <c r="DY56" s="9">
        <v>21.399999237060545</v>
      </c>
    </row>
    <row r="57" spans="1:129" s="9" customFormat="1" ht="14.1" hidden="1" customHeight="1" x14ac:dyDescent="0.2">
      <c r="A57" s="47" t="s">
        <v>29</v>
      </c>
      <c r="B57" s="156">
        <v>67.5</v>
      </c>
      <c r="C57" s="31">
        <v>46.093392290387833</v>
      </c>
      <c r="D57" s="31">
        <v>57.502719126591067</v>
      </c>
      <c r="E57" s="31">
        <v>57.5</v>
      </c>
      <c r="F57" s="31">
        <v>46</v>
      </c>
      <c r="G57" s="31">
        <v>46.291665395100914</v>
      </c>
      <c r="H57" s="31">
        <v>45.199996948242188</v>
      </c>
      <c r="I57" s="31">
        <v>45.625</v>
      </c>
      <c r="J57" s="31">
        <v>48.049999237060547</v>
      </c>
      <c r="K57" s="34">
        <v>49.63662905343174</v>
      </c>
      <c r="L57" s="34">
        <v>45.037695733248462</v>
      </c>
      <c r="M57" s="34">
        <v>40.238027402867822</v>
      </c>
      <c r="N57" s="34">
        <v>38.669354532487716</v>
      </c>
      <c r="O57" s="34">
        <v>38.325581738015877</v>
      </c>
      <c r="P57" s="34">
        <v>39.425581442328841</v>
      </c>
      <c r="Q57" s="34">
        <v>39.160066362361498</v>
      </c>
      <c r="R57" s="65">
        <v>40.495060020724694</v>
      </c>
      <c r="S57" s="40"/>
      <c r="Z57" s="9">
        <v>71.772142857142853</v>
      </c>
      <c r="AA57" s="9">
        <v>19.554998397827148</v>
      </c>
      <c r="AB57" s="9">
        <v>24.049997329711914</v>
      </c>
      <c r="AC57" s="9">
        <v>29.399997711181641</v>
      </c>
      <c r="AD57" s="9">
        <v>19.949998092651366</v>
      </c>
      <c r="AE57" s="9">
        <v>19.64999885559082</v>
      </c>
      <c r="AF57" s="9">
        <v>19.574998092651366</v>
      </c>
      <c r="AG57" s="9">
        <v>20.999999237060546</v>
      </c>
      <c r="AH57" s="9">
        <v>20.790000915527344</v>
      </c>
      <c r="AI57" s="9">
        <v>20.599998474121094</v>
      </c>
      <c r="AJ57" s="9">
        <v>19.600000381469727</v>
      </c>
      <c r="AK57" s="9">
        <v>19.599998474121094</v>
      </c>
      <c r="AL57" s="9">
        <v>19.599998474121094</v>
      </c>
      <c r="AM57" s="9">
        <v>19.554998397827148</v>
      </c>
      <c r="AN57" s="9">
        <v>24.049997329711914</v>
      </c>
      <c r="AO57" s="9">
        <v>29.399997711181641</v>
      </c>
      <c r="AP57" s="9">
        <v>19.949998092651366</v>
      </c>
      <c r="AQ57" s="9">
        <v>19.64999885559082</v>
      </c>
      <c r="AR57" s="9">
        <v>19.574998092651366</v>
      </c>
      <c r="AS57" s="9">
        <v>20.999999237060546</v>
      </c>
      <c r="AT57" s="9">
        <v>20.790000915527344</v>
      </c>
      <c r="AU57" s="9">
        <v>20.599998474121094</v>
      </c>
      <c r="AV57" s="9">
        <v>19.600000381469727</v>
      </c>
      <c r="AW57" s="9">
        <v>19.599998474121094</v>
      </c>
      <c r="AX57" s="9">
        <v>19.599998474121094</v>
      </c>
      <c r="AY57" s="9">
        <v>19.554998397827148</v>
      </c>
      <c r="AZ57" s="9">
        <v>24.049997329711914</v>
      </c>
      <c r="BA57" s="9">
        <v>29.399997711181641</v>
      </c>
      <c r="BB57" s="9">
        <v>19.949998092651366</v>
      </c>
      <c r="BC57" s="9">
        <v>19.64999885559082</v>
      </c>
      <c r="BD57" s="9">
        <v>19.574998092651366</v>
      </c>
      <c r="BE57" s="9">
        <v>20.999999237060546</v>
      </c>
      <c r="BF57" s="9">
        <v>20.790000915527344</v>
      </c>
      <c r="BG57" s="9">
        <v>20.599998474121094</v>
      </c>
      <c r="BH57" s="9">
        <v>19.600000381469727</v>
      </c>
      <c r="BI57" s="9">
        <v>19.599998474121094</v>
      </c>
      <c r="BJ57" s="9">
        <v>19.599998474121094</v>
      </c>
      <c r="BK57" s="9">
        <v>19.554998397827148</v>
      </c>
      <c r="BL57" s="9">
        <v>24.049997329711914</v>
      </c>
      <c r="BM57" s="9">
        <v>29.399997711181641</v>
      </c>
      <c r="BN57" s="9">
        <v>19.949998092651366</v>
      </c>
      <c r="BO57" s="9">
        <v>19.64999885559082</v>
      </c>
      <c r="BP57" s="9">
        <v>19.574998092651366</v>
      </c>
      <c r="BQ57" s="9">
        <v>20.999999237060546</v>
      </c>
      <c r="BR57" s="9">
        <v>20.790000915527344</v>
      </c>
      <c r="BS57" s="9">
        <v>20.599998474121094</v>
      </c>
      <c r="BT57" s="9">
        <v>19.600000381469727</v>
      </c>
      <c r="BU57" s="9">
        <v>19.599998474121094</v>
      </c>
      <c r="BV57" s="9">
        <v>19.599998474121094</v>
      </c>
      <c r="BW57" s="9">
        <v>19.554998397827148</v>
      </c>
      <c r="BX57" s="9">
        <v>24.049997329711914</v>
      </c>
      <c r="BY57" s="9">
        <v>29.399997711181641</v>
      </c>
      <c r="BZ57" s="9">
        <v>19.949998092651366</v>
      </c>
      <c r="CA57" s="9">
        <v>19.64999885559082</v>
      </c>
      <c r="CB57" s="9">
        <v>19.574998092651366</v>
      </c>
      <c r="CC57" s="9">
        <v>20.999999237060546</v>
      </c>
      <c r="CD57" s="9">
        <v>20.790000915527344</v>
      </c>
      <c r="CE57" s="9">
        <v>20.599998474121094</v>
      </c>
      <c r="CF57" s="9">
        <v>19.600000381469727</v>
      </c>
      <c r="CG57" s="9">
        <v>19.599998474121094</v>
      </c>
      <c r="CH57" s="9">
        <v>19.599998474121094</v>
      </c>
      <c r="CI57" s="9">
        <v>19.554998397827148</v>
      </c>
      <c r="CJ57" s="9">
        <v>24.049997329711914</v>
      </c>
      <c r="CK57" s="9">
        <v>29.399997711181641</v>
      </c>
      <c r="CL57" s="9">
        <v>19.949998092651366</v>
      </c>
      <c r="CM57" s="9">
        <v>19.64999885559082</v>
      </c>
      <c r="CN57" s="9">
        <v>19.574998092651366</v>
      </c>
      <c r="CO57" s="9">
        <v>20.999999237060546</v>
      </c>
      <c r="CP57" s="9">
        <v>20.790000915527344</v>
      </c>
      <c r="CQ57" s="9">
        <v>20.599998474121094</v>
      </c>
      <c r="CR57" s="9">
        <v>19.600000381469727</v>
      </c>
      <c r="CS57" s="9">
        <v>19.599998474121094</v>
      </c>
      <c r="CT57" s="9">
        <v>19.599998474121094</v>
      </c>
      <c r="CU57" s="9">
        <v>19.554998397827148</v>
      </c>
      <c r="CV57" s="9">
        <v>24.049997329711914</v>
      </c>
      <c r="CW57" s="9">
        <v>29.399997711181641</v>
      </c>
      <c r="CX57" s="9">
        <v>19.949998092651366</v>
      </c>
      <c r="CY57" s="9">
        <v>19.64999885559082</v>
      </c>
      <c r="CZ57" s="9">
        <v>19.574998092651366</v>
      </c>
      <c r="DA57" s="9">
        <v>20.999999237060546</v>
      </c>
      <c r="DB57" s="9">
        <v>20.990000915527343</v>
      </c>
      <c r="DC57" s="9">
        <v>20.799998474121093</v>
      </c>
      <c r="DD57" s="9">
        <v>19.800000381469726</v>
      </c>
      <c r="DE57" s="9">
        <v>19.799998474121093</v>
      </c>
      <c r="DF57" s="9">
        <v>19.799998474121093</v>
      </c>
      <c r="DG57" s="9">
        <v>19.754998397827148</v>
      </c>
      <c r="DH57" s="9">
        <v>24.249997329711913</v>
      </c>
      <c r="DI57" s="9">
        <v>29.59999771118164</v>
      </c>
      <c r="DJ57" s="9">
        <v>20.149998092651366</v>
      </c>
      <c r="DK57" s="9">
        <v>19.849998855590819</v>
      </c>
      <c r="DL57" s="9">
        <v>19.774998092651366</v>
      </c>
      <c r="DM57" s="9">
        <v>21.199999237060545</v>
      </c>
      <c r="DN57" s="9">
        <v>21.190000915527342</v>
      </c>
      <c r="DO57" s="9">
        <v>20.999998474121092</v>
      </c>
      <c r="DP57" s="9">
        <v>20.000000381469725</v>
      </c>
      <c r="DQ57" s="9">
        <v>19.999998474121092</v>
      </c>
      <c r="DR57" s="9">
        <v>19.999998474121092</v>
      </c>
      <c r="DS57" s="9">
        <v>19.954998397827147</v>
      </c>
      <c r="DT57" s="9">
        <v>24.449997329711913</v>
      </c>
      <c r="DU57" s="9">
        <v>29.799997711181639</v>
      </c>
      <c r="DV57" s="9">
        <v>20.349998092651365</v>
      </c>
      <c r="DW57" s="9">
        <v>20.049998855590818</v>
      </c>
      <c r="DX57" s="9">
        <v>19.974998092651365</v>
      </c>
      <c r="DY57" s="9">
        <v>21.399999237060545</v>
      </c>
    </row>
    <row r="58" spans="1:129" s="9" customFormat="1" ht="14.1" hidden="1" customHeight="1" x14ac:dyDescent="0.2">
      <c r="A58" s="155" t="s">
        <v>30</v>
      </c>
      <c r="B58" s="156">
        <v>33.999996185302734</v>
      </c>
      <c r="C58" s="31">
        <v>15.517854690551756</v>
      </c>
      <c r="D58" s="31">
        <v>24.366327091139183</v>
      </c>
      <c r="E58" s="31">
        <v>19.223404904629326</v>
      </c>
      <c r="F58" s="31">
        <v>17.810000228881833</v>
      </c>
      <c r="G58" s="31">
        <v>16.112810162392041</v>
      </c>
      <c r="H58" s="31">
        <v>14.887023215598251</v>
      </c>
      <c r="I58" s="31">
        <v>15.05434844804847</v>
      </c>
      <c r="J58" s="31">
        <v>18.397058823529409</v>
      </c>
      <c r="K58" s="34">
        <v>18.090849435554361</v>
      </c>
      <c r="L58" s="34">
        <v>21.76055961129553</v>
      </c>
      <c r="M58" s="34">
        <v>22.610000846689701</v>
      </c>
      <c r="N58" s="34">
        <v>22.479997352440598</v>
      </c>
      <c r="O58" s="34">
        <v>22.828305176444676</v>
      </c>
      <c r="P58" s="34">
        <v>23.746207253869773</v>
      </c>
      <c r="Q58" s="34">
        <v>23.433885078629601</v>
      </c>
      <c r="R58" s="65">
        <v>22.862823868598234</v>
      </c>
      <c r="S58" s="40"/>
      <c r="Z58" s="9">
        <v>40.285709926060271</v>
      </c>
      <c r="AA58" s="9">
        <v>14.350000381469727</v>
      </c>
      <c r="AB58" s="9">
        <v>14.25</v>
      </c>
      <c r="AC58" s="9">
        <v>14.25</v>
      </c>
      <c r="AD58" s="9">
        <v>14.350000381469727</v>
      </c>
      <c r="AE58" s="9">
        <v>14.90000057220459</v>
      </c>
      <c r="AF58" s="9">
        <v>15.300000190734863</v>
      </c>
      <c r="AG58" s="9">
        <v>15.300000190734863</v>
      </c>
      <c r="AH58" s="9">
        <v>15.5</v>
      </c>
      <c r="AI58" s="9">
        <v>15.600000381469727</v>
      </c>
      <c r="AJ58" s="9">
        <v>15</v>
      </c>
      <c r="AK58" s="9">
        <v>14.75</v>
      </c>
      <c r="AL58" s="9">
        <v>14.600000381469727</v>
      </c>
      <c r="AM58" s="9">
        <v>14.600000381469727</v>
      </c>
      <c r="AN58" s="9">
        <v>14.5</v>
      </c>
      <c r="AO58" s="9">
        <v>14.5</v>
      </c>
      <c r="AP58" s="9">
        <v>14.600000381469727</v>
      </c>
      <c r="AQ58" s="9">
        <v>15.15000057220459</v>
      </c>
      <c r="AR58" s="9">
        <v>15.550000190734863</v>
      </c>
      <c r="AS58" s="9">
        <v>15.550000190734863</v>
      </c>
      <c r="AT58" s="9">
        <v>15.75</v>
      </c>
      <c r="AU58" s="9">
        <v>15.850000381469727</v>
      </c>
      <c r="AV58" s="9">
        <v>15.25</v>
      </c>
      <c r="AW58" s="9">
        <v>15</v>
      </c>
      <c r="AX58" s="9">
        <v>14.850000381469727</v>
      </c>
      <c r="AY58" s="9">
        <v>14.850000381469727</v>
      </c>
      <c r="AZ58" s="9">
        <v>14.75</v>
      </c>
      <c r="BA58" s="9">
        <v>14.75</v>
      </c>
      <c r="BB58" s="9">
        <v>14.850000381469727</v>
      </c>
      <c r="BC58" s="9">
        <v>15.40000057220459</v>
      </c>
      <c r="BD58" s="9">
        <v>15.800000190734863</v>
      </c>
      <c r="BE58" s="9">
        <v>15.800000190734863</v>
      </c>
      <c r="BF58" s="9">
        <v>16.25</v>
      </c>
      <c r="BG58" s="9">
        <v>16.350000381469727</v>
      </c>
      <c r="BH58" s="9">
        <v>15.75</v>
      </c>
      <c r="BI58" s="9">
        <v>15.5</v>
      </c>
      <c r="BJ58" s="9">
        <v>15.350000381469727</v>
      </c>
      <c r="BK58" s="9">
        <v>15.350000381469727</v>
      </c>
      <c r="BL58" s="9">
        <v>15.25</v>
      </c>
      <c r="BM58" s="9">
        <v>15.25</v>
      </c>
      <c r="BN58" s="9">
        <v>15.350000381469727</v>
      </c>
      <c r="BO58" s="9">
        <v>15.90000057220459</v>
      </c>
      <c r="BP58" s="9">
        <v>16.300000190734863</v>
      </c>
      <c r="BQ58" s="9">
        <v>16.300000190734863</v>
      </c>
      <c r="BR58" s="9">
        <v>16.75</v>
      </c>
      <c r="BS58" s="9">
        <v>16.850000381469727</v>
      </c>
      <c r="BT58" s="9">
        <v>16.25</v>
      </c>
      <c r="BU58" s="9">
        <v>16</v>
      </c>
      <c r="BV58" s="9">
        <v>15.850000381469727</v>
      </c>
      <c r="BW58" s="9">
        <v>15.850000381469727</v>
      </c>
      <c r="BX58" s="9">
        <v>15.75</v>
      </c>
      <c r="BY58" s="9">
        <v>15.75</v>
      </c>
      <c r="BZ58" s="9">
        <v>15.850000381469727</v>
      </c>
      <c r="CA58" s="9">
        <v>16.40000057220459</v>
      </c>
      <c r="CB58" s="9">
        <v>16.800000190734863</v>
      </c>
      <c r="CC58" s="9">
        <v>16.800000190734863</v>
      </c>
      <c r="CD58" s="9">
        <v>17.25</v>
      </c>
      <c r="CE58" s="9">
        <v>17.350000381469727</v>
      </c>
      <c r="CF58" s="9">
        <v>16.75</v>
      </c>
      <c r="CG58" s="9">
        <v>16.5</v>
      </c>
      <c r="CH58" s="9">
        <v>16.350000381469727</v>
      </c>
      <c r="CI58" s="9">
        <v>16.350000381469727</v>
      </c>
      <c r="CJ58" s="9">
        <v>16.25</v>
      </c>
      <c r="CK58" s="9">
        <v>16.25</v>
      </c>
      <c r="CL58" s="9">
        <v>16.350000381469727</v>
      </c>
      <c r="CM58" s="9">
        <v>16.90000057220459</v>
      </c>
      <c r="CN58" s="9">
        <v>17.300000190734863</v>
      </c>
      <c r="CO58" s="9">
        <v>17.300000190734863</v>
      </c>
      <c r="CP58" s="9">
        <v>17.75</v>
      </c>
      <c r="CQ58" s="9">
        <v>17.850000381469727</v>
      </c>
      <c r="CR58" s="9">
        <v>17.25</v>
      </c>
      <c r="CS58" s="9">
        <v>17</v>
      </c>
      <c r="CT58" s="9">
        <v>16.850000381469727</v>
      </c>
      <c r="CU58" s="9">
        <v>16.850000381469727</v>
      </c>
      <c r="CV58" s="9">
        <v>16.75</v>
      </c>
      <c r="CW58" s="9">
        <v>16.75</v>
      </c>
      <c r="CX58" s="9">
        <v>16.850000381469727</v>
      </c>
      <c r="CY58" s="9">
        <v>17.40000057220459</v>
      </c>
      <c r="CZ58" s="9">
        <v>17.800000190734863</v>
      </c>
      <c r="DA58" s="9">
        <v>17.800000190734863</v>
      </c>
      <c r="DB58" s="9">
        <v>18.25</v>
      </c>
      <c r="DC58" s="9">
        <v>18.350000381469727</v>
      </c>
      <c r="DD58" s="9">
        <v>17.75</v>
      </c>
      <c r="DE58" s="9">
        <v>17.5</v>
      </c>
      <c r="DF58" s="9">
        <v>17.350000381469727</v>
      </c>
      <c r="DG58" s="9">
        <v>17.350000381469727</v>
      </c>
      <c r="DH58" s="9">
        <v>17.25</v>
      </c>
      <c r="DI58" s="9">
        <v>17.25</v>
      </c>
      <c r="DJ58" s="9">
        <v>17.350000381469727</v>
      </c>
      <c r="DK58" s="9">
        <v>17.90000057220459</v>
      </c>
      <c r="DL58" s="9">
        <v>18.300000190734863</v>
      </c>
      <c r="DM58" s="9">
        <v>18.300000190734863</v>
      </c>
      <c r="DN58" s="9">
        <v>18.75</v>
      </c>
      <c r="DO58" s="9">
        <v>18.850000381469727</v>
      </c>
      <c r="DP58" s="9">
        <v>18.25</v>
      </c>
      <c r="DQ58" s="9">
        <v>18</v>
      </c>
      <c r="DR58" s="9">
        <v>17.850000381469727</v>
      </c>
      <c r="DS58" s="9">
        <v>17.850000381469727</v>
      </c>
      <c r="DT58" s="9">
        <v>17.75</v>
      </c>
      <c r="DU58" s="9">
        <v>17.75</v>
      </c>
      <c r="DV58" s="9">
        <v>17.850000381469727</v>
      </c>
      <c r="DW58" s="9">
        <v>18.40000057220459</v>
      </c>
      <c r="DX58" s="9">
        <v>18.800000190734863</v>
      </c>
      <c r="DY58" s="9">
        <v>18.800000190734863</v>
      </c>
    </row>
    <row r="59" spans="1:129" s="9" customFormat="1" ht="14.1" hidden="1" customHeight="1" x14ac:dyDescent="0.2">
      <c r="A59" s="155" t="s">
        <v>31</v>
      </c>
      <c r="B59" s="156">
        <v>34</v>
      </c>
      <c r="C59" s="31">
        <v>15.196425846644809</v>
      </c>
      <c r="D59" s="31">
        <v>23.539796478894289</v>
      </c>
      <c r="E59" s="31">
        <v>18.893617670586771</v>
      </c>
      <c r="F59" s="31">
        <v>17.510000228881836</v>
      </c>
      <c r="G59" s="31">
        <v>15.792878242661464</v>
      </c>
      <c r="H59" s="31">
        <v>14.557235981555699</v>
      </c>
      <c r="I59" s="31">
        <v>14.72826149152673</v>
      </c>
      <c r="J59" s="31">
        <v>18.093137254901961</v>
      </c>
      <c r="K59" s="34">
        <v>17.694622996468215</v>
      </c>
      <c r="L59" s="34">
        <v>21.442060483895879</v>
      </c>
      <c r="M59" s="34">
        <v>22.29150171929005</v>
      </c>
      <c r="N59" s="34">
        <v>22.161182021430147</v>
      </c>
      <c r="O59" s="34">
        <v>22.51091387209685</v>
      </c>
      <c r="P59" s="34">
        <v>23.427866947035742</v>
      </c>
      <c r="Q59" s="34">
        <v>23.115612736085414</v>
      </c>
      <c r="R59" s="65">
        <v>22.539981320225785</v>
      </c>
      <c r="S59" s="40"/>
      <c r="Z59" s="9">
        <v>38.249998910086497</v>
      </c>
      <c r="AA59" s="9">
        <v>15.949999809265137</v>
      </c>
      <c r="AB59" s="9">
        <v>16.850000381469727</v>
      </c>
      <c r="AC59" s="9">
        <v>16.850000381469727</v>
      </c>
      <c r="AD59" s="9">
        <v>17</v>
      </c>
      <c r="AE59" s="9">
        <v>18.400001525878906</v>
      </c>
      <c r="AF59" s="9">
        <v>18.799999237060547</v>
      </c>
      <c r="AG59" s="9">
        <v>18.950000762939453</v>
      </c>
      <c r="AH59" s="9">
        <v>18.950000762939453</v>
      </c>
      <c r="AI59" s="9">
        <v>17.25</v>
      </c>
      <c r="AJ59" s="9">
        <v>17.650001525878906</v>
      </c>
      <c r="AK59" s="9">
        <v>16.850000381469727</v>
      </c>
      <c r="AL59" s="9">
        <v>16.700000762939453</v>
      </c>
      <c r="AM59" s="9">
        <v>16.199999809265137</v>
      </c>
      <c r="AN59" s="9">
        <v>17.100000381469727</v>
      </c>
      <c r="AO59" s="9">
        <v>17.100000381469727</v>
      </c>
      <c r="AP59" s="9">
        <v>17.25</v>
      </c>
      <c r="AQ59" s="9">
        <v>18.650001525878906</v>
      </c>
      <c r="AR59" s="9">
        <v>19.049999237060547</v>
      </c>
      <c r="AS59" s="9">
        <v>19.200000762939453</v>
      </c>
      <c r="AT59" s="9">
        <v>19.200000762939453</v>
      </c>
      <c r="AU59" s="9">
        <v>17.5</v>
      </c>
      <c r="AV59" s="9">
        <v>17.900001525878906</v>
      </c>
      <c r="AW59" s="9">
        <v>17.100000381469727</v>
      </c>
      <c r="AX59" s="9">
        <v>16.950000762939453</v>
      </c>
      <c r="AY59" s="9">
        <v>16.449999809265137</v>
      </c>
      <c r="AZ59" s="9">
        <v>17.350000381469727</v>
      </c>
      <c r="BA59" s="9">
        <v>17.350000381469727</v>
      </c>
      <c r="BB59" s="9">
        <v>17.5</v>
      </c>
      <c r="BC59" s="9">
        <v>18.900001525878906</v>
      </c>
      <c r="BD59" s="9">
        <v>19.299999237060547</v>
      </c>
      <c r="BE59" s="9">
        <v>19.640000762939401</v>
      </c>
      <c r="BF59" s="9">
        <v>19.700000762939453</v>
      </c>
      <c r="BG59" s="9">
        <v>18</v>
      </c>
      <c r="BH59" s="9">
        <v>18.400001525878906</v>
      </c>
      <c r="BI59" s="9">
        <v>17.600000381469727</v>
      </c>
      <c r="BJ59" s="9">
        <v>17.640000762939401</v>
      </c>
      <c r="BK59" s="9">
        <v>16.949999809265137</v>
      </c>
      <c r="BL59" s="9">
        <v>17.850000381469727</v>
      </c>
      <c r="BM59" s="9">
        <v>17.850000381469727</v>
      </c>
      <c r="BN59" s="9">
        <v>18</v>
      </c>
      <c r="BO59" s="9">
        <v>19.400001525878906</v>
      </c>
      <c r="BP59" s="9">
        <v>19.799999237060547</v>
      </c>
      <c r="BQ59" s="9">
        <v>19.950000762939453</v>
      </c>
      <c r="BR59" s="9">
        <v>20.200000762939453</v>
      </c>
      <c r="BS59" s="9">
        <v>18.5</v>
      </c>
      <c r="BT59" s="9">
        <v>18.900001525878906</v>
      </c>
      <c r="BU59" s="9">
        <v>18.100000381469727</v>
      </c>
      <c r="BV59" s="9">
        <v>17.950000762939453</v>
      </c>
      <c r="BW59" s="9">
        <v>17.449999809265137</v>
      </c>
      <c r="BX59" s="9">
        <v>18.350000381469727</v>
      </c>
      <c r="BY59" s="9">
        <v>18.350000381469727</v>
      </c>
      <c r="BZ59" s="9">
        <v>18.5</v>
      </c>
      <c r="CA59" s="9">
        <v>19.900001525878906</v>
      </c>
      <c r="CB59" s="9">
        <v>20.299999237060547</v>
      </c>
      <c r="CC59" s="9">
        <v>20.640000762939401</v>
      </c>
      <c r="CD59" s="9">
        <v>20.700000762939453</v>
      </c>
      <c r="CE59" s="9">
        <v>19</v>
      </c>
      <c r="CF59" s="9">
        <v>19.400001525878906</v>
      </c>
      <c r="CG59" s="9">
        <v>18.600000381469727</v>
      </c>
      <c r="CH59" s="9">
        <v>18.640000762939401</v>
      </c>
      <c r="CI59" s="9">
        <v>17.949999809265137</v>
      </c>
      <c r="CJ59" s="9">
        <v>18.850000381469727</v>
      </c>
      <c r="CK59" s="9">
        <v>18.850000381469727</v>
      </c>
      <c r="CL59" s="9">
        <v>19</v>
      </c>
      <c r="CM59" s="9">
        <v>20.400001525878906</v>
      </c>
      <c r="CN59" s="9">
        <v>20.799999237060547</v>
      </c>
      <c r="CO59" s="9">
        <v>20.950000762939453</v>
      </c>
      <c r="CP59" s="9">
        <v>21.200000762939453</v>
      </c>
      <c r="CQ59" s="9">
        <v>19.5</v>
      </c>
      <c r="CR59" s="9">
        <v>19.900001525878906</v>
      </c>
      <c r="CS59" s="9">
        <v>19.100000381469727</v>
      </c>
      <c r="CT59" s="9">
        <v>18.950000762939453</v>
      </c>
      <c r="CU59" s="9">
        <v>18.449999809265137</v>
      </c>
      <c r="CV59" s="9">
        <v>19.350000381469727</v>
      </c>
      <c r="CW59" s="9">
        <v>19.350000381469727</v>
      </c>
      <c r="CX59" s="9">
        <v>19.5</v>
      </c>
      <c r="CY59" s="9">
        <v>20.900001525878906</v>
      </c>
      <c r="CZ59" s="9">
        <v>21.299999237060547</v>
      </c>
      <c r="DA59" s="9">
        <v>21.640000762939401</v>
      </c>
      <c r="DB59" s="9">
        <v>21.700000762939453</v>
      </c>
      <c r="DC59" s="9">
        <v>20</v>
      </c>
      <c r="DD59" s="9">
        <v>20.400001525878906</v>
      </c>
      <c r="DE59" s="9">
        <v>19.600000381469727</v>
      </c>
      <c r="DF59" s="9">
        <v>19.640000762939401</v>
      </c>
      <c r="DG59" s="9">
        <v>18.949999809265137</v>
      </c>
      <c r="DH59" s="9">
        <v>19.850000381469727</v>
      </c>
      <c r="DI59" s="9">
        <v>19.850000381469727</v>
      </c>
      <c r="DJ59" s="9">
        <v>20</v>
      </c>
      <c r="DK59" s="9">
        <v>21.400001525878906</v>
      </c>
      <c r="DL59" s="9">
        <v>21.799999237060547</v>
      </c>
      <c r="DM59" s="9">
        <v>21.950000762939453</v>
      </c>
      <c r="DN59" s="9">
        <v>22.200000762939453</v>
      </c>
      <c r="DO59" s="9">
        <v>20.5</v>
      </c>
      <c r="DP59" s="9">
        <v>20.900001525878906</v>
      </c>
      <c r="DQ59" s="9">
        <v>20.100000381469727</v>
      </c>
      <c r="DR59" s="9">
        <v>19.950000762939453</v>
      </c>
      <c r="DS59" s="9">
        <v>19.449999809265137</v>
      </c>
      <c r="DT59" s="9">
        <v>20.350000381469727</v>
      </c>
      <c r="DU59" s="9">
        <v>20.350000381469727</v>
      </c>
      <c r="DV59" s="9">
        <v>20.5</v>
      </c>
      <c r="DW59" s="9">
        <v>21.900001525878906</v>
      </c>
      <c r="DX59" s="9">
        <v>22.299999237060547</v>
      </c>
      <c r="DY59" s="9">
        <v>22.640000762939401</v>
      </c>
    </row>
    <row r="60" spans="1:129" s="9" customFormat="1" ht="14.1" hidden="1" customHeight="1" x14ac:dyDescent="0.2">
      <c r="A60" s="155" t="s">
        <v>33</v>
      </c>
      <c r="B60" s="156">
        <v>36.5</v>
      </c>
      <c r="C60" s="31">
        <v>24.710714067731583</v>
      </c>
      <c r="D60" s="31">
        <v>23.357142818217376</v>
      </c>
      <c r="E60" s="31">
        <v>23.281276499971437</v>
      </c>
      <c r="F60" s="31">
        <v>18.761000061035158</v>
      </c>
      <c r="G60" s="31">
        <v>16.84254208180084</v>
      </c>
      <c r="H60" s="31">
        <v>15.387021734359418</v>
      </c>
      <c r="I60" s="31">
        <v>15.842173825139586</v>
      </c>
      <c r="J60" s="31">
        <v>19.298430685903512</v>
      </c>
      <c r="K60" s="34">
        <v>19.826477902490389</v>
      </c>
      <c r="L60" s="34">
        <v>22.060768040895045</v>
      </c>
      <c r="M60" s="34">
        <v>23.122164048865621</v>
      </c>
      <c r="N60" s="34">
        <v>22.92160278745645</v>
      </c>
      <c r="O60" s="34">
        <v>23.166086956521738</v>
      </c>
      <c r="P60" s="34">
        <v>23.907252440725244</v>
      </c>
      <c r="Q60" s="34">
        <v>23.660318645755538</v>
      </c>
      <c r="R60" s="65">
        <v>23.214402492323444</v>
      </c>
      <c r="S60" s="40"/>
      <c r="Z60" s="9">
        <v>41.142857142857146</v>
      </c>
      <c r="AA60" s="9">
        <v>18.75</v>
      </c>
      <c r="AB60" s="9">
        <v>20.149999618530273</v>
      </c>
      <c r="AC60" s="9">
        <v>20.149999618530273</v>
      </c>
      <c r="AD60" s="9">
        <v>16.5</v>
      </c>
      <c r="AE60" s="9">
        <v>16</v>
      </c>
      <c r="AF60" s="9">
        <v>16.5</v>
      </c>
      <c r="AG60" s="9">
        <v>17</v>
      </c>
      <c r="AH60" s="9">
        <v>18.5</v>
      </c>
      <c r="AI60" s="9">
        <v>18.25</v>
      </c>
      <c r="AJ60" s="9">
        <v>17.399999618530273</v>
      </c>
      <c r="AK60" s="9">
        <v>16.899999618530273</v>
      </c>
      <c r="AL60" s="9">
        <v>18.149999618530273</v>
      </c>
      <c r="AM60" s="9">
        <v>19.75</v>
      </c>
      <c r="AN60" s="9">
        <v>21.149999618530273</v>
      </c>
      <c r="AO60" s="9">
        <v>21.149999618530273</v>
      </c>
      <c r="AP60" s="9">
        <v>17.5</v>
      </c>
      <c r="AQ60" s="9">
        <v>17</v>
      </c>
      <c r="AR60" s="9">
        <v>17.5</v>
      </c>
      <c r="AS60" s="9">
        <v>18</v>
      </c>
      <c r="AT60" s="9">
        <v>19.25</v>
      </c>
      <c r="AU60" s="9">
        <v>19</v>
      </c>
      <c r="AV60" s="9">
        <v>18.149999618530273</v>
      </c>
      <c r="AW60" s="9">
        <v>17.649999618530273</v>
      </c>
      <c r="AX60" s="9">
        <v>18.899999618530273</v>
      </c>
      <c r="AY60" s="9">
        <v>20.5</v>
      </c>
      <c r="AZ60" s="9">
        <v>21.899999618530273</v>
      </c>
      <c r="BA60" s="9">
        <v>21.899999618530273</v>
      </c>
      <c r="BB60" s="9">
        <v>18.25</v>
      </c>
      <c r="BC60" s="9">
        <v>17.75</v>
      </c>
      <c r="BD60" s="9">
        <v>18.25</v>
      </c>
      <c r="BE60" s="9">
        <v>18.75</v>
      </c>
      <c r="BF60" s="9">
        <v>20</v>
      </c>
      <c r="BG60" s="9">
        <v>19.75</v>
      </c>
      <c r="BH60" s="9">
        <v>18.899999618530273</v>
      </c>
      <c r="BI60" s="9">
        <v>18.399999618530273</v>
      </c>
      <c r="BJ60" s="9">
        <v>19.649999618530273</v>
      </c>
      <c r="BK60" s="9">
        <v>21.25</v>
      </c>
      <c r="BL60" s="9">
        <v>22.649999618530273</v>
      </c>
      <c r="BM60" s="9">
        <v>22.649999618530273</v>
      </c>
      <c r="BN60" s="9">
        <v>19</v>
      </c>
      <c r="BO60" s="9">
        <v>18.5</v>
      </c>
      <c r="BP60" s="9">
        <v>19</v>
      </c>
      <c r="BQ60" s="9">
        <v>19.5</v>
      </c>
      <c r="BR60" s="9">
        <v>20.75</v>
      </c>
      <c r="BS60" s="9">
        <v>20.5</v>
      </c>
      <c r="BT60" s="9">
        <v>19.649999618530273</v>
      </c>
      <c r="BU60" s="9">
        <v>19.149999618530273</v>
      </c>
      <c r="BV60" s="9">
        <v>20.399999618530273</v>
      </c>
      <c r="BW60" s="9">
        <v>22</v>
      </c>
      <c r="BX60" s="9">
        <v>23.399999618530273</v>
      </c>
      <c r="BY60" s="9">
        <v>23.399999618530273</v>
      </c>
      <c r="BZ60" s="9">
        <v>19.75</v>
      </c>
      <c r="CA60" s="9">
        <v>19.25</v>
      </c>
      <c r="CB60" s="9">
        <v>19.75</v>
      </c>
      <c r="CC60" s="9">
        <v>20.25</v>
      </c>
      <c r="CD60" s="9">
        <v>21.5</v>
      </c>
      <c r="CE60" s="9">
        <v>21.25</v>
      </c>
      <c r="CF60" s="9">
        <v>20.399999618530273</v>
      </c>
      <c r="CG60" s="9">
        <v>19.899999618530273</v>
      </c>
      <c r="CH60" s="9">
        <v>21.149999618530273</v>
      </c>
      <c r="CI60" s="9">
        <v>22.75</v>
      </c>
      <c r="CJ60" s="9">
        <v>24.149999618530273</v>
      </c>
      <c r="CK60" s="9">
        <v>24.149999618530273</v>
      </c>
      <c r="CL60" s="9">
        <v>20.5</v>
      </c>
      <c r="CM60" s="9">
        <v>20</v>
      </c>
      <c r="CN60" s="9">
        <v>20.5</v>
      </c>
      <c r="CO60" s="9">
        <v>21</v>
      </c>
      <c r="CP60" s="9">
        <v>22.25</v>
      </c>
      <c r="CQ60" s="9">
        <v>22</v>
      </c>
      <c r="CR60" s="9">
        <v>21.149999618530273</v>
      </c>
      <c r="CS60" s="9">
        <v>20.649999618530273</v>
      </c>
      <c r="CT60" s="9">
        <v>21.899999618530273</v>
      </c>
      <c r="CU60" s="9">
        <v>23.5</v>
      </c>
      <c r="CV60" s="9">
        <v>24.899999618530273</v>
      </c>
      <c r="CW60" s="9">
        <v>24.899999618530273</v>
      </c>
      <c r="CX60" s="9">
        <v>21.25</v>
      </c>
      <c r="CY60" s="9">
        <v>20.75</v>
      </c>
      <c r="CZ60" s="9">
        <v>21.25</v>
      </c>
      <c r="DA60" s="9">
        <v>21.75</v>
      </c>
      <c r="DB60" s="9">
        <v>23</v>
      </c>
      <c r="DC60" s="9">
        <v>22.75</v>
      </c>
      <c r="DD60" s="9">
        <v>21.899999618530273</v>
      </c>
      <c r="DE60" s="9">
        <v>21.399999618530273</v>
      </c>
      <c r="DF60" s="9">
        <v>22.649999618530273</v>
      </c>
      <c r="DG60" s="9">
        <v>24.25</v>
      </c>
      <c r="DH60" s="9">
        <v>25.649999618530273</v>
      </c>
      <c r="DI60" s="9">
        <v>25.649999618530273</v>
      </c>
      <c r="DJ60" s="9">
        <v>22</v>
      </c>
      <c r="DK60" s="9">
        <v>21.5</v>
      </c>
      <c r="DL60" s="9">
        <v>22</v>
      </c>
      <c r="DM60" s="9">
        <v>22.5</v>
      </c>
      <c r="DN60" s="9">
        <v>23.75</v>
      </c>
      <c r="DO60" s="9">
        <v>23.5</v>
      </c>
      <c r="DP60" s="9">
        <v>22.649999618530273</v>
      </c>
      <c r="DQ60" s="9">
        <v>22.149999618530273</v>
      </c>
      <c r="DR60" s="9">
        <v>23.399999618530273</v>
      </c>
      <c r="DS60" s="9">
        <v>25</v>
      </c>
      <c r="DT60" s="9">
        <v>26.399999618530273</v>
      </c>
      <c r="DU60" s="9">
        <v>26.399999618530273</v>
      </c>
      <c r="DV60" s="9">
        <v>22.75</v>
      </c>
      <c r="DW60" s="9">
        <v>22.25</v>
      </c>
      <c r="DX60" s="9">
        <v>22.75</v>
      </c>
      <c r="DY60" s="9">
        <v>23.25</v>
      </c>
    </row>
    <row r="61" spans="1:129" ht="14.1" hidden="1" customHeight="1" x14ac:dyDescent="0.2">
      <c r="A61" s="155" t="s">
        <v>34</v>
      </c>
      <c r="B61" s="156">
        <v>43</v>
      </c>
      <c r="C61" s="31">
        <v>19.625</v>
      </c>
      <c r="D61" s="31">
        <v>30.785801678093112</v>
      </c>
      <c r="E61" s="31">
        <v>26.925531914893618</v>
      </c>
      <c r="F61" s="31">
        <v>20.6</v>
      </c>
      <c r="G61" s="31">
        <v>20.509144885212795</v>
      </c>
      <c r="H61" s="31">
        <v>20.659574468085104</v>
      </c>
      <c r="I61" s="31">
        <v>20.65217391304348</v>
      </c>
      <c r="J61" s="31">
        <v>20.215686274509803</v>
      </c>
      <c r="K61" s="34">
        <v>22.973283906372838</v>
      </c>
      <c r="L61" s="34">
        <v>23.342844698441592</v>
      </c>
      <c r="M61" s="34">
        <v>23.987783595113438</v>
      </c>
      <c r="N61" s="34">
        <v>24.545296167247386</v>
      </c>
      <c r="O61" s="34">
        <v>24.326521739130435</v>
      </c>
      <c r="P61" s="34">
        <v>25.538354253835426</v>
      </c>
      <c r="Q61" s="34">
        <v>25.222989793378144</v>
      </c>
      <c r="R61" s="65">
        <v>24.76677691925444</v>
      </c>
      <c r="S61" s="40"/>
      <c r="Z61" s="2">
        <v>43.316429181780116</v>
      </c>
      <c r="AA61" s="2">
        <v>21</v>
      </c>
      <c r="AB61" s="2">
        <v>22.5</v>
      </c>
      <c r="AC61" s="2">
        <v>22.5</v>
      </c>
      <c r="AD61" s="2">
        <v>20.5</v>
      </c>
      <c r="AE61" s="2">
        <v>18</v>
      </c>
      <c r="AF61" s="2">
        <v>18</v>
      </c>
      <c r="AG61" s="2">
        <v>18</v>
      </c>
      <c r="AH61" s="2">
        <v>18.25</v>
      </c>
      <c r="AI61" s="2">
        <v>18.25</v>
      </c>
      <c r="AJ61" s="2">
        <v>18.25</v>
      </c>
      <c r="AK61" s="2">
        <v>18.25</v>
      </c>
      <c r="AL61" s="2">
        <v>19.25</v>
      </c>
      <c r="AM61" s="2">
        <v>21.25</v>
      </c>
      <c r="AN61" s="2">
        <v>22.75</v>
      </c>
      <c r="AO61" s="2">
        <v>22.75</v>
      </c>
      <c r="AP61" s="2">
        <v>20.75</v>
      </c>
      <c r="AQ61" s="2">
        <v>18.25</v>
      </c>
      <c r="AR61" s="2">
        <v>18.25</v>
      </c>
      <c r="AS61" s="2">
        <v>18.25</v>
      </c>
      <c r="AT61" s="2">
        <v>18.5</v>
      </c>
      <c r="AU61" s="2">
        <v>18.5</v>
      </c>
      <c r="AV61" s="2">
        <v>18.5</v>
      </c>
      <c r="AW61" s="2">
        <v>18.5</v>
      </c>
      <c r="AX61" s="2">
        <v>19.5</v>
      </c>
      <c r="AY61" s="2">
        <v>21.5</v>
      </c>
      <c r="AZ61" s="2">
        <v>23</v>
      </c>
      <c r="BA61" s="2">
        <v>23</v>
      </c>
      <c r="BB61" s="2">
        <v>21</v>
      </c>
      <c r="BC61" s="2">
        <v>18.5</v>
      </c>
      <c r="BD61" s="2">
        <v>18.5</v>
      </c>
      <c r="BE61" s="2">
        <v>18.5</v>
      </c>
      <c r="BF61" s="2">
        <v>19</v>
      </c>
      <c r="BG61" s="2">
        <v>19</v>
      </c>
      <c r="BH61" s="2">
        <v>19</v>
      </c>
      <c r="BI61" s="2">
        <v>19</v>
      </c>
      <c r="BJ61" s="2">
        <v>20</v>
      </c>
      <c r="BK61" s="2">
        <v>22</v>
      </c>
      <c r="BL61" s="2">
        <v>23.5</v>
      </c>
      <c r="BM61" s="2">
        <v>23.5</v>
      </c>
      <c r="BN61" s="2">
        <v>21.5</v>
      </c>
      <c r="BO61" s="2">
        <v>19</v>
      </c>
      <c r="BP61" s="2">
        <v>19</v>
      </c>
      <c r="BQ61" s="2">
        <v>19</v>
      </c>
      <c r="BR61" s="2">
        <v>19.5</v>
      </c>
      <c r="BS61" s="2">
        <v>19.5</v>
      </c>
      <c r="BT61" s="2">
        <v>19.5</v>
      </c>
      <c r="BU61" s="2">
        <v>19.5</v>
      </c>
      <c r="BV61" s="2">
        <v>20.5</v>
      </c>
      <c r="BW61" s="2">
        <v>22.5</v>
      </c>
      <c r="BX61" s="2">
        <v>24</v>
      </c>
      <c r="BY61" s="2">
        <v>24</v>
      </c>
      <c r="BZ61" s="2">
        <v>22</v>
      </c>
      <c r="CA61" s="2">
        <v>19.5</v>
      </c>
      <c r="CB61" s="2">
        <v>19.5</v>
      </c>
      <c r="CC61" s="2">
        <v>19.5</v>
      </c>
      <c r="CD61" s="2">
        <v>20</v>
      </c>
      <c r="CE61" s="2">
        <v>20</v>
      </c>
      <c r="CF61" s="2">
        <v>20</v>
      </c>
      <c r="CG61" s="2">
        <v>20</v>
      </c>
      <c r="CH61" s="2">
        <v>21</v>
      </c>
      <c r="CI61" s="2">
        <v>23</v>
      </c>
      <c r="CJ61" s="2">
        <v>24.5</v>
      </c>
      <c r="CK61" s="2">
        <v>24.5</v>
      </c>
      <c r="CL61" s="2">
        <v>22.5</v>
      </c>
      <c r="CM61" s="2">
        <v>20</v>
      </c>
      <c r="CN61" s="2">
        <v>20</v>
      </c>
      <c r="CO61" s="2">
        <v>20</v>
      </c>
      <c r="CP61" s="2">
        <v>20.5</v>
      </c>
      <c r="CQ61" s="2">
        <v>20.5</v>
      </c>
      <c r="CR61" s="2">
        <v>20.5</v>
      </c>
      <c r="CS61" s="2">
        <v>20.5</v>
      </c>
      <c r="CT61" s="2">
        <v>21.5</v>
      </c>
      <c r="CU61" s="2">
        <v>23.5</v>
      </c>
      <c r="CV61" s="2">
        <v>25</v>
      </c>
      <c r="CW61" s="2">
        <v>25</v>
      </c>
      <c r="CX61" s="2">
        <v>23</v>
      </c>
      <c r="CY61" s="2">
        <v>20.5</v>
      </c>
      <c r="CZ61" s="2">
        <v>20.5</v>
      </c>
      <c r="DA61" s="2">
        <v>20.5</v>
      </c>
      <c r="DB61" s="2">
        <v>21</v>
      </c>
      <c r="DC61" s="2">
        <v>21</v>
      </c>
      <c r="DD61" s="2">
        <v>21</v>
      </c>
      <c r="DE61" s="2">
        <v>21</v>
      </c>
      <c r="DF61" s="2">
        <v>22</v>
      </c>
      <c r="DG61" s="2">
        <v>24</v>
      </c>
      <c r="DH61" s="2">
        <v>25.5</v>
      </c>
      <c r="DI61" s="2">
        <v>25.5</v>
      </c>
      <c r="DJ61" s="2">
        <v>23.5</v>
      </c>
      <c r="DK61" s="2">
        <v>21</v>
      </c>
      <c r="DL61" s="2">
        <v>21</v>
      </c>
      <c r="DM61" s="2">
        <v>21</v>
      </c>
      <c r="DN61" s="2">
        <v>21.5</v>
      </c>
      <c r="DO61" s="2">
        <v>21.5</v>
      </c>
      <c r="DP61" s="2">
        <v>21.5</v>
      </c>
      <c r="DQ61" s="2">
        <v>21.5</v>
      </c>
      <c r="DR61" s="2">
        <v>22.5</v>
      </c>
      <c r="DS61" s="2">
        <v>24.5</v>
      </c>
      <c r="DT61" s="2">
        <v>26</v>
      </c>
      <c r="DU61" s="2">
        <v>26</v>
      </c>
      <c r="DV61" s="2">
        <v>24</v>
      </c>
      <c r="DW61" s="2">
        <v>21.5</v>
      </c>
      <c r="DX61" s="2">
        <v>21.5</v>
      </c>
      <c r="DY61" s="2">
        <v>21.5</v>
      </c>
    </row>
    <row r="62" spans="1:129" ht="14.1" hidden="1" customHeight="1" x14ac:dyDescent="0.2">
      <c r="A62" s="155" t="s">
        <v>36</v>
      </c>
      <c r="B62" s="156">
        <v>56.5</v>
      </c>
      <c r="C62" s="31">
        <v>24.107142857142861</v>
      </c>
      <c r="D62" s="31">
        <v>36.966180764319716</v>
      </c>
      <c r="E62" s="31">
        <v>31.138297872340427</v>
      </c>
      <c r="F62" s="31">
        <v>21.9</v>
      </c>
      <c r="G62" s="31">
        <v>21.338221690156175</v>
      </c>
      <c r="H62" s="31">
        <v>21.648936170212767</v>
      </c>
      <c r="I62" s="31">
        <v>21.630434782608695</v>
      </c>
      <c r="J62" s="31">
        <v>20.735294117647058</v>
      </c>
      <c r="K62" s="34">
        <v>25.518373765571276</v>
      </c>
      <c r="L62" s="34">
        <v>24.782897130357032</v>
      </c>
      <c r="M62" s="34">
        <v>23.745200698080279</v>
      </c>
      <c r="N62" s="34">
        <v>24.14547038327526</v>
      </c>
      <c r="O62" s="34">
        <v>24.090869565217393</v>
      </c>
      <c r="P62" s="34">
        <v>25.863668061366806</v>
      </c>
      <c r="Q62" s="34">
        <v>25.364388847398555</v>
      </c>
      <c r="R62" s="65">
        <v>25.143257236479887</v>
      </c>
      <c r="S62" s="40"/>
      <c r="Z62" s="2">
        <v>61.196428571428569</v>
      </c>
      <c r="AA62" s="2">
        <v>19.25</v>
      </c>
      <c r="AB62" s="2">
        <v>20.5</v>
      </c>
      <c r="AC62" s="2">
        <v>20.75</v>
      </c>
      <c r="AD62" s="2">
        <v>18</v>
      </c>
      <c r="AE62" s="2">
        <v>17.25</v>
      </c>
      <c r="AF62" s="2">
        <v>17.5</v>
      </c>
      <c r="AG62" s="2">
        <v>17.75</v>
      </c>
      <c r="AH62" s="2">
        <v>18.75</v>
      </c>
      <c r="AI62" s="2">
        <v>18.75</v>
      </c>
      <c r="AJ62" s="2">
        <v>18</v>
      </c>
      <c r="AK62" s="2">
        <v>17.75</v>
      </c>
      <c r="AL62" s="2">
        <v>18.75</v>
      </c>
      <c r="AM62" s="2">
        <v>20.25</v>
      </c>
      <c r="AN62" s="2">
        <v>21.5</v>
      </c>
      <c r="AO62" s="2">
        <v>21.75</v>
      </c>
      <c r="AP62" s="2">
        <v>19</v>
      </c>
      <c r="AQ62" s="2">
        <v>18.25</v>
      </c>
      <c r="AR62" s="2">
        <v>18.5</v>
      </c>
      <c r="AS62" s="2">
        <v>18.75</v>
      </c>
      <c r="AT62" s="2">
        <v>19.75</v>
      </c>
      <c r="AU62" s="2">
        <v>19.75</v>
      </c>
      <c r="AV62" s="2">
        <v>19</v>
      </c>
      <c r="AW62" s="2">
        <v>18.75</v>
      </c>
      <c r="AX62" s="2">
        <v>19.75</v>
      </c>
      <c r="AY62" s="2">
        <v>21.25</v>
      </c>
      <c r="AZ62" s="2">
        <v>22.5</v>
      </c>
      <c r="BA62" s="2">
        <v>22.75</v>
      </c>
      <c r="BB62" s="2">
        <v>20</v>
      </c>
      <c r="BC62" s="2">
        <v>19.25</v>
      </c>
      <c r="BD62" s="2">
        <v>19.5</v>
      </c>
      <c r="BE62" s="2">
        <v>19.75</v>
      </c>
      <c r="BF62" s="2">
        <v>20.75</v>
      </c>
      <c r="BG62" s="2">
        <v>20.75</v>
      </c>
      <c r="BH62" s="2">
        <v>20</v>
      </c>
      <c r="BI62" s="2">
        <v>19.75</v>
      </c>
      <c r="BJ62" s="2">
        <v>20.75</v>
      </c>
      <c r="BK62" s="2">
        <v>22.25</v>
      </c>
      <c r="BL62" s="2">
        <v>23.5</v>
      </c>
      <c r="BM62" s="2">
        <v>23.75</v>
      </c>
      <c r="BN62" s="2">
        <v>21</v>
      </c>
      <c r="BO62" s="2">
        <v>20.25</v>
      </c>
      <c r="BP62" s="2">
        <v>20.5</v>
      </c>
      <c r="BQ62" s="2">
        <v>20.75</v>
      </c>
      <c r="BR62" s="2">
        <v>21.75</v>
      </c>
      <c r="BS62" s="2">
        <v>21.75</v>
      </c>
      <c r="BT62" s="2">
        <v>21</v>
      </c>
      <c r="BU62" s="2">
        <v>20.75</v>
      </c>
      <c r="BV62" s="2">
        <v>21.75</v>
      </c>
      <c r="BW62" s="2">
        <v>23.25</v>
      </c>
      <c r="BX62" s="2">
        <v>24.5</v>
      </c>
      <c r="BY62" s="2">
        <v>24.75</v>
      </c>
      <c r="BZ62" s="2">
        <v>22</v>
      </c>
      <c r="CA62" s="2">
        <v>21.25</v>
      </c>
      <c r="CB62" s="2">
        <v>21.5</v>
      </c>
      <c r="CC62" s="2">
        <v>21.75</v>
      </c>
      <c r="CD62" s="2">
        <v>22.75</v>
      </c>
      <c r="CE62" s="2">
        <v>22.75</v>
      </c>
      <c r="CF62" s="2">
        <v>22</v>
      </c>
      <c r="CG62" s="2">
        <v>21.75</v>
      </c>
      <c r="CH62" s="2">
        <v>22.75</v>
      </c>
      <c r="CI62" s="2">
        <v>24.25</v>
      </c>
      <c r="CJ62" s="2">
        <v>25.5</v>
      </c>
      <c r="CK62" s="2">
        <v>25.75</v>
      </c>
      <c r="CL62" s="2">
        <v>23</v>
      </c>
      <c r="CM62" s="2">
        <v>22.25</v>
      </c>
      <c r="CN62" s="2">
        <v>22.5</v>
      </c>
      <c r="CO62" s="2">
        <v>22.75</v>
      </c>
      <c r="CP62" s="2">
        <v>23.75</v>
      </c>
      <c r="CQ62" s="2">
        <v>23.75</v>
      </c>
      <c r="CR62" s="2">
        <v>23</v>
      </c>
      <c r="CS62" s="2">
        <v>22.75</v>
      </c>
      <c r="CT62" s="2">
        <v>23.75</v>
      </c>
      <c r="CU62" s="2">
        <v>25.25</v>
      </c>
      <c r="CV62" s="2">
        <v>26.5</v>
      </c>
      <c r="CW62" s="2">
        <v>26.75</v>
      </c>
      <c r="CX62" s="2">
        <v>24</v>
      </c>
      <c r="CY62" s="2">
        <v>23.25</v>
      </c>
      <c r="CZ62" s="2">
        <v>23.5</v>
      </c>
      <c r="DA62" s="2">
        <v>23.75</v>
      </c>
      <c r="DB62" s="2">
        <v>24.75</v>
      </c>
      <c r="DC62" s="2">
        <v>24.75</v>
      </c>
      <c r="DD62" s="2">
        <v>24</v>
      </c>
      <c r="DE62" s="2">
        <v>23.75</v>
      </c>
      <c r="DF62" s="2">
        <v>24.75</v>
      </c>
      <c r="DG62" s="2">
        <v>26.25</v>
      </c>
      <c r="DH62" s="2">
        <v>27.5</v>
      </c>
      <c r="DI62" s="2">
        <v>27.75</v>
      </c>
      <c r="DJ62" s="2">
        <v>25</v>
      </c>
      <c r="DK62" s="2">
        <v>24.25</v>
      </c>
      <c r="DL62" s="2">
        <v>24.5</v>
      </c>
      <c r="DM62" s="2">
        <v>24.75</v>
      </c>
      <c r="DN62" s="2">
        <v>25.75</v>
      </c>
      <c r="DO62" s="2">
        <v>25.75</v>
      </c>
      <c r="DP62" s="2">
        <v>25</v>
      </c>
      <c r="DQ62" s="2">
        <v>24.75</v>
      </c>
      <c r="DR62" s="2">
        <v>25.75</v>
      </c>
      <c r="DS62" s="2">
        <v>27.25</v>
      </c>
      <c r="DT62" s="2">
        <v>28.5</v>
      </c>
      <c r="DU62" s="2">
        <v>28.75</v>
      </c>
      <c r="DV62" s="2">
        <v>26</v>
      </c>
      <c r="DW62" s="2">
        <v>25.25</v>
      </c>
      <c r="DX62" s="2">
        <v>25.5</v>
      </c>
      <c r="DY62" s="2">
        <v>25.75</v>
      </c>
    </row>
    <row r="63" spans="1:129" ht="14.1" hidden="1" customHeight="1" thickBot="1" x14ac:dyDescent="0.25">
      <c r="A63" s="157" t="s">
        <v>37</v>
      </c>
      <c r="B63" s="158">
        <v>48</v>
      </c>
      <c r="C63" s="51">
        <v>29.03892803192138</v>
      </c>
      <c r="D63" s="51">
        <v>35.847857992989674</v>
      </c>
      <c r="E63" s="51">
        <v>39.339895126667443</v>
      </c>
      <c r="F63" s="51">
        <v>31.083999252319337</v>
      </c>
      <c r="G63" s="51">
        <v>28.688095729271314</v>
      </c>
      <c r="H63" s="51">
        <v>28.017340355731076</v>
      </c>
      <c r="I63" s="51">
        <v>27.625869253407359</v>
      </c>
      <c r="J63" s="51">
        <v>30.421077578675511</v>
      </c>
      <c r="K63" s="52">
        <v>31.798396223296162</v>
      </c>
      <c r="L63" s="52">
        <v>27.613457385158039</v>
      </c>
      <c r="M63" s="52">
        <v>28.06197915202036</v>
      </c>
      <c r="N63" s="52">
        <v>28.080220496280685</v>
      </c>
      <c r="O63" s="52">
        <v>28.349022748864215</v>
      </c>
      <c r="P63" s="52">
        <v>29.116775394982362</v>
      </c>
      <c r="Q63" s="52">
        <v>28.85876188157118</v>
      </c>
      <c r="R63" s="68">
        <v>28.815829522547485</v>
      </c>
      <c r="S63" s="55"/>
      <c r="Z63" s="2">
        <v>48.321428571428569</v>
      </c>
      <c r="AA63" s="2">
        <v>22.192499160766602</v>
      </c>
      <c r="AB63" s="2">
        <v>24.192499160766602</v>
      </c>
      <c r="AC63" s="2">
        <v>24.692499160766602</v>
      </c>
      <c r="AD63" s="2">
        <v>21.292500381469726</v>
      </c>
      <c r="AE63" s="2">
        <v>19.792500381469726</v>
      </c>
      <c r="AF63" s="2">
        <v>19.792500381469726</v>
      </c>
      <c r="AG63" s="2">
        <v>19.692499999999999</v>
      </c>
      <c r="AH63" s="2">
        <v>20.642498016357422</v>
      </c>
      <c r="AI63" s="2">
        <v>19.742498397827148</v>
      </c>
      <c r="AJ63" s="2">
        <v>20.242498397827148</v>
      </c>
      <c r="AK63" s="2">
        <v>20.242498397827148</v>
      </c>
      <c r="AL63" s="2">
        <v>19.992498397827148</v>
      </c>
      <c r="AM63" s="2">
        <v>22.442499160766602</v>
      </c>
      <c r="AN63" s="2">
        <v>24.442499160766602</v>
      </c>
      <c r="AO63" s="2">
        <v>24.942499160766602</v>
      </c>
      <c r="AP63" s="2">
        <v>21.542500381469726</v>
      </c>
      <c r="AQ63" s="2">
        <v>20.042500381469726</v>
      </c>
      <c r="AR63" s="2">
        <v>20.042500381469726</v>
      </c>
      <c r="AS63" s="2">
        <v>19.942499999999999</v>
      </c>
      <c r="AT63" s="2">
        <v>21.142498016357422</v>
      </c>
      <c r="AU63" s="2">
        <v>20.242498397827148</v>
      </c>
      <c r="AV63" s="2">
        <v>20.742498397827148</v>
      </c>
      <c r="AW63" s="2">
        <v>20.742498397827148</v>
      </c>
      <c r="AX63" s="2">
        <v>20.492498397827148</v>
      </c>
      <c r="AY63" s="2">
        <v>22.942499160766602</v>
      </c>
      <c r="AZ63" s="2">
        <v>24.942499160766602</v>
      </c>
      <c r="BA63" s="2">
        <v>25.442499160766602</v>
      </c>
      <c r="BB63" s="2">
        <v>22.042500381469726</v>
      </c>
      <c r="BC63" s="2">
        <v>20.542500381469726</v>
      </c>
      <c r="BD63" s="2">
        <v>20.542500381469726</v>
      </c>
      <c r="BE63" s="2">
        <v>20.442499999999999</v>
      </c>
      <c r="BF63" s="2">
        <v>21.842498016357421</v>
      </c>
      <c r="BG63" s="2">
        <v>20.942498397827148</v>
      </c>
      <c r="BH63" s="2">
        <v>21.442498397827148</v>
      </c>
      <c r="BI63" s="2">
        <v>21.442498397827148</v>
      </c>
      <c r="BJ63" s="2">
        <v>21.192498397827148</v>
      </c>
      <c r="BK63" s="2">
        <v>23.642499160766601</v>
      </c>
      <c r="BL63" s="2">
        <v>25.642499160766601</v>
      </c>
      <c r="BM63" s="2">
        <v>26.142499160766601</v>
      </c>
      <c r="BN63" s="2">
        <v>22.742500381469725</v>
      </c>
      <c r="BO63" s="2">
        <v>21.242500381469725</v>
      </c>
      <c r="BP63" s="2">
        <v>21.242500381469725</v>
      </c>
      <c r="BQ63" s="2">
        <v>21.142499999999998</v>
      </c>
      <c r="BR63" s="2">
        <v>22.642498016357422</v>
      </c>
      <c r="BS63" s="2">
        <v>21.742498397827148</v>
      </c>
      <c r="BT63" s="2">
        <v>22.242498397827148</v>
      </c>
      <c r="BU63" s="2">
        <v>22.242498397827148</v>
      </c>
      <c r="BV63" s="2">
        <v>21.992498397827148</v>
      </c>
      <c r="BW63" s="2">
        <v>24.442499160766602</v>
      </c>
      <c r="BX63" s="2">
        <v>26.442499160766602</v>
      </c>
      <c r="BY63" s="2">
        <v>26.942499160766602</v>
      </c>
      <c r="BZ63" s="2">
        <v>23.542500381469726</v>
      </c>
      <c r="CA63" s="2">
        <v>22.042500381469726</v>
      </c>
      <c r="CB63" s="2">
        <v>22.042500381469726</v>
      </c>
      <c r="CC63" s="2">
        <v>21.942499999999999</v>
      </c>
      <c r="CD63" s="2">
        <v>23.142498016357422</v>
      </c>
      <c r="CE63" s="2">
        <v>22.242498397827148</v>
      </c>
      <c r="CF63" s="2">
        <v>22.742498397827148</v>
      </c>
      <c r="CG63" s="2">
        <v>22.742498397827148</v>
      </c>
      <c r="CH63" s="2">
        <v>22.492498397827148</v>
      </c>
      <c r="CI63" s="2">
        <v>24.942499160766602</v>
      </c>
      <c r="CJ63" s="2">
        <v>26.942499160766602</v>
      </c>
      <c r="CK63" s="2">
        <v>27.442499160766602</v>
      </c>
      <c r="CL63" s="2">
        <v>24.042500381469726</v>
      </c>
      <c r="CM63" s="2">
        <v>22.542500381469726</v>
      </c>
      <c r="CN63" s="2">
        <v>22.542500381469726</v>
      </c>
      <c r="CO63" s="2">
        <v>22.442499999999999</v>
      </c>
      <c r="CP63" s="2">
        <v>23.642498016357422</v>
      </c>
      <c r="CQ63" s="2">
        <v>22.742498397827148</v>
      </c>
      <c r="CR63" s="2">
        <v>23.242498397827148</v>
      </c>
      <c r="CS63" s="2">
        <v>23.242498397827148</v>
      </c>
      <c r="CT63" s="2">
        <v>22.992498397827148</v>
      </c>
      <c r="CU63" s="2">
        <v>25.442499160766602</v>
      </c>
      <c r="CV63" s="2">
        <v>27.442499160766602</v>
      </c>
      <c r="CW63" s="2">
        <v>27.942499160766602</v>
      </c>
      <c r="CX63" s="2">
        <v>24.542500381469726</v>
      </c>
      <c r="CY63" s="2">
        <v>23.042500381469726</v>
      </c>
      <c r="CZ63" s="2">
        <v>23.042500381469726</v>
      </c>
      <c r="DA63" s="2">
        <v>22.942499999999999</v>
      </c>
      <c r="DB63" s="2">
        <v>24.142498016357422</v>
      </c>
      <c r="DC63" s="2">
        <v>23.242498397827148</v>
      </c>
      <c r="DD63" s="2">
        <v>23.742498397827148</v>
      </c>
      <c r="DE63" s="2">
        <v>23.742498397827148</v>
      </c>
      <c r="DF63" s="2">
        <v>23.492498397827148</v>
      </c>
      <c r="DG63" s="2">
        <v>25.942499160766602</v>
      </c>
      <c r="DH63" s="2">
        <v>27.942499160766602</v>
      </c>
      <c r="DI63" s="2">
        <v>28.442499160766602</v>
      </c>
      <c r="DJ63" s="2">
        <v>25.042500381469726</v>
      </c>
      <c r="DK63" s="2">
        <v>23.542500381469726</v>
      </c>
      <c r="DL63" s="2">
        <v>23.542500381469726</v>
      </c>
      <c r="DM63" s="2">
        <v>23.442499999999999</v>
      </c>
      <c r="DN63" s="2">
        <v>24.642498016357422</v>
      </c>
      <c r="DO63" s="2">
        <v>23.742498397827148</v>
      </c>
      <c r="DP63" s="2">
        <v>24.242498397827148</v>
      </c>
      <c r="DQ63" s="2">
        <v>24.242498397827148</v>
      </c>
      <c r="DR63" s="2">
        <v>23.992498397827148</v>
      </c>
      <c r="DS63" s="2">
        <v>26.442499160766602</v>
      </c>
      <c r="DT63" s="2">
        <v>28.442499160766602</v>
      </c>
      <c r="DU63" s="2">
        <v>28.942499160766602</v>
      </c>
      <c r="DV63" s="2">
        <v>25.542500381469726</v>
      </c>
      <c r="DW63" s="2">
        <v>24.042500381469726</v>
      </c>
      <c r="DX63" s="2">
        <v>24.042500381469726</v>
      </c>
      <c r="DY63" s="2">
        <v>23.942499999999999</v>
      </c>
    </row>
    <row r="64" spans="1:129" ht="10.5" customHeight="1" x14ac:dyDescent="0.2"/>
    <row r="65" spans="1:20" ht="10.5" customHeight="1" x14ac:dyDescent="0.2">
      <c r="A65" s="7" t="s">
        <v>39</v>
      </c>
    </row>
    <row r="66" spans="1:20" ht="5.25" customHeight="1" x14ac:dyDescent="0.2"/>
    <row r="67" spans="1:20" s="23" customFormat="1" ht="13.5" customHeight="1" thickBot="1" x14ac:dyDescent="0.25">
      <c r="A67" s="69">
        <f>A6</f>
        <v>37055</v>
      </c>
      <c r="B67" s="70"/>
      <c r="C67" s="71" t="s">
        <v>4</v>
      </c>
      <c r="D67" s="71">
        <v>37073</v>
      </c>
      <c r="E67" s="71">
        <v>37104</v>
      </c>
      <c r="F67" s="71" t="s">
        <v>5</v>
      </c>
      <c r="G67" s="72" t="s">
        <v>6</v>
      </c>
      <c r="H67" s="71"/>
      <c r="I67" s="71"/>
      <c r="J67" s="71"/>
      <c r="K67" s="72" t="s">
        <v>7</v>
      </c>
      <c r="L67" s="71" t="s">
        <v>8</v>
      </c>
      <c r="M67" s="71" t="s">
        <v>9</v>
      </c>
      <c r="N67" s="72" t="s">
        <v>10</v>
      </c>
      <c r="O67" s="72" t="s">
        <v>11</v>
      </c>
      <c r="P67" s="72" t="s">
        <v>12</v>
      </c>
      <c r="Q67" s="159" t="s">
        <v>13</v>
      </c>
      <c r="R67" s="73" t="s">
        <v>14</v>
      </c>
      <c r="S67" s="74"/>
      <c r="T67" s="21"/>
    </row>
    <row r="68" spans="1:20" ht="12.75" hidden="1" customHeight="1" x14ac:dyDescent="0.2">
      <c r="A68" s="75" t="s">
        <v>15</v>
      </c>
      <c r="B68" s="9" t="s">
        <v>16</v>
      </c>
      <c r="C68" s="31"/>
      <c r="D68" s="31"/>
      <c r="E68" s="31"/>
      <c r="F68" s="31"/>
      <c r="G68" s="31"/>
      <c r="H68" s="31"/>
      <c r="I68" s="31"/>
      <c r="J68" s="31"/>
      <c r="K68" s="76"/>
      <c r="L68" s="76"/>
      <c r="M68" s="76"/>
      <c r="N68" s="76"/>
      <c r="O68" s="76"/>
      <c r="P68" s="76"/>
      <c r="Q68" s="160"/>
      <c r="R68" s="36"/>
    </row>
    <row r="69" spans="1:20" hidden="1" x14ac:dyDescent="0.2">
      <c r="A69" s="75" t="s">
        <v>17</v>
      </c>
      <c r="B69" s="33" t="s">
        <v>18</v>
      </c>
      <c r="C69" s="31"/>
      <c r="D69" s="31"/>
      <c r="E69" s="31"/>
      <c r="F69" s="31"/>
      <c r="G69" s="31"/>
      <c r="H69" s="31"/>
      <c r="I69" s="31"/>
      <c r="J69" s="31"/>
      <c r="K69" s="76"/>
      <c r="L69" s="76"/>
      <c r="M69" s="76"/>
      <c r="N69" s="76"/>
      <c r="O69" s="76"/>
      <c r="P69" s="76"/>
      <c r="Q69" s="160"/>
      <c r="R69" s="36"/>
    </row>
    <row r="70" spans="1:20" hidden="1" x14ac:dyDescent="0.2">
      <c r="A70" s="75" t="s">
        <v>19</v>
      </c>
      <c r="B70" s="9"/>
      <c r="C70" s="31"/>
      <c r="D70" s="31"/>
      <c r="E70" s="31"/>
      <c r="F70" s="31"/>
      <c r="G70" s="31"/>
      <c r="H70" s="31"/>
      <c r="I70" s="31"/>
      <c r="J70" s="31"/>
      <c r="K70" s="76"/>
      <c r="L70" s="76"/>
      <c r="M70" s="76"/>
      <c r="N70" s="76"/>
      <c r="O70" s="76"/>
      <c r="P70" s="76"/>
      <c r="Q70" s="160"/>
      <c r="R70" s="36"/>
    </row>
    <row r="71" spans="1:20" hidden="1" x14ac:dyDescent="0.2">
      <c r="A71" s="75" t="s">
        <v>20</v>
      </c>
      <c r="B71" s="9"/>
      <c r="C71" s="31"/>
      <c r="D71" s="31"/>
      <c r="E71" s="31"/>
      <c r="F71" s="31"/>
      <c r="G71" s="31"/>
      <c r="H71" s="31"/>
      <c r="I71" s="31"/>
      <c r="J71" s="31"/>
      <c r="K71" s="76"/>
      <c r="L71" s="76"/>
      <c r="M71" s="76"/>
      <c r="N71" s="76"/>
      <c r="O71" s="76"/>
      <c r="P71" s="76"/>
      <c r="Q71" s="160"/>
      <c r="R71" s="36"/>
    </row>
    <row r="72" spans="1:20" hidden="1" x14ac:dyDescent="0.2">
      <c r="A72" s="75" t="s">
        <v>21</v>
      </c>
      <c r="B72" s="38" t="s">
        <v>22</v>
      </c>
      <c r="C72" s="31"/>
      <c r="D72" s="31"/>
      <c r="E72" s="31"/>
      <c r="F72" s="31"/>
      <c r="G72" s="31"/>
      <c r="H72" s="31"/>
      <c r="I72" s="31"/>
      <c r="J72" s="31"/>
      <c r="K72" s="76"/>
      <c r="L72" s="76"/>
      <c r="M72" s="76"/>
      <c r="N72" s="76"/>
      <c r="O72" s="76"/>
      <c r="P72" s="76"/>
      <c r="Q72" s="160"/>
      <c r="R72" s="39"/>
    </row>
    <row r="73" spans="1:20" hidden="1" x14ac:dyDescent="0.2">
      <c r="A73" s="75" t="s">
        <v>23</v>
      </c>
      <c r="B73" s="9"/>
      <c r="C73" s="46"/>
      <c r="D73" s="46"/>
      <c r="E73" s="46"/>
      <c r="F73" s="46"/>
      <c r="G73" s="31"/>
      <c r="H73" s="46"/>
      <c r="I73" s="46"/>
      <c r="J73" s="46"/>
      <c r="K73" s="76"/>
      <c r="L73" s="76"/>
      <c r="M73" s="76"/>
      <c r="N73" s="76"/>
      <c r="O73" s="76"/>
      <c r="P73" s="76"/>
      <c r="Q73" s="160"/>
      <c r="R73" s="39"/>
    </row>
    <row r="74" spans="1:20" ht="13.65" customHeight="1" x14ac:dyDescent="0.2">
      <c r="A74" s="47" t="s">
        <v>24</v>
      </c>
      <c r="B74" s="2" t="s">
        <v>24</v>
      </c>
      <c r="C74" s="78">
        <f ca="1">C15/('[2]Gas Curve Summary'!B12+'[2]Gas Curve Summary'!C12)*1000</f>
        <v>7652.7321780169441</v>
      </c>
      <c r="D74" s="78">
        <f ca="1">D15/'[2]Gas Curve Summary'!D13*1000</f>
        <v>8993.0692629579535</v>
      </c>
      <c r="E74" s="78">
        <f>E15/'[2]Gas Curve Summary'!D14*1000</f>
        <v>8104.7494873452561</v>
      </c>
      <c r="F74" s="78">
        <f>F15/('[2]Gas Curve Summary'!B15+'[2]Gas Curve Summary'!C15)*1000</f>
        <v>8443.0686290861995</v>
      </c>
      <c r="G74" s="78">
        <f>G15/AVERAGE('[2]Gas Curve Summary'!D16:D18)*1000</f>
        <v>8416.2398251993363</v>
      </c>
      <c r="H74" s="78"/>
      <c r="I74" s="78"/>
      <c r="J74" s="78"/>
      <c r="K74" s="79">
        <f t="shared" ref="K74:K82" ca="1" si="14">AVERAGE(G74,F74,D74,C74)</f>
        <v>8376.2774738151093</v>
      </c>
      <c r="L74" s="79">
        <f>L15/AVERAGE('[2]Gas Curve Summary'!D19:D30)*1000</f>
        <v>6962.5709394984106</v>
      </c>
      <c r="M74" s="79">
        <f>M15/AVERAGE('[2]Gas Curve Summary'!D31:D42)*1000</f>
        <v>6667.2819496842758</v>
      </c>
      <c r="N74" s="79">
        <f>N15/AVERAGE('[2]Gas Curve Summary'!D43:D54)*1000</f>
        <v>6566.7108979102168</v>
      </c>
      <c r="O74" s="79">
        <f>O15/AVERAGE('[2]Gas Curve Summary'!D55:D66)*1000</f>
        <v>6509.527991373734</v>
      </c>
      <c r="P74" s="79">
        <f>P15/AVERAGE('[2]Gas Curve Summary'!D67:D124)*1000</f>
        <v>6594.6094004310207</v>
      </c>
      <c r="Q74" s="92">
        <f t="shared" ref="Q74:Q82" si="15">AVERAGE(N74,O74,P74)</f>
        <v>6556.9494299049911</v>
      </c>
      <c r="R74" s="84">
        <f ca="1">AVERAGE(K74,L74,M74,P74)</f>
        <v>7150.1849408572043</v>
      </c>
    </row>
    <row r="75" spans="1:20" ht="13.65" customHeight="1" x14ac:dyDescent="0.2">
      <c r="A75" s="47" t="s">
        <v>25</v>
      </c>
      <c r="B75" s="2" t="s">
        <v>25</v>
      </c>
      <c r="C75" s="78">
        <f ca="1">C16/'[2]Gas Curve Summary'!J12*1000</f>
        <v>4842.6150463159993</v>
      </c>
      <c r="D75" s="78">
        <f ca="1">D16/'[2]Gas Curve Summary'!J13*1000</f>
        <v>4927.1569019932076</v>
      </c>
      <c r="E75" s="78">
        <f>E16/'[2]Gas Curve Summary'!J14*1000</f>
        <v>5039.8277167751712</v>
      </c>
      <c r="F75" s="78">
        <f>F16/'[2]Gas Curve Summary'!J15*1000</f>
        <v>4782.4209592096868</v>
      </c>
      <c r="G75" s="78">
        <f>G16/AVERAGE('[2]Gas Curve Summary'!J16:J18)*1000</f>
        <v>4392.2058744637152</v>
      </c>
      <c r="H75" s="78"/>
      <c r="I75" s="78"/>
      <c r="J75" s="78"/>
      <c r="K75" s="79">
        <f t="shared" ca="1" si="14"/>
        <v>4736.0996954956518</v>
      </c>
      <c r="L75" s="79">
        <f>L16/AVERAGE('[2]Gas Curve Summary'!J19:J30)*1000</f>
        <v>4755.0467765127623</v>
      </c>
      <c r="M75" s="79">
        <f>M16/AVERAGE('[2]Gas Curve Summary'!J31:J42)*1000</f>
        <v>5082.3946925018445</v>
      </c>
      <c r="N75" s="79">
        <f>N16/AVERAGE('[2]Gas Curve Summary'!J43:J54)*1000</f>
        <v>5157.0759950575493</v>
      </c>
      <c r="O75" s="79">
        <f>O16/AVERAGE('[2]Gas Curve Summary'!J55:J66)*1000</f>
        <v>5089.8694800884741</v>
      </c>
      <c r="P75" s="79">
        <f>P16/AVERAGE('[2]Gas Curve Summary'!J67:J124)*1000</f>
        <v>5170.6017349810954</v>
      </c>
      <c r="Q75" s="92">
        <f t="shared" si="15"/>
        <v>5139.1824033757066</v>
      </c>
      <c r="R75" s="84">
        <f ca="1">AVERAGE(K75,L75,M75,P75)</f>
        <v>4936.0357248728387</v>
      </c>
    </row>
    <row r="76" spans="1:20" ht="13.65" customHeight="1" x14ac:dyDescent="0.2">
      <c r="A76" s="47" t="s">
        <v>26</v>
      </c>
      <c r="B76" s="2" t="s">
        <v>27</v>
      </c>
      <c r="C76" s="78">
        <f ca="1">C17/'[2]Gas Curve Summary'!J12*1000</f>
        <v>9997.3543550431295</v>
      </c>
      <c r="D76" s="78">
        <f ca="1">D17/'[2]Gas Curve Summary'!J13*1000</f>
        <v>9467.3190304953732</v>
      </c>
      <c r="E76" s="78">
        <f>E17/'[2]Gas Curve Summary'!J14*1000</f>
        <v>8620.650303331855</v>
      </c>
      <c r="F76" s="78">
        <f>F17/'[2]Gas Curve Summary'!J15*1000</f>
        <v>8875.4847048685897</v>
      </c>
      <c r="G76" s="78">
        <f>G17/AVERAGE('[2]Gas Curve Summary'!J16:J18)*1000</f>
        <v>8395.3689743606992</v>
      </c>
      <c r="H76" s="78"/>
      <c r="I76" s="78"/>
      <c r="J76" s="78"/>
      <c r="K76" s="79">
        <f t="shared" ca="1" si="14"/>
        <v>9183.8817661919475</v>
      </c>
      <c r="L76" s="79">
        <f>L17/AVERAGE('[2]Gas Curve Summary'!J19:J30)*1000</f>
        <v>7280.9124684175831</v>
      </c>
      <c r="M76" s="79">
        <f>M17/AVERAGE('[2]Gas Curve Summary'!J31:J42)*1000</f>
        <v>7353.1750072284667</v>
      </c>
      <c r="N76" s="79">
        <f>N17/AVERAGE('[2]Gas Curve Summary'!J43:J54)*1000</f>
        <v>7187.4730223223914</v>
      </c>
      <c r="O76" s="79">
        <f>O17/AVERAGE('[2]Gas Curve Summary'!J55:J66)*1000</f>
        <v>7060.1495585208368</v>
      </c>
      <c r="P76" s="79">
        <f>P17/AVERAGE('[2]Gas Curve Summary'!J67:J123)*1000</f>
        <v>7067.9912999411399</v>
      </c>
      <c r="Q76" s="80">
        <f t="shared" si="15"/>
        <v>7105.2046269281227</v>
      </c>
      <c r="R76" s="84">
        <f ca="1">AVERAGE(K76:P76)</f>
        <v>7522.2638537703942</v>
      </c>
    </row>
    <row r="77" spans="1:20" ht="13.65" customHeight="1" x14ac:dyDescent="0.2">
      <c r="A77" s="47" t="s">
        <v>28</v>
      </c>
      <c r="B77" s="2" t="s">
        <v>27</v>
      </c>
      <c r="C77" s="78">
        <f ca="1">C18/'[2]Gas Curve Summary'!J12*1000</f>
        <v>7620.8411801632146</v>
      </c>
      <c r="D77" s="78">
        <f ca="1">D18/'[2]Gas Curve Summary'!J13*1000</f>
        <v>7624.2931267410295</v>
      </c>
      <c r="E77" s="78">
        <f>E18/'[2]Gas Curve Summary'!J14*1000</f>
        <v>7299.1367937662899</v>
      </c>
      <c r="F77" s="78">
        <f>F18/'[2]Gas Curve Summary'!J15*1000</f>
        <v>7367.5140025850933</v>
      </c>
      <c r="G77" s="78">
        <f>G18/AVERAGE('[2]Gas Curve Summary'!J16:J18)*1000</f>
        <v>6554.3028145357121</v>
      </c>
      <c r="H77" s="78"/>
      <c r="I77" s="78"/>
      <c r="J77" s="78"/>
      <c r="K77" s="79">
        <f t="shared" ca="1" si="14"/>
        <v>7291.7377810062617</v>
      </c>
      <c r="L77" s="79">
        <f>L18/AVERAGE('[2]Gas Curve Summary'!J19:J30)*1000</f>
        <v>5828.1516864784526</v>
      </c>
      <c r="M77" s="79">
        <f>M18/AVERAGE('[2]Gas Curve Summary'!J31:J42)*1000</f>
        <v>6181.7930495590717</v>
      </c>
      <c r="N77" s="79">
        <f>N18/AVERAGE('[2]Gas Curve Summary'!J43:J54)*1000</f>
        <v>5875.6937059114807</v>
      </c>
      <c r="O77" s="79">
        <f>O18/AVERAGE('[2]Gas Curve Summary'!J55:J66)*1000</f>
        <v>5694.4928703626119</v>
      </c>
      <c r="P77" s="79">
        <f>P18/AVERAGE('[2]Gas Curve Summary'!J67:J123)*1000</f>
        <v>5580.7439734963682</v>
      </c>
      <c r="Q77" s="80">
        <f t="shared" si="15"/>
        <v>5716.9768499234879</v>
      </c>
      <c r="R77" s="84">
        <f ca="1">AVERAGE(K77:P77)</f>
        <v>6075.4355111357081</v>
      </c>
    </row>
    <row r="78" spans="1:20" ht="13.65" customHeight="1" x14ac:dyDescent="0.2">
      <c r="A78" s="47" t="s">
        <v>29</v>
      </c>
      <c r="B78" s="2" t="s">
        <v>27</v>
      </c>
      <c r="C78" s="78">
        <f ca="1">C19/'[2]Gas Curve Summary'!J12*1000</f>
        <v>11300.735217746025</v>
      </c>
      <c r="D78" s="78">
        <f ca="1">D19/'[2]Gas Curve Summary'!J13*1000</f>
        <v>10657.645776307936</v>
      </c>
      <c r="E78" s="78">
        <f>E19/'[2]Gas Curve Summary'!J14*1000</f>
        <v>10190.946148895086</v>
      </c>
      <c r="F78" s="78">
        <f>F19/'[2]Gas Curve Summary'!J15*1000</f>
        <v>9909.521757862989</v>
      </c>
      <c r="G78" s="78">
        <f>G19/AVERAGE('[2]Gas Curve Summary'!J16:J18)*1000</f>
        <v>8944.0971330780412</v>
      </c>
      <c r="H78" s="78"/>
      <c r="I78" s="78"/>
      <c r="J78" s="78"/>
      <c r="K78" s="79">
        <f t="shared" ca="1" si="14"/>
        <v>10202.999971248748</v>
      </c>
      <c r="L78" s="79">
        <f>L19/AVERAGE('[2]Gas Curve Summary'!J19:J30)*1000</f>
        <v>8382.5603436869478</v>
      </c>
      <c r="M78" s="79">
        <f>M19/AVERAGE('[2]Gas Curve Summary'!J31:J42)*1000</f>
        <v>8067.1768332331339</v>
      </c>
      <c r="N78" s="79">
        <f>N19/AVERAGE('[2]Gas Curve Summary'!J43:J54)*1000</f>
        <v>7785.997350272447</v>
      </c>
      <c r="O78" s="79">
        <f>O19/AVERAGE('[2]Gas Curve Summary'!J55:J66)*1000</f>
        <v>7653.8745000867002</v>
      </c>
      <c r="P78" s="79">
        <f>P19/AVERAGE('[2]Gas Curve Summary'!J67:J123)*1000</f>
        <v>7643.9996630389742</v>
      </c>
      <c r="Q78" s="80">
        <f t="shared" si="15"/>
        <v>7694.623837799375</v>
      </c>
      <c r="R78" s="84">
        <f ca="1">AVERAGE(K78:P78)</f>
        <v>8289.4347769278247</v>
      </c>
    </row>
    <row r="79" spans="1:20" ht="13.65" customHeight="1" x14ac:dyDescent="0.2">
      <c r="A79" s="47" t="s">
        <v>30</v>
      </c>
      <c r="B79" s="2" t="s">
        <v>30</v>
      </c>
      <c r="C79" s="78">
        <f ca="1">C20/'[2]Gas Curve Summary'!F12*1000</f>
        <v>4215.7535548572523</v>
      </c>
      <c r="D79" s="78">
        <f ca="1">D20/'[2]Gas Curve Summary'!F13*1000</f>
        <v>5832.9379228526432</v>
      </c>
      <c r="E79" s="78">
        <f>E20/'[2]Gas Curve Summary'!F14*1000</f>
        <v>4320.9758379934692</v>
      </c>
      <c r="F79" s="78">
        <f>F20/'[2]Gas Curve Summary'!B15*1000</f>
        <v>4120.1314474147903</v>
      </c>
      <c r="G79" s="78">
        <f>G16/AVERAGE('[2]Gas Curve Summary'!F16:F18)*1000</f>
        <v>4934.0023594847426</v>
      </c>
      <c r="H79" s="78"/>
      <c r="I79" s="78"/>
      <c r="J79" s="78"/>
      <c r="K79" s="79">
        <f t="shared" ca="1" si="14"/>
        <v>4775.7063211523564</v>
      </c>
      <c r="L79" s="79">
        <f>L20/AVERAGE('[2]Gas Curve Summary'!F19:F30)*1000</f>
        <v>4952.7363930992415</v>
      </c>
      <c r="M79" s="79">
        <f>M20/AVERAGE('[2]Gas Curve Summary'!F31:F42)*1000</f>
        <v>5356.2233787858349</v>
      </c>
      <c r="N79" s="79">
        <f>N20/AVERAGE('[2]Gas Curve Summary'!F43:F54)*1000</f>
        <v>5338.6160788762245</v>
      </c>
      <c r="O79" s="79">
        <f>O20/AVERAGE('[2]Gas Curve Summary'!F55:F66)*1000</f>
        <v>5374.4006926256334</v>
      </c>
      <c r="P79" s="79">
        <f>P20/AVERAGE('[2]Gas Curve Summary'!F67:F124)*1000</f>
        <v>5396.5074277291687</v>
      </c>
      <c r="Q79" s="92">
        <f t="shared" si="15"/>
        <v>5369.8413997436755</v>
      </c>
      <c r="R79" s="84">
        <f ca="1">AVERAGE(K79,L79,M79,P79)</f>
        <v>5120.2933801916506</v>
      </c>
    </row>
    <row r="80" spans="1:20" ht="13.65" customHeight="1" x14ac:dyDescent="0.2">
      <c r="A80" s="47" t="s">
        <v>31</v>
      </c>
      <c r="B80" s="2" t="s">
        <v>32</v>
      </c>
      <c r="C80" s="78">
        <f ca="1">C21/'[2]Gas Curve Summary'!F12*1000</f>
        <v>4133.9408996116745</v>
      </c>
      <c r="D80" s="78">
        <f ca="1">D21/'[2]Gas Curve Summary'!F13*1000</f>
        <v>5638.6840935598493</v>
      </c>
      <c r="E80" s="78">
        <f>E21/'[2]Gas Curve Summary'!F14*1000</f>
        <v>4245.8705694800201</v>
      </c>
      <c r="F80" s="78">
        <f>F21/'[2]Gas Curve Summary'!F15*1000</f>
        <v>3881.2683222131404</v>
      </c>
      <c r="G80" s="78">
        <f>G21/AVERAGE('[2]Gas Curve Summary'!F16:F18)*1000</f>
        <v>3373.5085174348428</v>
      </c>
      <c r="H80" s="78"/>
      <c r="I80" s="78"/>
      <c r="J80" s="78"/>
      <c r="K80" s="79">
        <f t="shared" ca="1" si="14"/>
        <v>4256.8504582048772</v>
      </c>
      <c r="L80" s="79">
        <f>L21/AVERAGE('[2]Gas Curve Summary'!F19:F30)*1000</f>
        <v>4879.4030048495815</v>
      </c>
      <c r="M80" s="79">
        <f>M21/AVERAGE('[2]Gas Curve Summary'!F31:F42)*1000</f>
        <v>5279.9285483876747</v>
      </c>
      <c r="N80" s="79">
        <f>N21/AVERAGE('[2]Gas Curve Summary'!F43:F54)*1000</f>
        <v>5262.0513980379801</v>
      </c>
      <c r="O80" s="79">
        <f>O21/AVERAGE('[2]Gas Curve Summary'!F55:F66)*1000</f>
        <v>5298.8508215175088</v>
      </c>
      <c r="P80" s="79">
        <f>P21/AVERAGE('[2]Gas Curve Summary'!F67:F124)*1000</f>
        <v>5323.3924006180396</v>
      </c>
      <c r="Q80" s="92">
        <f t="shared" si="15"/>
        <v>5294.7648733911765</v>
      </c>
      <c r="R80" s="84">
        <f ca="1">AVERAGE(K80,L80,M80,P80)</f>
        <v>4934.8936030150426</v>
      </c>
    </row>
    <row r="81" spans="1:18" ht="13.65" customHeight="1" x14ac:dyDescent="0.2">
      <c r="A81" s="47" t="s">
        <v>33</v>
      </c>
      <c r="B81" s="2" t="s">
        <v>33</v>
      </c>
      <c r="C81" s="78">
        <f ca="1">C22/'[2]Gas Curve Summary'!B12*1000</f>
        <v>6597.903353907659</v>
      </c>
      <c r="D81" s="78">
        <f ca="1">D22/'[2]Gas Curve Summary'!B13*1000</f>
        <v>5488.1680734029014</v>
      </c>
      <c r="E81" s="78">
        <f>E22/'[2]Gas Curve Summary'!B14*1000</f>
        <v>5528.6811921091039</v>
      </c>
      <c r="F81" s="78">
        <f>F22/'[2]Gas Curve Summary'!B15*1000</f>
        <v>4401.9239936731947</v>
      </c>
      <c r="G81" s="78">
        <f>G22/AVERAGE('[2]Gas Curve Summary'!B16:B18)*1000</f>
        <v>3733.9363172777507</v>
      </c>
      <c r="H81" s="78"/>
      <c r="I81" s="78"/>
      <c r="J81" s="78"/>
      <c r="K81" s="79">
        <f t="shared" ca="1" si="14"/>
        <v>5055.4829345653761</v>
      </c>
      <c r="L81" s="79">
        <f>L22/AVERAGE('[2]Gas Curve Summary'!B19:B30)*1000</f>
        <v>5133.6566402671588</v>
      </c>
      <c r="M81" s="79">
        <f>M22/AVERAGE('[2]Gas Curve Summary'!B31:B42)*1000</f>
        <v>5605.9225609964751</v>
      </c>
      <c r="N81" s="79">
        <f>N22/AVERAGE('[2]Gas Curve Summary'!B43:B54)*1000</f>
        <v>5574.0705099466777</v>
      </c>
      <c r="O81" s="79">
        <f>O22/AVERAGE('[2]Gas Curve Summary'!B55:B66)*1000</f>
        <v>5586.1104143629818</v>
      </c>
      <c r="P81" s="79">
        <f>P22/AVERAGE('[2]Gas Curve Summary'!B67:B124)*1000</f>
        <v>5558.4073304655112</v>
      </c>
      <c r="Q81" s="92">
        <f t="shared" si="15"/>
        <v>5572.8627515917242</v>
      </c>
      <c r="R81" s="84">
        <f ca="1">AVERAGE(K81,L81,M81,P81)</f>
        <v>5338.3673665736296</v>
      </c>
    </row>
    <row r="82" spans="1:18" ht="13.65" customHeight="1" x14ac:dyDescent="0.2">
      <c r="A82" s="47" t="s">
        <v>34</v>
      </c>
      <c r="B82" s="2" t="s">
        <v>34</v>
      </c>
      <c r="C82" s="78">
        <f ca="1">C23/'[2]Gas Curve Summary'!B12*1000</f>
        <v>5959.8121395874186</v>
      </c>
      <c r="D82" s="78">
        <f ca="1">D23/'[2]Gas Curve Summary'!B13*1000</f>
        <v>7718.0987703954497</v>
      </c>
      <c r="E82" s="78">
        <f>E23/'[2]Gas Curve Summary'!B14*1000</f>
        <v>6315.7788365830129</v>
      </c>
      <c r="F82" s="78">
        <f>F23/'[2]Gas Curve Summary'!B15*1000</f>
        <v>4833.4115438761146</v>
      </c>
      <c r="G82" s="78">
        <f>G23/AVERAGE('[2]Gas Curve Summary'!B16:B18)*1000</f>
        <v>4546.810128261779</v>
      </c>
      <c r="H82" s="78"/>
      <c r="I82" s="78"/>
      <c r="J82" s="78"/>
      <c r="K82" s="79">
        <f t="shared" ca="1" si="14"/>
        <v>5764.5331455301903</v>
      </c>
      <c r="L82" s="79">
        <f>L23/AVERAGE('[2]Gas Curve Summary'!B19:B30)*1000</f>
        <v>5317.7360371358909</v>
      </c>
      <c r="M82" s="79">
        <f>M23/AVERAGE('[2]Gas Curve Summary'!B31:B42)*1000</f>
        <v>5695.5351948807429</v>
      </c>
      <c r="N82" s="79">
        <f>N23/AVERAGE('[2]Gas Curve Summary'!B43:B54)*1000</f>
        <v>5967.9198075142767</v>
      </c>
      <c r="O82" s="79">
        <f>O23/AVERAGE('[2]Gas Curve Summary'!B55:B66)*1000</f>
        <v>5863.1531719311388</v>
      </c>
      <c r="P82" s="79">
        <f>P23/AVERAGE('[2]Gas Curve Summary'!B67:B124)*1000</f>
        <v>5936.3600227543084</v>
      </c>
      <c r="Q82" s="92">
        <f t="shared" si="15"/>
        <v>5922.4776673999077</v>
      </c>
      <c r="R82" s="84">
        <f ca="1">AVERAGE(K82,L82,M82,P82)</f>
        <v>5678.5411000752829</v>
      </c>
    </row>
    <row r="83" spans="1:18" ht="13.65" hidden="1" customHeight="1" x14ac:dyDescent="0.2">
      <c r="A83" s="47" t="s">
        <v>36</v>
      </c>
      <c r="B83" s="2" t="s">
        <v>36</v>
      </c>
      <c r="C83" s="78"/>
      <c r="D83" s="78"/>
      <c r="E83" s="78"/>
      <c r="F83" s="78"/>
      <c r="G83" s="78"/>
      <c r="H83" s="78"/>
      <c r="I83" s="78"/>
      <c r="J83" s="78"/>
      <c r="K83" s="79"/>
      <c r="L83" s="79"/>
      <c r="M83" s="79"/>
      <c r="N83" s="79"/>
      <c r="O83" s="79"/>
      <c r="P83" s="79"/>
      <c r="Q83" s="92" t="s">
        <v>40</v>
      </c>
      <c r="R83" s="84"/>
    </row>
    <row r="84" spans="1:18" ht="13.65" customHeight="1" thickBot="1" x14ac:dyDescent="0.25">
      <c r="A84" s="49" t="s">
        <v>37</v>
      </c>
      <c r="B84" s="50" t="s">
        <v>37</v>
      </c>
      <c r="C84" s="85">
        <f ca="1">C25/'[2]Gas Curve Summary'!B12*1000</f>
        <v>7838.2675002777478</v>
      </c>
      <c r="D84" s="85">
        <f ca="1">D25/'[2]Gas Curve Summary'!B13*1000</f>
        <v>8645.8005187983417</v>
      </c>
      <c r="E84" s="85">
        <f>E25/'[2]Gas Curve Summary'!B14*1000</f>
        <v>9183.0164713156009</v>
      </c>
      <c r="F84" s="85">
        <f>F25/'[2]Gas Curve Summary'!B15*1000</f>
        <v>7129.047220159393</v>
      </c>
      <c r="G84" s="85">
        <f>G25/AVERAGE('[2]Gas Curve Summary'!B16:B18)*1000</f>
        <v>6209.2878323238037</v>
      </c>
      <c r="H84" s="85"/>
      <c r="I84" s="85"/>
      <c r="J84" s="85"/>
      <c r="K84" s="86">
        <f ca="1">AVERAGE(G84,F84,D84,C84)</f>
        <v>7455.6007678898213</v>
      </c>
      <c r="L84" s="86">
        <f>L25/AVERAGE('[2]Gas Curve Summary'!B19:B30)*1000</f>
        <v>6339.0439587841502</v>
      </c>
      <c r="M84" s="86">
        <f>M25/AVERAGE('[2]Gas Curve Summary'!B31:B42)*1000</f>
        <v>6668.9825026980734</v>
      </c>
      <c r="N84" s="86">
        <f>N25/AVERAGE('[2]Gas Curve Summary'!B43:B54)*1000</f>
        <v>6655.1949978205639</v>
      </c>
      <c r="O84" s="86">
        <f>O25/AVERAGE('[2]Gas Curve Summary'!B55:B668)*1000</f>
        <v>6463.0858687937498</v>
      </c>
      <c r="P84" s="86">
        <f>P25/AVERAGE('[2]Gas Curve Summary'!B67:B124)*1000</f>
        <v>6603.4534334578193</v>
      </c>
      <c r="Q84" s="161">
        <f>AVERAGE(N84,O84,P84)</f>
        <v>6573.911433357378</v>
      </c>
      <c r="R84" s="88">
        <f ca="1">AVERAGE(K84,L84,M84,P84)</f>
        <v>6766.7701657074658</v>
      </c>
    </row>
    <row r="85" spans="1:18" x14ac:dyDescent="0.2"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R85" s="90"/>
    </row>
    <row r="86" spans="1:18" ht="3" customHeight="1" x14ac:dyDescent="0.2"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R86" s="90"/>
    </row>
    <row r="87" spans="1:18" ht="10.8" thickBot="1" x14ac:dyDescent="0.25">
      <c r="A87" s="50" t="s">
        <v>38</v>
      </c>
      <c r="B87" s="50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151"/>
      <c r="R87" s="91"/>
    </row>
    <row r="88" spans="1:18" hidden="1" x14ac:dyDescent="0.2">
      <c r="A88" s="75" t="s">
        <v>15</v>
      </c>
      <c r="B88" s="9"/>
      <c r="C88" s="78">
        <f t="shared" ref="C88:R88" si="16">C68-C108</f>
        <v>0</v>
      </c>
      <c r="D88" s="78">
        <f t="shared" si="16"/>
        <v>0</v>
      </c>
      <c r="E88" s="78">
        <f t="shared" si="16"/>
        <v>0</v>
      </c>
      <c r="F88" s="78">
        <f t="shared" si="16"/>
        <v>0</v>
      </c>
      <c r="G88" s="78">
        <f t="shared" si="16"/>
        <v>0</v>
      </c>
      <c r="H88" s="78">
        <f t="shared" si="16"/>
        <v>0</v>
      </c>
      <c r="I88" s="78">
        <f t="shared" si="16"/>
        <v>0</v>
      </c>
      <c r="J88" s="78">
        <f t="shared" si="16"/>
        <v>0</v>
      </c>
      <c r="K88" s="79">
        <f t="shared" si="16"/>
        <v>0</v>
      </c>
      <c r="L88" s="79">
        <f t="shared" si="16"/>
        <v>0</v>
      </c>
      <c r="M88" s="79">
        <f t="shared" si="16"/>
        <v>0</v>
      </c>
      <c r="N88" s="92">
        <f t="shared" si="16"/>
        <v>0</v>
      </c>
      <c r="O88" s="92">
        <f t="shared" si="16"/>
        <v>0</v>
      </c>
      <c r="P88" s="92">
        <f t="shared" si="16"/>
        <v>0</v>
      </c>
      <c r="Q88" s="31">
        <f t="shared" si="16"/>
        <v>0</v>
      </c>
      <c r="R88" s="93">
        <f t="shared" si="16"/>
        <v>0</v>
      </c>
    </row>
    <row r="89" spans="1:18" hidden="1" x14ac:dyDescent="0.2">
      <c r="A89" s="75" t="s">
        <v>17</v>
      </c>
      <c r="B89" s="33"/>
      <c r="C89" s="78">
        <f t="shared" ref="C89:R89" si="17">C69-C109</f>
        <v>0</v>
      </c>
      <c r="D89" s="78">
        <f t="shared" si="17"/>
        <v>0</v>
      </c>
      <c r="E89" s="78">
        <f t="shared" si="17"/>
        <v>0</v>
      </c>
      <c r="F89" s="78">
        <f t="shared" si="17"/>
        <v>0</v>
      </c>
      <c r="G89" s="78">
        <f t="shared" si="17"/>
        <v>0</v>
      </c>
      <c r="H89" s="78">
        <f t="shared" si="17"/>
        <v>0</v>
      </c>
      <c r="I89" s="78">
        <f t="shared" si="17"/>
        <v>0</v>
      </c>
      <c r="J89" s="78">
        <f t="shared" si="17"/>
        <v>0</v>
      </c>
      <c r="K89" s="79">
        <f t="shared" si="17"/>
        <v>0</v>
      </c>
      <c r="L89" s="79">
        <f t="shared" si="17"/>
        <v>0</v>
      </c>
      <c r="M89" s="79">
        <f t="shared" si="17"/>
        <v>0</v>
      </c>
      <c r="N89" s="92">
        <f t="shared" si="17"/>
        <v>0</v>
      </c>
      <c r="O89" s="92">
        <f t="shared" si="17"/>
        <v>0</v>
      </c>
      <c r="P89" s="92">
        <f t="shared" si="17"/>
        <v>0</v>
      </c>
      <c r="Q89" s="31">
        <f t="shared" si="17"/>
        <v>0</v>
      </c>
      <c r="R89" s="93">
        <f t="shared" si="17"/>
        <v>0</v>
      </c>
    </row>
    <row r="90" spans="1:18" hidden="1" x14ac:dyDescent="0.2">
      <c r="A90" s="75" t="s">
        <v>19</v>
      </c>
      <c r="B90" s="9"/>
      <c r="C90" s="78">
        <f t="shared" ref="C90:R90" si="18">C70-C110</f>
        <v>0</v>
      </c>
      <c r="D90" s="78">
        <f t="shared" si="18"/>
        <v>0</v>
      </c>
      <c r="E90" s="78">
        <f t="shared" si="18"/>
        <v>0</v>
      </c>
      <c r="F90" s="78">
        <f t="shared" si="18"/>
        <v>0</v>
      </c>
      <c r="G90" s="78">
        <f t="shared" si="18"/>
        <v>0</v>
      </c>
      <c r="H90" s="78">
        <f t="shared" si="18"/>
        <v>0</v>
      </c>
      <c r="I90" s="78">
        <f t="shared" si="18"/>
        <v>0</v>
      </c>
      <c r="J90" s="78">
        <f t="shared" si="18"/>
        <v>0</v>
      </c>
      <c r="K90" s="79">
        <f t="shared" si="18"/>
        <v>0</v>
      </c>
      <c r="L90" s="79">
        <f t="shared" si="18"/>
        <v>0</v>
      </c>
      <c r="M90" s="79">
        <f t="shared" si="18"/>
        <v>0</v>
      </c>
      <c r="N90" s="92">
        <f t="shared" si="18"/>
        <v>0</v>
      </c>
      <c r="O90" s="92">
        <f t="shared" si="18"/>
        <v>0</v>
      </c>
      <c r="P90" s="92">
        <f t="shared" si="18"/>
        <v>0</v>
      </c>
      <c r="Q90" s="31">
        <f t="shared" si="18"/>
        <v>0</v>
      </c>
      <c r="R90" s="93">
        <f t="shared" si="18"/>
        <v>0</v>
      </c>
    </row>
    <row r="91" spans="1:18" hidden="1" x14ac:dyDescent="0.2">
      <c r="A91" s="75" t="s">
        <v>20</v>
      </c>
      <c r="B91" s="9"/>
      <c r="C91" s="78">
        <f t="shared" ref="C91:R91" si="19">C71-C111</f>
        <v>0</v>
      </c>
      <c r="D91" s="78">
        <f t="shared" si="19"/>
        <v>0</v>
      </c>
      <c r="E91" s="78">
        <f t="shared" si="19"/>
        <v>0</v>
      </c>
      <c r="F91" s="78">
        <f t="shared" si="19"/>
        <v>0</v>
      </c>
      <c r="G91" s="78">
        <f t="shared" si="19"/>
        <v>0</v>
      </c>
      <c r="H91" s="78">
        <f t="shared" si="19"/>
        <v>0</v>
      </c>
      <c r="I91" s="78">
        <f t="shared" si="19"/>
        <v>0</v>
      </c>
      <c r="J91" s="78">
        <f t="shared" si="19"/>
        <v>0</v>
      </c>
      <c r="K91" s="79">
        <f t="shared" si="19"/>
        <v>0</v>
      </c>
      <c r="L91" s="79">
        <f t="shared" si="19"/>
        <v>0</v>
      </c>
      <c r="M91" s="79">
        <f t="shared" si="19"/>
        <v>0</v>
      </c>
      <c r="N91" s="92">
        <f t="shared" si="19"/>
        <v>0</v>
      </c>
      <c r="O91" s="92">
        <f t="shared" si="19"/>
        <v>0</v>
      </c>
      <c r="P91" s="92">
        <f t="shared" si="19"/>
        <v>0</v>
      </c>
      <c r="Q91" s="31">
        <f t="shared" si="19"/>
        <v>0</v>
      </c>
      <c r="R91" s="93">
        <f t="shared" si="19"/>
        <v>0</v>
      </c>
    </row>
    <row r="92" spans="1:18" hidden="1" x14ac:dyDescent="0.2">
      <c r="A92" s="75" t="s">
        <v>21</v>
      </c>
      <c r="B92" s="38"/>
      <c r="C92" s="78">
        <f t="shared" ref="C92:R92" si="20">C72-C112</f>
        <v>0</v>
      </c>
      <c r="D92" s="78">
        <f t="shared" si="20"/>
        <v>0</v>
      </c>
      <c r="E92" s="78">
        <f t="shared" si="20"/>
        <v>0</v>
      </c>
      <c r="F92" s="78">
        <f t="shared" si="20"/>
        <v>0</v>
      </c>
      <c r="G92" s="78">
        <f t="shared" si="20"/>
        <v>0</v>
      </c>
      <c r="H92" s="78">
        <f t="shared" si="20"/>
        <v>0</v>
      </c>
      <c r="I92" s="78">
        <f t="shared" si="20"/>
        <v>0</v>
      </c>
      <c r="J92" s="78">
        <f t="shared" si="20"/>
        <v>0</v>
      </c>
      <c r="K92" s="79">
        <f t="shared" si="20"/>
        <v>0</v>
      </c>
      <c r="L92" s="79">
        <f t="shared" si="20"/>
        <v>0</v>
      </c>
      <c r="M92" s="79">
        <f t="shared" si="20"/>
        <v>0</v>
      </c>
      <c r="N92" s="92">
        <f t="shared" si="20"/>
        <v>0</v>
      </c>
      <c r="O92" s="92">
        <f t="shared" si="20"/>
        <v>0</v>
      </c>
      <c r="P92" s="92">
        <f t="shared" si="20"/>
        <v>0</v>
      </c>
      <c r="Q92" s="31">
        <f t="shared" si="20"/>
        <v>0</v>
      </c>
      <c r="R92" s="93">
        <f t="shared" si="20"/>
        <v>0</v>
      </c>
    </row>
    <row r="93" spans="1:18" hidden="1" x14ac:dyDescent="0.2">
      <c r="A93" s="75" t="s">
        <v>23</v>
      </c>
      <c r="B93" s="9"/>
      <c r="C93" s="78">
        <f t="shared" ref="C93:R93" si="21">C73-C113</f>
        <v>0</v>
      </c>
      <c r="D93" s="78">
        <f t="shared" si="21"/>
        <v>0</v>
      </c>
      <c r="E93" s="78">
        <f t="shared" si="21"/>
        <v>0</v>
      </c>
      <c r="F93" s="78">
        <f t="shared" si="21"/>
        <v>0</v>
      </c>
      <c r="G93" s="78">
        <f t="shared" si="21"/>
        <v>0</v>
      </c>
      <c r="H93" s="78">
        <f t="shared" si="21"/>
        <v>0</v>
      </c>
      <c r="I93" s="78">
        <f t="shared" si="21"/>
        <v>0</v>
      </c>
      <c r="J93" s="78">
        <f t="shared" si="21"/>
        <v>0</v>
      </c>
      <c r="K93" s="79">
        <f t="shared" si="21"/>
        <v>0</v>
      </c>
      <c r="L93" s="79">
        <f t="shared" si="21"/>
        <v>0</v>
      </c>
      <c r="M93" s="79">
        <f t="shared" si="21"/>
        <v>0</v>
      </c>
      <c r="N93" s="92">
        <f t="shared" si="21"/>
        <v>0</v>
      </c>
      <c r="O93" s="92">
        <f t="shared" si="21"/>
        <v>0</v>
      </c>
      <c r="P93" s="92">
        <f t="shared" si="21"/>
        <v>0</v>
      </c>
      <c r="Q93" s="31">
        <f t="shared" si="21"/>
        <v>0</v>
      </c>
      <c r="R93" s="93">
        <f t="shared" si="21"/>
        <v>0</v>
      </c>
    </row>
    <row r="94" spans="1:18" ht="13.65" customHeight="1" x14ac:dyDescent="0.2">
      <c r="A94" s="47" t="s">
        <v>24</v>
      </c>
      <c r="C94" s="78">
        <f t="shared" ref="C94:R94" ca="1" si="22">C74-C114</f>
        <v>19.416579419565096</v>
      </c>
      <c r="D94" s="78">
        <f t="shared" ca="1" si="22"/>
        <v>259.50526249564246</v>
      </c>
      <c r="E94" s="78">
        <f t="shared" si="22"/>
        <v>316.89791983313353</v>
      </c>
      <c r="F94" s="78">
        <f t="shared" si="22"/>
        <v>326.29364871129019</v>
      </c>
      <c r="G94" s="78">
        <f t="shared" si="22"/>
        <v>339.31106416753664</v>
      </c>
      <c r="H94" s="78">
        <f t="shared" si="22"/>
        <v>0</v>
      </c>
      <c r="I94" s="78">
        <f t="shared" si="22"/>
        <v>0</v>
      </c>
      <c r="J94" s="78">
        <f t="shared" si="22"/>
        <v>0</v>
      </c>
      <c r="K94" s="79">
        <f t="shared" ca="1" si="22"/>
        <v>236.13163869850905</v>
      </c>
      <c r="L94" s="79">
        <f t="shared" si="22"/>
        <v>246.3856601891066</v>
      </c>
      <c r="M94" s="79">
        <f t="shared" si="22"/>
        <v>217.69921117024751</v>
      </c>
      <c r="N94" s="79">
        <f t="shared" si="22"/>
        <v>221.6496755511489</v>
      </c>
      <c r="O94" s="79">
        <f t="shared" si="22"/>
        <v>211.62676768150322</v>
      </c>
      <c r="P94" s="79">
        <f t="shared" si="22"/>
        <v>177.94010273334425</v>
      </c>
      <c r="Q94" s="76">
        <f t="shared" si="22"/>
        <v>203.73884865533273</v>
      </c>
      <c r="R94" s="93">
        <f t="shared" ca="1" si="22"/>
        <v>219.53915319780208</v>
      </c>
    </row>
    <row r="95" spans="1:18" ht="13.65" customHeight="1" x14ac:dyDescent="0.2">
      <c r="A95" s="47" t="s">
        <v>25</v>
      </c>
      <c r="C95" s="78">
        <f t="shared" ref="C95:R95" ca="1" si="23">C75-C115</f>
        <v>51.885162065764234</v>
      </c>
      <c r="D95" s="78">
        <f t="shared" ca="1" si="23"/>
        <v>34.545700410781137</v>
      </c>
      <c r="E95" s="78">
        <f t="shared" si="23"/>
        <v>52.931069009778184</v>
      </c>
      <c r="F95" s="78">
        <f t="shared" si="23"/>
        <v>183.29146000700075</v>
      </c>
      <c r="G95" s="78">
        <f t="shared" si="23"/>
        <v>164.7213336257455</v>
      </c>
      <c r="H95" s="78">
        <f t="shared" si="23"/>
        <v>0</v>
      </c>
      <c r="I95" s="78">
        <f t="shared" si="23"/>
        <v>0</v>
      </c>
      <c r="J95" s="78">
        <f t="shared" si="23"/>
        <v>0</v>
      </c>
      <c r="K95" s="79">
        <f t="shared" ca="1" si="23"/>
        <v>108.61091402732291</v>
      </c>
      <c r="L95" s="79">
        <f t="shared" si="23"/>
        <v>151.74728738403792</v>
      </c>
      <c r="M95" s="79">
        <f t="shared" si="23"/>
        <v>159.92754678720485</v>
      </c>
      <c r="N95" s="79">
        <f t="shared" si="23"/>
        <v>155.65372294053032</v>
      </c>
      <c r="O95" s="79">
        <f t="shared" si="23"/>
        <v>170.84887708632232</v>
      </c>
      <c r="P95" s="79">
        <f t="shared" si="23"/>
        <v>135.01175739637347</v>
      </c>
      <c r="Q95" s="76">
        <f t="shared" si="23"/>
        <v>153.83811914107628</v>
      </c>
      <c r="R95" s="93">
        <f t="shared" ca="1" si="23"/>
        <v>138.82437639873478</v>
      </c>
    </row>
    <row r="96" spans="1:18" ht="13.65" customHeight="1" x14ac:dyDescent="0.2">
      <c r="A96" s="47" t="s">
        <v>26</v>
      </c>
      <c r="C96" s="78">
        <f t="shared" ref="C96:R96" ca="1" si="24">C76-C116</f>
        <v>155.64747048018216</v>
      </c>
      <c r="D96" s="78">
        <f t="shared" ca="1" si="24"/>
        <v>38.727968951741786</v>
      </c>
      <c r="E96" s="78">
        <f t="shared" si="24"/>
        <v>-81.815358692032532</v>
      </c>
      <c r="F96" s="78">
        <f t="shared" si="24"/>
        <v>340.16255860797173</v>
      </c>
      <c r="G96" s="78">
        <f t="shared" si="24"/>
        <v>314.85235739450582</v>
      </c>
      <c r="H96" s="78">
        <f t="shared" si="24"/>
        <v>0</v>
      </c>
      <c r="I96" s="78">
        <f t="shared" si="24"/>
        <v>0</v>
      </c>
      <c r="J96" s="78">
        <f t="shared" si="24"/>
        <v>0</v>
      </c>
      <c r="K96" s="79">
        <f t="shared" ca="1" si="24"/>
        <v>212.34758885859992</v>
      </c>
      <c r="L96" s="79">
        <f t="shared" si="24"/>
        <v>77.680544756124618</v>
      </c>
      <c r="M96" s="79">
        <f t="shared" si="24"/>
        <v>43.643414253587252</v>
      </c>
      <c r="N96" s="79">
        <f t="shared" si="24"/>
        <v>45.861881616391656</v>
      </c>
      <c r="O96" s="79">
        <f t="shared" si="24"/>
        <v>35.097406814749775</v>
      </c>
      <c r="P96" s="79">
        <f t="shared" si="24"/>
        <v>2.8661571163775079</v>
      </c>
      <c r="Q96" s="79">
        <f t="shared" si="24"/>
        <v>27.941815182506616</v>
      </c>
      <c r="R96" s="93">
        <f t="shared" ca="1" si="24"/>
        <v>69.582832235972091</v>
      </c>
    </row>
    <row r="97" spans="1:18" ht="13.65" customHeight="1" x14ac:dyDescent="0.2">
      <c r="A97" s="47" t="s">
        <v>28</v>
      </c>
      <c r="C97" s="78">
        <f t="shared" ref="C97:C104" ca="1" si="25">C77-C117</f>
        <v>115.99856515110787</v>
      </c>
      <c r="D97" s="78">
        <f ca="1">D77-D119</f>
        <v>2137.6173575135617</v>
      </c>
      <c r="E97" s="78">
        <f>E77-E119</f>
        <v>3094.5425451597002</v>
      </c>
      <c r="F97" s="78">
        <f t="shared" ref="F97:G104" si="26">F77-F117</f>
        <v>282.36794913574522</v>
      </c>
      <c r="G97" s="78">
        <f t="shared" si="26"/>
        <v>245.80667014592655</v>
      </c>
      <c r="H97" s="78">
        <f t="shared" ref="H97:J98" si="27">H77-H119</f>
        <v>0</v>
      </c>
      <c r="I97" s="78">
        <f t="shared" si="27"/>
        <v>0</v>
      </c>
      <c r="J97" s="78">
        <f t="shared" si="27"/>
        <v>0</v>
      </c>
      <c r="K97" s="79">
        <f t="shared" ref="K97:R102" ca="1" si="28">K77-K117</f>
        <v>245.62393106100626</v>
      </c>
      <c r="L97" s="79">
        <f t="shared" si="28"/>
        <v>203.75524799549567</v>
      </c>
      <c r="M97" s="79">
        <f t="shared" si="28"/>
        <v>188.27588941535669</v>
      </c>
      <c r="N97" s="79">
        <f t="shared" si="28"/>
        <v>184.65369776363059</v>
      </c>
      <c r="O97" s="79">
        <f t="shared" si="28"/>
        <v>172.58910118116637</v>
      </c>
      <c r="P97" s="79">
        <f t="shared" si="28"/>
        <v>139.86823083569016</v>
      </c>
      <c r="Q97" s="79">
        <f t="shared" si="28"/>
        <v>165.70367659349631</v>
      </c>
      <c r="R97" s="93">
        <f t="shared" ca="1" si="28"/>
        <v>189.12768304205838</v>
      </c>
    </row>
    <row r="98" spans="1:18" ht="13.65" customHeight="1" x14ac:dyDescent="0.2">
      <c r="A98" s="47" t="s">
        <v>29</v>
      </c>
      <c r="C98" s="78">
        <f t="shared" ca="1" si="25"/>
        <v>140.1075445286333</v>
      </c>
      <c r="D98" s="78">
        <f ca="1">D78-D120</f>
        <v>5357.0836328955766</v>
      </c>
      <c r="E98" s="78">
        <f>E78-E120</f>
        <v>6058.4838412426861</v>
      </c>
      <c r="F98" s="78">
        <f t="shared" si="26"/>
        <v>379.7931479603576</v>
      </c>
      <c r="G98" s="78">
        <f t="shared" si="26"/>
        <v>335.43136409076396</v>
      </c>
      <c r="H98" s="78">
        <f t="shared" si="27"/>
        <v>0</v>
      </c>
      <c r="I98" s="78">
        <f t="shared" si="27"/>
        <v>0</v>
      </c>
      <c r="J98" s="78">
        <f t="shared" si="27"/>
        <v>0</v>
      </c>
      <c r="K98" s="79">
        <f t="shared" ca="1" si="28"/>
        <v>-147.57742804365625</v>
      </c>
      <c r="L98" s="79">
        <f t="shared" si="28"/>
        <v>-116.9890665445746</v>
      </c>
      <c r="M98" s="79">
        <f t="shared" si="28"/>
        <v>66.110886251181</v>
      </c>
      <c r="N98" s="79">
        <f t="shared" si="28"/>
        <v>65.380169934484002</v>
      </c>
      <c r="O98" s="79">
        <f t="shared" si="28"/>
        <v>53.739308372680171</v>
      </c>
      <c r="P98" s="79">
        <f t="shared" si="28"/>
        <v>17.928955349151693</v>
      </c>
      <c r="Q98" s="79">
        <f t="shared" si="28"/>
        <v>45.682811218774077</v>
      </c>
      <c r="R98" s="93">
        <f t="shared" ca="1" si="28"/>
        <v>-10.234529113457029</v>
      </c>
    </row>
    <row r="99" spans="1:18" ht="13.65" customHeight="1" x14ac:dyDescent="0.2">
      <c r="A99" s="47" t="s">
        <v>30</v>
      </c>
      <c r="C99" s="78">
        <f t="shared" ca="1" si="25"/>
        <v>177.80021357394344</v>
      </c>
      <c r="D99" s="78">
        <f t="shared" ref="D99:E104" ca="1" si="29">D79-D119</f>
        <v>346.26215362517542</v>
      </c>
      <c r="E99" s="78">
        <f t="shared" si="29"/>
        <v>116.38158938687957</v>
      </c>
      <c r="F99" s="78">
        <f t="shared" si="26"/>
        <v>115.18424056031927</v>
      </c>
      <c r="G99" s="78">
        <f t="shared" si="26"/>
        <v>187.16720859742236</v>
      </c>
      <c r="H99" s="78">
        <f t="shared" ref="H99:J103" si="30">H79-H119</f>
        <v>0</v>
      </c>
      <c r="I99" s="78">
        <f t="shared" si="30"/>
        <v>0</v>
      </c>
      <c r="J99" s="78">
        <f t="shared" si="30"/>
        <v>0</v>
      </c>
      <c r="K99" s="79">
        <f t="shared" ca="1" si="28"/>
        <v>206.60345408921421</v>
      </c>
      <c r="L99" s="79">
        <f t="shared" si="28"/>
        <v>136.32213650439098</v>
      </c>
      <c r="M99" s="79">
        <f t="shared" si="28"/>
        <v>137.92876478659764</v>
      </c>
      <c r="N99" s="79">
        <f t="shared" si="28"/>
        <v>143.73146500149051</v>
      </c>
      <c r="O99" s="79">
        <f t="shared" si="28"/>
        <v>137.85027270446517</v>
      </c>
      <c r="P99" s="79">
        <f t="shared" si="28"/>
        <v>106.47915574392391</v>
      </c>
      <c r="Q99" s="79">
        <f t="shared" si="28"/>
        <v>129.35363114995926</v>
      </c>
      <c r="R99" s="93">
        <f t="shared" ca="1" si="28"/>
        <v>146.83337778103214</v>
      </c>
    </row>
    <row r="100" spans="1:18" ht="13.65" customHeight="1" x14ac:dyDescent="0.2">
      <c r="A100" s="47" t="s">
        <v>31</v>
      </c>
      <c r="C100" s="78">
        <f t="shared" ca="1" si="25"/>
        <v>179.62764261328539</v>
      </c>
      <c r="D100" s="78">
        <f t="shared" ca="1" si="29"/>
        <v>338.12195014748977</v>
      </c>
      <c r="E100" s="78">
        <f t="shared" si="29"/>
        <v>113.40826182762066</v>
      </c>
      <c r="F100" s="78">
        <f t="shared" si="26"/>
        <v>96.958784957502303</v>
      </c>
      <c r="G100" s="78">
        <f t="shared" si="26"/>
        <v>75.768228718729006</v>
      </c>
      <c r="H100" s="78">
        <f t="shared" si="30"/>
        <v>0</v>
      </c>
      <c r="I100" s="78">
        <f t="shared" si="30"/>
        <v>0</v>
      </c>
      <c r="J100" s="78">
        <f t="shared" si="30"/>
        <v>0</v>
      </c>
      <c r="K100" s="79">
        <f t="shared" ca="1" si="28"/>
        <v>172.61915160925219</v>
      </c>
      <c r="L100" s="79">
        <f t="shared" si="28"/>
        <v>133.48434971547795</v>
      </c>
      <c r="M100" s="79">
        <f t="shared" si="28"/>
        <v>135.14221474378155</v>
      </c>
      <c r="N100" s="79">
        <f t="shared" si="28"/>
        <v>140.84156409171192</v>
      </c>
      <c r="O100" s="79">
        <f t="shared" si="28"/>
        <v>135.10631317040315</v>
      </c>
      <c r="P100" s="79">
        <f t="shared" si="28"/>
        <v>104.28194743478707</v>
      </c>
      <c r="Q100" s="79">
        <f t="shared" si="28"/>
        <v>126.74327489896677</v>
      </c>
      <c r="R100" s="93">
        <f t="shared" ca="1" si="28"/>
        <v>136.38191587582423</v>
      </c>
    </row>
    <row r="101" spans="1:18" ht="13.65" customHeight="1" x14ac:dyDescent="0.2">
      <c r="A101" s="47" t="s">
        <v>33</v>
      </c>
      <c r="C101" s="78">
        <f t="shared" ca="1" si="25"/>
        <v>-12.774566833802965</v>
      </c>
      <c r="D101" s="78">
        <f t="shared" ca="1" si="29"/>
        <v>57.537332129390052</v>
      </c>
      <c r="E101" s="78">
        <f t="shared" si="29"/>
        <v>233.87189031892103</v>
      </c>
      <c r="F101" s="78">
        <f t="shared" si="26"/>
        <v>183.12478948269381</v>
      </c>
      <c r="G101" s="78">
        <f t="shared" si="26"/>
        <v>143.28635668916877</v>
      </c>
      <c r="H101" s="78">
        <f t="shared" si="30"/>
        <v>0</v>
      </c>
      <c r="I101" s="78">
        <f t="shared" si="30"/>
        <v>0</v>
      </c>
      <c r="J101" s="78">
        <f t="shared" si="30"/>
        <v>0</v>
      </c>
      <c r="K101" s="79">
        <f t="shared" ca="1" si="28"/>
        <v>92.793477866862304</v>
      </c>
      <c r="L101" s="79">
        <f t="shared" si="28"/>
        <v>144.03781316484128</v>
      </c>
      <c r="M101" s="79">
        <f t="shared" si="28"/>
        <v>150.33026491539931</v>
      </c>
      <c r="N101" s="79">
        <f t="shared" si="28"/>
        <v>156.10577922107495</v>
      </c>
      <c r="O101" s="79">
        <f t="shared" si="28"/>
        <v>148.91272467707859</v>
      </c>
      <c r="P101" s="79">
        <f t="shared" si="28"/>
        <v>113.82555669514113</v>
      </c>
      <c r="Q101" s="79">
        <f t="shared" si="28"/>
        <v>139.61468686443186</v>
      </c>
      <c r="R101" s="93">
        <f t="shared" ca="1" si="28"/>
        <v>125.24677816056101</v>
      </c>
    </row>
    <row r="102" spans="1:18" ht="13.65" customHeight="1" x14ac:dyDescent="0.2">
      <c r="A102" s="47" t="s">
        <v>34</v>
      </c>
      <c r="C102" s="78">
        <f t="shared" ca="1" si="25"/>
        <v>709.67837821770172</v>
      </c>
      <c r="D102" s="78">
        <f t="shared" ca="1" si="29"/>
        <v>560.27461831613982</v>
      </c>
      <c r="E102" s="78">
        <f t="shared" si="29"/>
        <v>192.16457347325195</v>
      </c>
      <c r="F102" s="78">
        <f t="shared" si="26"/>
        <v>201.07513730989012</v>
      </c>
      <c r="G102" s="78">
        <f t="shared" si="26"/>
        <v>174.47963823631108</v>
      </c>
      <c r="H102" s="78">
        <f t="shared" si="30"/>
        <v>0</v>
      </c>
      <c r="I102" s="78">
        <f t="shared" si="30"/>
        <v>0</v>
      </c>
      <c r="J102" s="78">
        <f t="shared" si="30"/>
        <v>0</v>
      </c>
      <c r="K102" s="79">
        <f t="shared" ca="1" si="28"/>
        <v>411.37694302001</v>
      </c>
      <c r="L102" s="79">
        <f t="shared" si="28"/>
        <v>38.142091469065235</v>
      </c>
      <c r="M102" s="79">
        <f t="shared" si="28"/>
        <v>35.703048331239188</v>
      </c>
      <c r="N102" s="79">
        <f t="shared" si="28"/>
        <v>166.16370116837606</v>
      </c>
      <c r="O102" s="79">
        <f t="shared" si="28"/>
        <v>153.59557395028241</v>
      </c>
      <c r="P102" s="79">
        <f t="shared" si="28"/>
        <v>120.31493571354531</v>
      </c>
      <c r="Q102" s="79">
        <f t="shared" si="28"/>
        <v>146.6914036107346</v>
      </c>
      <c r="R102" s="93">
        <f t="shared" ca="1" si="28"/>
        <v>151.38425463346539</v>
      </c>
    </row>
    <row r="103" spans="1:18" ht="13.65" hidden="1" customHeight="1" x14ac:dyDescent="0.2">
      <c r="A103" s="47" t="s">
        <v>36</v>
      </c>
      <c r="C103" s="78">
        <f t="shared" si="25"/>
        <v>0</v>
      </c>
      <c r="D103" s="78">
        <f t="shared" si="29"/>
        <v>0</v>
      </c>
      <c r="E103" s="78">
        <f t="shared" si="29"/>
        <v>0</v>
      </c>
      <c r="F103" s="78">
        <f t="shared" si="26"/>
        <v>0</v>
      </c>
      <c r="G103" s="78">
        <f t="shared" si="26"/>
        <v>0</v>
      </c>
      <c r="H103" s="78">
        <f t="shared" si="30"/>
        <v>0</v>
      </c>
      <c r="I103" s="78">
        <f t="shared" si="30"/>
        <v>0</v>
      </c>
      <c r="J103" s="78">
        <f t="shared" si="30"/>
        <v>0</v>
      </c>
      <c r="K103" s="79"/>
      <c r="L103" s="79">
        <f t="shared" ref="L103:P104" si="31">L83-L123</f>
        <v>0</v>
      </c>
      <c r="M103" s="79">
        <f t="shared" si="31"/>
        <v>0</v>
      </c>
      <c r="N103" s="79">
        <f t="shared" si="31"/>
        <v>0</v>
      </c>
      <c r="O103" s="79">
        <f t="shared" si="31"/>
        <v>0</v>
      </c>
      <c r="P103" s="79">
        <f t="shared" si="31"/>
        <v>0</v>
      </c>
      <c r="Q103" s="76" t="s">
        <v>40</v>
      </c>
      <c r="R103" s="93">
        <f>R83-R123</f>
        <v>0</v>
      </c>
    </row>
    <row r="104" spans="1:18" ht="13.65" customHeight="1" thickBot="1" x14ac:dyDescent="0.25">
      <c r="A104" s="49" t="s">
        <v>37</v>
      </c>
      <c r="B104" s="9"/>
      <c r="C104" s="85">
        <f t="shared" ca="1" si="25"/>
        <v>69.693922984708479</v>
      </c>
      <c r="D104" s="85">
        <f t="shared" ca="1" si="29"/>
        <v>311.02767690350993</v>
      </c>
      <c r="E104" s="85">
        <f t="shared" si="29"/>
        <v>236.03099788657164</v>
      </c>
      <c r="F104" s="85">
        <f t="shared" si="26"/>
        <v>139.1665697615208</v>
      </c>
      <c r="G104" s="85">
        <f t="shared" si="26"/>
        <v>93.292438078923624</v>
      </c>
      <c r="H104" s="85"/>
      <c r="I104" s="85"/>
      <c r="J104" s="85"/>
      <c r="K104" s="86">
        <f ca="1">K84-K124</f>
        <v>153.29515193216594</v>
      </c>
      <c r="L104" s="86">
        <f t="shared" si="31"/>
        <v>93.539423540322787</v>
      </c>
      <c r="M104" s="86">
        <f t="shared" si="31"/>
        <v>47.858417988499241</v>
      </c>
      <c r="N104" s="86">
        <f t="shared" si="31"/>
        <v>17.89106708923191</v>
      </c>
      <c r="O104" s="86">
        <f t="shared" si="31"/>
        <v>-26.077533026661513</v>
      </c>
      <c r="P104" s="86">
        <f t="shared" si="31"/>
        <v>-27.532917631107921</v>
      </c>
      <c r="Q104" s="86">
        <f>Q84-Q124</f>
        <v>-11.906461189511901</v>
      </c>
      <c r="R104" s="162">
        <f ca="1">R84-R124</f>
        <v>66.790018957469329</v>
      </c>
    </row>
    <row r="105" spans="1:18" x14ac:dyDescent="0.2"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R105" s="90"/>
    </row>
    <row r="106" spans="1:18" x14ac:dyDescent="0.2"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R106" s="90"/>
    </row>
    <row r="107" spans="1:18" hidden="1" x14ac:dyDescent="0.2">
      <c r="A107" s="97">
        <f>A6-1</f>
        <v>37054</v>
      </c>
      <c r="B107" s="56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163"/>
      <c r="R107" s="57"/>
    </row>
    <row r="108" spans="1:18" hidden="1" x14ac:dyDescent="0.2">
      <c r="A108" s="98" t="s">
        <v>15</v>
      </c>
      <c r="B108" s="9"/>
      <c r="C108" s="99"/>
      <c r="D108" s="99"/>
      <c r="E108" s="99"/>
      <c r="F108" s="99"/>
      <c r="G108" s="99"/>
      <c r="H108" s="99"/>
      <c r="I108" s="99"/>
      <c r="J108" s="99"/>
      <c r="K108" s="100"/>
      <c r="L108" s="100"/>
      <c r="M108" s="100"/>
      <c r="N108" s="100"/>
      <c r="O108" s="100"/>
      <c r="P108" s="100"/>
      <c r="Q108" s="25"/>
      <c r="R108" s="94"/>
    </row>
    <row r="109" spans="1:18" hidden="1" x14ac:dyDescent="0.2">
      <c r="A109" s="75" t="s">
        <v>17</v>
      </c>
      <c r="B109" s="33"/>
      <c r="C109" s="78"/>
      <c r="D109" s="78"/>
      <c r="E109" s="78"/>
      <c r="F109" s="78"/>
      <c r="G109" s="78"/>
      <c r="H109" s="78"/>
      <c r="I109" s="78"/>
      <c r="J109" s="78"/>
      <c r="K109" s="79"/>
      <c r="L109" s="79"/>
      <c r="M109" s="79"/>
      <c r="N109" s="79"/>
      <c r="O109" s="79"/>
      <c r="P109" s="79"/>
      <c r="Q109" s="31"/>
      <c r="R109" s="95"/>
    </row>
    <row r="110" spans="1:18" hidden="1" x14ac:dyDescent="0.2">
      <c r="A110" s="75" t="s">
        <v>19</v>
      </c>
      <c r="B110" s="9"/>
      <c r="C110" s="78"/>
      <c r="D110" s="78"/>
      <c r="E110" s="78"/>
      <c r="F110" s="78"/>
      <c r="G110" s="78"/>
      <c r="H110" s="78"/>
      <c r="I110" s="78"/>
      <c r="J110" s="78"/>
      <c r="K110" s="79"/>
      <c r="L110" s="79"/>
      <c r="M110" s="79"/>
      <c r="N110" s="79"/>
      <c r="O110" s="79"/>
      <c r="P110" s="79"/>
      <c r="Q110" s="31"/>
      <c r="R110" s="95"/>
    </row>
    <row r="111" spans="1:18" hidden="1" x14ac:dyDescent="0.2">
      <c r="A111" s="75" t="s">
        <v>20</v>
      </c>
      <c r="B111" s="9"/>
      <c r="C111" s="78"/>
      <c r="D111" s="78"/>
      <c r="E111" s="78"/>
      <c r="F111" s="78"/>
      <c r="G111" s="78"/>
      <c r="H111" s="78"/>
      <c r="I111" s="78"/>
      <c r="J111" s="78"/>
      <c r="K111" s="79"/>
      <c r="L111" s="79"/>
      <c r="M111" s="79"/>
      <c r="N111" s="79"/>
      <c r="O111" s="79"/>
      <c r="P111" s="79"/>
      <c r="Q111" s="31"/>
      <c r="R111" s="95"/>
    </row>
    <row r="112" spans="1:18" hidden="1" x14ac:dyDescent="0.2">
      <c r="A112" s="75" t="s">
        <v>21</v>
      </c>
      <c r="B112" s="38"/>
      <c r="C112" s="78"/>
      <c r="D112" s="78"/>
      <c r="E112" s="78"/>
      <c r="F112" s="78"/>
      <c r="G112" s="78"/>
      <c r="H112" s="78"/>
      <c r="I112" s="78"/>
      <c r="J112" s="78"/>
      <c r="K112" s="79"/>
      <c r="L112" s="79"/>
      <c r="M112" s="79"/>
      <c r="N112" s="79"/>
      <c r="O112" s="79"/>
      <c r="P112" s="79"/>
      <c r="Q112" s="31"/>
      <c r="R112" s="95"/>
    </row>
    <row r="113" spans="1:18" hidden="1" x14ac:dyDescent="0.2">
      <c r="A113" s="75" t="s">
        <v>23</v>
      </c>
      <c r="B113" s="9"/>
      <c r="C113" s="78"/>
      <c r="D113" s="78"/>
      <c r="E113" s="78"/>
      <c r="F113" s="78"/>
      <c r="G113" s="78"/>
      <c r="H113" s="78"/>
      <c r="I113" s="78"/>
      <c r="J113" s="78"/>
      <c r="K113" s="79"/>
      <c r="L113" s="79"/>
      <c r="M113" s="79"/>
      <c r="N113" s="79"/>
      <c r="O113" s="79"/>
      <c r="P113" s="79"/>
      <c r="Q113" s="31"/>
      <c r="R113" s="95"/>
    </row>
    <row r="114" spans="1:18" hidden="1" x14ac:dyDescent="0.2">
      <c r="A114" s="47" t="s">
        <v>24</v>
      </c>
      <c r="C114" s="78">
        <v>7633.315598597379</v>
      </c>
      <c r="D114" s="78">
        <v>8733.564000462311</v>
      </c>
      <c r="E114" s="78">
        <v>7787.8515675121225</v>
      </c>
      <c r="F114" s="78">
        <v>8116.7749803749093</v>
      </c>
      <c r="G114" s="78">
        <v>8076.9287610317997</v>
      </c>
      <c r="H114" s="78"/>
      <c r="I114" s="78"/>
      <c r="J114" s="78"/>
      <c r="K114" s="79">
        <v>8140.1458351166002</v>
      </c>
      <c r="L114" s="79">
        <v>6716.185279309304</v>
      </c>
      <c r="M114" s="79">
        <v>6449.5827385140283</v>
      </c>
      <c r="N114" s="79">
        <v>6345.0612223590679</v>
      </c>
      <c r="O114" s="79">
        <v>6297.9012236922308</v>
      </c>
      <c r="P114" s="79">
        <v>6416.6692976976765</v>
      </c>
      <c r="Q114" s="164">
        <v>6353.2105812496584</v>
      </c>
      <c r="R114" s="95">
        <v>6930.6457876594022</v>
      </c>
    </row>
    <row r="115" spans="1:18" hidden="1" x14ac:dyDescent="0.2">
      <c r="A115" s="47" t="s">
        <v>25</v>
      </c>
      <c r="C115" s="78">
        <v>4790.729884250235</v>
      </c>
      <c r="D115" s="78">
        <v>4892.6112015824265</v>
      </c>
      <c r="E115" s="78">
        <v>4986.896647765393</v>
      </c>
      <c r="F115" s="78">
        <v>4599.129499202686</v>
      </c>
      <c r="G115" s="78">
        <v>4227.4845408379697</v>
      </c>
      <c r="H115" s="78"/>
      <c r="I115" s="78"/>
      <c r="J115" s="78"/>
      <c r="K115" s="79">
        <v>4627.4887814683289</v>
      </c>
      <c r="L115" s="79">
        <v>4603.2994891287244</v>
      </c>
      <c r="M115" s="79">
        <v>4922.4671457146396</v>
      </c>
      <c r="N115" s="79">
        <v>5001.422272117019</v>
      </c>
      <c r="O115" s="79">
        <v>4919.0206030021518</v>
      </c>
      <c r="P115" s="79">
        <v>5035.589977584722</v>
      </c>
      <c r="Q115" s="164">
        <v>4985.3442842346303</v>
      </c>
      <c r="R115" s="95">
        <v>4797.2113484741039</v>
      </c>
    </row>
    <row r="116" spans="1:18" hidden="1" x14ac:dyDescent="0.2">
      <c r="A116" s="47" t="s">
        <v>26</v>
      </c>
      <c r="C116" s="78">
        <v>9841.7068845629474</v>
      </c>
      <c r="D116" s="78">
        <v>9428.5910615436314</v>
      </c>
      <c r="E116" s="78">
        <v>8702.4656620238875</v>
      </c>
      <c r="F116" s="78">
        <v>8535.322146260618</v>
      </c>
      <c r="G116" s="78">
        <v>8080.5166169661934</v>
      </c>
      <c r="H116" s="78"/>
      <c r="I116" s="78"/>
      <c r="J116" s="78"/>
      <c r="K116" s="79">
        <v>8971.5341773333475</v>
      </c>
      <c r="L116" s="79">
        <v>7203.2319236614585</v>
      </c>
      <c r="M116" s="79">
        <v>7309.5315929748795</v>
      </c>
      <c r="N116" s="79">
        <v>7141.6111407059998</v>
      </c>
      <c r="O116" s="79">
        <v>7025.052151706087</v>
      </c>
      <c r="P116" s="79">
        <v>7065.1251428247624</v>
      </c>
      <c r="Q116" s="164">
        <v>7077.2628117456161</v>
      </c>
      <c r="R116" s="95">
        <v>7452.6810215344221</v>
      </c>
    </row>
    <row r="117" spans="1:18" hidden="1" x14ac:dyDescent="0.2">
      <c r="A117" s="47" t="s">
        <v>28</v>
      </c>
      <c r="C117" s="78">
        <v>7504.8426150121068</v>
      </c>
      <c r="D117" s="78">
        <v>7285.9705869297841</v>
      </c>
      <c r="E117" s="78">
        <v>7019.0378782225453</v>
      </c>
      <c r="F117" s="78">
        <v>7085.1460534493481</v>
      </c>
      <c r="G117" s="78">
        <v>6308.4961443897855</v>
      </c>
      <c r="H117" s="78"/>
      <c r="I117" s="78"/>
      <c r="J117" s="78"/>
      <c r="K117" s="79">
        <v>7046.1138499452554</v>
      </c>
      <c r="L117" s="79">
        <v>5624.3964384829569</v>
      </c>
      <c r="M117" s="79">
        <v>5993.517160143715</v>
      </c>
      <c r="N117" s="79">
        <v>5691.0400081478501</v>
      </c>
      <c r="O117" s="79">
        <v>5521.9037691814456</v>
      </c>
      <c r="P117" s="79">
        <v>5440.875742660678</v>
      </c>
      <c r="Q117" s="164">
        <v>5551.2731733299916</v>
      </c>
      <c r="R117" s="95">
        <v>5886.3078280936497</v>
      </c>
    </row>
    <row r="118" spans="1:18" hidden="1" x14ac:dyDescent="0.2">
      <c r="A118" s="47" t="s">
        <v>29</v>
      </c>
      <c r="C118" s="78">
        <v>11160.627673217392</v>
      </c>
      <c r="D118" s="78">
        <v>12103.287545062316</v>
      </c>
      <c r="E118" s="78">
        <v>11863.008046214152</v>
      </c>
      <c r="F118" s="78">
        <v>9529.7286099026314</v>
      </c>
      <c r="G118" s="78">
        <v>8608.6657689872773</v>
      </c>
      <c r="H118" s="78"/>
      <c r="I118" s="78"/>
      <c r="J118" s="78"/>
      <c r="K118" s="79">
        <v>10350.577399292404</v>
      </c>
      <c r="L118" s="79">
        <v>8499.5494102315224</v>
      </c>
      <c r="M118" s="79">
        <v>8001.0659469819529</v>
      </c>
      <c r="N118" s="79">
        <v>7720.617180337963</v>
      </c>
      <c r="O118" s="79">
        <v>7600.13519171402</v>
      </c>
      <c r="P118" s="79">
        <v>7626.0707076898225</v>
      </c>
      <c r="Q118" s="164">
        <v>7648.9410265806009</v>
      </c>
      <c r="R118" s="95">
        <v>8299.6693060412817</v>
      </c>
    </row>
    <row r="119" spans="1:18" hidden="1" x14ac:dyDescent="0.2">
      <c r="A119" s="47" t="s">
        <v>30</v>
      </c>
      <c r="C119" s="78">
        <v>4037.9533412833089</v>
      </c>
      <c r="D119" s="78">
        <v>5486.6757692274678</v>
      </c>
      <c r="E119" s="78">
        <v>4204.5942486065896</v>
      </c>
      <c r="F119" s="78">
        <v>4004.947206854471</v>
      </c>
      <c r="G119" s="78">
        <v>4746.8351508873202</v>
      </c>
      <c r="H119" s="78"/>
      <c r="I119" s="78"/>
      <c r="J119" s="78"/>
      <c r="K119" s="79">
        <v>4569.1028670631422</v>
      </c>
      <c r="L119" s="79">
        <v>4816.4142565948505</v>
      </c>
      <c r="M119" s="79">
        <v>5218.2946139992373</v>
      </c>
      <c r="N119" s="79">
        <v>5194.884613874734</v>
      </c>
      <c r="O119" s="79">
        <v>5236.5504199211682</v>
      </c>
      <c r="P119" s="79">
        <v>5290.0282719852448</v>
      </c>
      <c r="Q119" s="164">
        <v>5240.4877685937163</v>
      </c>
      <c r="R119" s="95">
        <v>4973.4600024106185</v>
      </c>
    </row>
    <row r="120" spans="1:18" hidden="1" x14ac:dyDescent="0.2">
      <c r="A120" s="47" t="s">
        <v>31</v>
      </c>
      <c r="C120" s="78">
        <v>3954.3132569983891</v>
      </c>
      <c r="D120" s="78">
        <v>5300.5621434123595</v>
      </c>
      <c r="E120" s="78">
        <v>4132.4623076523994</v>
      </c>
      <c r="F120" s="78">
        <v>3784.3095372556381</v>
      </c>
      <c r="G120" s="78">
        <v>3297.7402887161138</v>
      </c>
      <c r="H120" s="78"/>
      <c r="I120" s="78"/>
      <c r="J120" s="78"/>
      <c r="K120" s="79">
        <v>4084.231306595625</v>
      </c>
      <c r="L120" s="79">
        <v>4745.9186551341036</v>
      </c>
      <c r="M120" s="79">
        <v>5144.7863336438932</v>
      </c>
      <c r="N120" s="79">
        <v>5121.2098339462682</v>
      </c>
      <c r="O120" s="79">
        <v>5163.7445083471057</v>
      </c>
      <c r="P120" s="79">
        <v>5219.1104531832525</v>
      </c>
      <c r="Q120" s="164">
        <v>5168.0215984922097</v>
      </c>
      <c r="R120" s="95">
        <v>4798.5116871392183</v>
      </c>
    </row>
    <row r="121" spans="1:18" hidden="1" x14ac:dyDescent="0.2">
      <c r="A121" s="47" t="s">
        <v>33</v>
      </c>
      <c r="C121" s="78">
        <v>6610.677920741462</v>
      </c>
      <c r="D121" s="78">
        <v>5430.6307412735114</v>
      </c>
      <c r="E121" s="78">
        <v>5294.8093017901829</v>
      </c>
      <c r="F121" s="78">
        <v>4218.7992041905009</v>
      </c>
      <c r="G121" s="78">
        <v>3590.649960588582</v>
      </c>
      <c r="H121" s="78"/>
      <c r="I121" s="78"/>
      <c r="J121" s="78"/>
      <c r="K121" s="79">
        <v>4962.6894566985138</v>
      </c>
      <c r="L121" s="79">
        <v>4989.6188271023175</v>
      </c>
      <c r="M121" s="79">
        <v>5455.5922960810758</v>
      </c>
      <c r="N121" s="79">
        <v>5417.9647307256027</v>
      </c>
      <c r="O121" s="79">
        <v>5437.1976896859032</v>
      </c>
      <c r="P121" s="79">
        <v>5444.5817737703701</v>
      </c>
      <c r="Q121" s="164">
        <v>5433.2480647272923</v>
      </c>
      <c r="R121" s="95">
        <v>5213.1205884130686</v>
      </c>
    </row>
    <row r="122" spans="1:18" hidden="1" x14ac:dyDescent="0.2">
      <c r="A122" s="47" t="s">
        <v>34</v>
      </c>
      <c r="C122" s="78">
        <v>5250.1337613697169</v>
      </c>
      <c r="D122" s="78">
        <v>7157.8241520793099</v>
      </c>
      <c r="E122" s="78">
        <v>6123.6142631097609</v>
      </c>
      <c r="F122" s="78">
        <v>4632.3364065662245</v>
      </c>
      <c r="G122" s="78">
        <v>4372.330490025468</v>
      </c>
      <c r="H122" s="78"/>
      <c r="I122" s="78"/>
      <c r="J122" s="78"/>
      <c r="K122" s="79">
        <v>5353.1562025101803</v>
      </c>
      <c r="L122" s="79">
        <v>5279.5939456668257</v>
      </c>
      <c r="M122" s="79">
        <v>5659.8321465495037</v>
      </c>
      <c r="N122" s="79">
        <v>5801.7561063459007</v>
      </c>
      <c r="O122" s="79">
        <v>5709.5575979808564</v>
      </c>
      <c r="P122" s="79">
        <v>5816.0450870407631</v>
      </c>
      <c r="Q122" s="164">
        <v>5775.7862637891731</v>
      </c>
      <c r="R122" s="95">
        <v>5527.1568454418175</v>
      </c>
    </row>
    <row r="123" spans="1:18" hidden="1" x14ac:dyDescent="0.2">
      <c r="A123" s="47" t="s">
        <v>36</v>
      </c>
      <c r="C123" s="78"/>
      <c r="D123" s="78"/>
      <c r="E123" s="78"/>
      <c r="F123" s="78"/>
      <c r="G123" s="78"/>
      <c r="H123" s="78"/>
      <c r="I123" s="78"/>
      <c r="J123" s="78"/>
      <c r="K123" s="79"/>
      <c r="L123" s="79"/>
      <c r="M123" s="79"/>
      <c r="N123" s="79"/>
      <c r="O123" s="79"/>
      <c r="P123" s="79"/>
      <c r="Q123" s="164" t="s">
        <v>40</v>
      </c>
      <c r="R123" s="95"/>
    </row>
    <row r="124" spans="1:18" ht="10.8" hidden="1" thickBot="1" x14ac:dyDescent="0.25">
      <c r="A124" s="49" t="s">
        <v>37</v>
      </c>
      <c r="B124" s="9"/>
      <c r="C124" s="85">
        <v>7768.5735772930393</v>
      </c>
      <c r="D124" s="85">
        <v>8334.7728418948318</v>
      </c>
      <c r="E124" s="85">
        <v>8946.9854734290293</v>
      </c>
      <c r="F124" s="85">
        <v>6989.8806503978722</v>
      </c>
      <c r="G124" s="85">
        <v>6115.9953942448801</v>
      </c>
      <c r="H124" s="85"/>
      <c r="I124" s="85"/>
      <c r="J124" s="85"/>
      <c r="K124" s="79">
        <v>7302.3056159576554</v>
      </c>
      <c r="L124" s="86">
        <v>6245.5045352438274</v>
      </c>
      <c r="M124" s="86">
        <v>6621.1240847095742</v>
      </c>
      <c r="N124" s="86">
        <v>6637.303930731332</v>
      </c>
      <c r="O124" s="86">
        <v>6489.1634018204113</v>
      </c>
      <c r="P124" s="86">
        <v>6630.9863510889272</v>
      </c>
      <c r="Q124" s="165">
        <v>6585.8178945468899</v>
      </c>
      <c r="R124" s="96">
        <v>6699.9801467499965</v>
      </c>
    </row>
  </sheetData>
  <phoneticPr fontId="0" type="noConversion"/>
  <pageMargins left="0.25" right="0.25" top="1.25" bottom="0.25" header="0.5" footer="0.5"/>
  <pageSetup scale="66" orientation="landscape" r:id="rId1"/>
  <headerFooter alignWithMargins="0">
    <oddHeader>&amp;C&amp;"Times New Roman,Bold"&amp;12EAST POWER DESK PRICE REPORT
Off-Peak Prices and Heat Rates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3]!PublishPowerOffPeakPrices">
                <anchor moveWithCells="1" sizeWithCells="1">
                  <from>
                    <xdr:col>2</xdr:col>
                    <xdr:colOff>0</xdr:colOff>
                    <xdr:row>1</xdr:row>
                    <xdr:rowOff>22860</xdr:rowOff>
                  </from>
                  <to>
                    <xdr:col>10</xdr:col>
                    <xdr:colOff>22860</xdr:colOff>
                    <xdr:row>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Power East Price</vt:lpstr>
      <vt:lpstr>E. Power Desk Daily Price</vt:lpstr>
      <vt:lpstr>Power Off-Peak Prices</vt:lpstr>
      <vt:lpstr>'Power East Price'!DetailData</vt:lpstr>
      <vt:lpstr>'Power Off-Peak Prices'!DetailData</vt:lpstr>
      <vt:lpstr>epr19sec1</vt:lpstr>
      <vt:lpstr>erp15sec1</vt:lpstr>
      <vt:lpstr>erp18sec1</vt:lpstr>
      <vt:lpstr>erp19sec1</vt:lpstr>
      <vt:lpstr>Factors</vt:lpstr>
      <vt:lpstr>nr_EPDDPrR</vt:lpstr>
      <vt:lpstr>nr_POPPrc</vt:lpstr>
      <vt:lpstr>'Power Off-Peak Prices'!nr_pow_east_price</vt:lpstr>
      <vt:lpstr>nr_pow_east_price</vt:lpstr>
      <vt:lpstr>'E. Power Desk Daily Price'!Print_Area</vt:lpstr>
      <vt:lpstr>'Power East Price'!Print_Area</vt:lpstr>
      <vt:lpstr>'Power Off-Peak Prices'!Print_Area</vt:lpstr>
      <vt:lpstr>PrReportDate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Havlíček Jan</cp:lastModifiedBy>
  <dcterms:created xsi:type="dcterms:W3CDTF">2001-06-13T22:17:04Z</dcterms:created>
  <dcterms:modified xsi:type="dcterms:W3CDTF">2023-09-10T15:35:14Z</dcterms:modified>
</cp:coreProperties>
</file>