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ctrlProps/ctrlProp4.xml" ContentType="application/vnd.ms-excel.controlproperties+xml"/>
  <Override PartName="/xl/drawings/drawing3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Power East Price" sheetId="1" r:id="rId1"/>
    <sheet name="E. Power Desk Daily Price" sheetId="2" r:id="rId2"/>
    <sheet name="Power Off-Peak Prices" sheetId="3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cCols" localSheetId="0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2">COUNTA(#REF!)</definedName>
    <definedName name="cRows">COUNTA(#REF!)</definedName>
    <definedName name="_xlnm.Database" localSheetId="0">'Power East Price'!#REF!</definedName>
    <definedName name="_xlnm.Database" localSheetId="2">'Power Off-Peak Prices'!#REF!</definedName>
    <definedName name="_xlnm.Database">#REF!</definedName>
    <definedName name="DetailData" localSheetId="0">'Power East Price'!$C$9:$EN$25</definedName>
    <definedName name="DetailData" localSheetId="2">'Power Off-Peak Prices'!$C$9:$EN$25</definedName>
    <definedName name="epr19sec1">'Power Off-Peak Prices'!$A$6:$AG$44</definedName>
    <definedName name="erp15sec1">'E. Power Desk Daily Price'!$A$8:$AC$44</definedName>
    <definedName name="erp18sec1">'Power East Price'!$A$6:$AH$62</definedName>
    <definedName name="erp19sec1">'Power Off-Peak Prices'!$A$6:$AG$44</definedName>
    <definedName name="Factors">'Power Off-Peak Prices'!$C$9:$EN$25</definedName>
    <definedName name="fStart" localSheetId="0">#REF!</definedName>
    <definedName name="fStart" localSheetId="2">#REF!</definedName>
    <definedName name="fStart">#REF!</definedName>
    <definedName name="HOLIDAYS" localSheetId="2">[2]Holidays!B1048537:B1048555</definedName>
    <definedName name="Holidays">[2]Holidays!$B$2:$B$61</definedName>
    <definedName name="LCRAFile" localSheetId="0">'Power East Price'!#REF!</definedName>
    <definedName name="LCRAFile" localSheetId="2">'Power Off-Peak Prices'!#REF!</definedName>
    <definedName name="LCRAFile">#REF!</definedName>
    <definedName name="LCRAPositions">#REF!</definedName>
    <definedName name="NOTIONALREG">#REF!</definedName>
    <definedName name="NOTIONALSFile" localSheetId="0">'Power East Price'!#REF!</definedName>
    <definedName name="NOTIONALSFile" localSheetId="2">'Power Off-Peak Prices'!#REF!</definedName>
    <definedName name="NOTIONALSFile">#REF!</definedName>
    <definedName name="nr_east_pow_pos">#REF!</definedName>
    <definedName name="nr_EPDDPrR">'E. Power Desk Daily Price'!$A$8:$AC$44</definedName>
    <definedName name="nr_POPPrc">'Power Off-Peak Prices'!$A$6:$AG$44</definedName>
    <definedName name="nr_pow_east_price" localSheetId="2">'Power Off-Peak Prices'!$A$6:$AG$62</definedName>
    <definedName name="nr_pow_east_price">'Power East Price'!$A$6:$AH$62</definedName>
    <definedName name="PASSWORD" localSheetId="0">'Power East Price'!#REF!</definedName>
    <definedName name="PASSWORD" localSheetId="2">'Power Off-Peak Prices'!#REF!</definedName>
    <definedName name="PASSWORD">#REF!</definedName>
    <definedName name="_xlnm.Print_Area" localSheetId="1">'E. Power Desk Daily Price'!$A$8:$AC$44</definedName>
    <definedName name="_xlnm.Print_Area" localSheetId="0">'Power East Price'!$A$6:$AG$103</definedName>
    <definedName name="_xlnm.Print_Area" localSheetId="2">'Power Off-Peak Prices'!$A$8:$AG$103</definedName>
    <definedName name="PrReportDate">'Power East Price'!$A$2</definedName>
    <definedName name="ReportDate" localSheetId="2">#REF!</definedName>
    <definedName name="ReportDate">#REF!</definedName>
    <definedName name="totData" localSheetId="0">OFFSET('Power East Price'!fStart, 0, 0, 'Power East Price'!cRows, 'Power East Price'!cCols)</definedName>
    <definedName name="totData" localSheetId="2">OFFSET('Power Off-Peak Prices'!fStart, 0, 0, 'Power Off-Peak Prices'!cRows, 'Power Off-Peak Prices'!cCols)</definedName>
    <definedName name="totData">OFFSET([0]!fStart, 0, 0, [0]!cRows, [0]!cCols)</definedName>
    <definedName name="USER" localSheetId="0">'Power East Price'!#REF!</definedName>
    <definedName name="USER" localSheetId="2">'Power Off-Peak Prices'!#REF!</definedName>
    <definedName name="USER">#REF!</definedName>
  </definedNames>
  <calcPr calcId="92512" calcMode="manual" iterate="1" iterateCount="3"/>
</workbook>
</file>

<file path=xl/calcChain.xml><?xml version="1.0" encoding="utf-8"?>
<calcChain xmlns="http://schemas.openxmlformats.org/spreadsheetml/2006/main">
  <c r="A2" i="2" l="1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D8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C9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C10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C11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C12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C13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C14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C15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C16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C17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C18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C19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C20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C21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C22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C23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C24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C25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46" i="2"/>
  <c r="A6" i="1"/>
  <c r="L8" i="1"/>
  <c r="M8" i="1"/>
  <c r="O8" i="1"/>
  <c r="P8" i="1"/>
  <c r="Q8" i="1"/>
  <c r="R8" i="1"/>
  <c r="T8" i="1"/>
  <c r="U8" i="1"/>
  <c r="V8" i="1"/>
  <c r="X8" i="1"/>
  <c r="Y8" i="1"/>
  <c r="Z8" i="1"/>
  <c r="C9" i="1"/>
  <c r="D9" i="1"/>
  <c r="E9" i="1"/>
  <c r="F9" i="1"/>
  <c r="G9" i="1"/>
  <c r="H9" i="1"/>
  <c r="I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C10" i="1"/>
  <c r="D10" i="1"/>
  <c r="E10" i="1"/>
  <c r="F10" i="1"/>
  <c r="G10" i="1"/>
  <c r="H10" i="1"/>
  <c r="I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C11" i="1"/>
  <c r="D11" i="1"/>
  <c r="E11" i="1"/>
  <c r="F11" i="1"/>
  <c r="G11" i="1"/>
  <c r="H11" i="1"/>
  <c r="I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C12" i="1"/>
  <c r="D12" i="1"/>
  <c r="E12" i="1"/>
  <c r="F12" i="1"/>
  <c r="G12" i="1"/>
  <c r="H12" i="1"/>
  <c r="I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K12" i="1"/>
  <c r="AL12" i="1"/>
  <c r="AM12" i="1"/>
  <c r="AN12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BD12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T12" i="1"/>
  <c r="BU12" i="1"/>
  <c r="BV12" i="1"/>
  <c r="BW12" i="1"/>
  <c r="BX12" i="1"/>
  <c r="BY12" i="1"/>
  <c r="BZ12" i="1"/>
  <c r="CA12" i="1"/>
  <c r="CB12" i="1"/>
  <c r="CC12" i="1"/>
  <c r="CD12" i="1"/>
  <c r="CE12" i="1"/>
  <c r="CF12" i="1"/>
  <c r="CG12" i="1"/>
  <c r="CH12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C13" i="1"/>
  <c r="D13" i="1"/>
  <c r="E13" i="1"/>
  <c r="F13" i="1"/>
  <c r="G13" i="1"/>
  <c r="H13" i="1"/>
  <c r="I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K13" i="1"/>
  <c r="AL13" i="1"/>
  <c r="AM13" i="1"/>
  <c r="AN13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BD13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T13" i="1"/>
  <c r="BU13" i="1"/>
  <c r="BV13" i="1"/>
  <c r="BW13" i="1"/>
  <c r="BX13" i="1"/>
  <c r="BY13" i="1"/>
  <c r="BZ13" i="1"/>
  <c r="CA13" i="1"/>
  <c r="CB13" i="1"/>
  <c r="CC13" i="1"/>
  <c r="CD13" i="1"/>
  <c r="CE13" i="1"/>
  <c r="CF13" i="1"/>
  <c r="CG13" i="1"/>
  <c r="CH13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C14" i="1"/>
  <c r="D14" i="1"/>
  <c r="E14" i="1"/>
  <c r="F14" i="1"/>
  <c r="G14" i="1"/>
  <c r="H14" i="1"/>
  <c r="I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K14" i="1"/>
  <c r="AL14" i="1"/>
  <c r="AM14" i="1"/>
  <c r="AN14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BD14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T14" i="1"/>
  <c r="BU14" i="1"/>
  <c r="BV14" i="1"/>
  <c r="BW14" i="1"/>
  <c r="BX14" i="1"/>
  <c r="BY14" i="1"/>
  <c r="BZ14" i="1"/>
  <c r="CA14" i="1"/>
  <c r="CB14" i="1"/>
  <c r="CC14" i="1"/>
  <c r="CD14" i="1"/>
  <c r="CE14" i="1"/>
  <c r="CF14" i="1"/>
  <c r="CG14" i="1"/>
  <c r="CH14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C15" i="1"/>
  <c r="D15" i="1"/>
  <c r="E15" i="1"/>
  <c r="F15" i="1"/>
  <c r="G15" i="1"/>
  <c r="H15" i="1"/>
  <c r="I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K15" i="1"/>
  <c r="AL15" i="1"/>
  <c r="AM15" i="1"/>
  <c r="AN15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BD15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T15" i="1"/>
  <c r="BU15" i="1"/>
  <c r="BV15" i="1"/>
  <c r="BW15" i="1"/>
  <c r="BX15" i="1"/>
  <c r="BY15" i="1"/>
  <c r="BZ15" i="1"/>
  <c r="CA15" i="1"/>
  <c r="CB15" i="1"/>
  <c r="CC15" i="1"/>
  <c r="CD15" i="1"/>
  <c r="CE15" i="1"/>
  <c r="CF15" i="1"/>
  <c r="CG15" i="1"/>
  <c r="CH15" i="1"/>
  <c r="CI15" i="1"/>
  <c r="CJ15" i="1"/>
  <c r="CK15" i="1"/>
  <c r="CL15" i="1"/>
  <c r="CM15" i="1"/>
  <c r="CN15" i="1"/>
  <c r="CO15" i="1"/>
  <c r="CP15" i="1"/>
  <c r="CQ15" i="1"/>
  <c r="CR15" i="1"/>
  <c r="CS15" i="1"/>
  <c r="CT15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DI15" i="1"/>
  <c r="DJ15" i="1"/>
  <c r="DK15" i="1"/>
  <c r="DL15" i="1"/>
  <c r="DM15" i="1"/>
  <c r="DN15" i="1"/>
  <c r="DO15" i="1"/>
  <c r="DP15" i="1"/>
  <c r="DQ15" i="1"/>
  <c r="DR15" i="1"/>
  <c r="DS15" i="1"/>
  <c r="DT15" i="1"/>
  <c r="DU15" i="1"/>
  <c r="DV15" i="1"/>
  <c r="DW15" i="1"/>
  <c r="DX15" i="1"/>
  <c r="DY15" i="1"/>
  <c r="DZ15" i="1"/>
  <c r="EA15" i="1"/>
  <c r="EB15" i="1"/>
  <c r="EC15" i="1"/>
  <c r="ED15" i="1"/>
  <c r="EE15" i="1"/>
  <c r="EF15" i="1"/>
  <c r="EG15" i="1"/>
  <c r="EH15" i="1"/>
  <c r="EI15" i="1"/>
  <c r="EJ15" i="1"/>
  <c r="EK15" i="1"/>
  <c r="EL15" i="1"/>
  <c r="EM15" i="1"/>
  <c r="EN15" i="1"/>
  <c r="C16" i="1"/>
  <c r="D16" i="1"/>
  <c r="E16" i="1"/>
  <c r="F16" i="1"/>
  <c r="G16" i="1"/>
  <c r="H16" i="1"/>
  <c r="I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T16" i="1"/>
  <c r="BU16" i="1"/>
  <c r="BV16" i="1"/>
  <c r="BW16" i="1"/>
  <c r="BX16" i="1"/>
  <c r="BY16" i="1"/>
  <c r="BZ16" i="1"/>
  <c r="CA16" i="1"/>
  <c r="CB16" i="1"/>
  <c r="CC16" i="1"/>
  <c r="CD16" i="1"/>
  <c r="CE16" i="1"/>
  <c r="CF16" i="1"/>
  <c r="CG16" i="1"/>
  <c r="CH16" i="1"/>
  <c r="CI16" i="1"/>
  <c r="CJ16" i="1"/>
  <c r="CK16" i="1"/>
  <c r="CL16" i="1"/>
  <c r="CM16" i="1"/>
  <c r="CN16" i="1"/>
  <c r="CO16" i="1"/>
  <c r="CP16" i="1"/>
  <c r="CQ16" i="1"/>
  <c r="CR16" i="1"/>
  <c r="CS16" i="1"/>
  <c r="CT16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DI16" i="1"/>
  <c r="DJ16" i="1"/>
  <c r="DK16" i="1"/>
  <c r="DL16" i="1"/>
  <c r="DM16" i="1"/>
  <c r="DN16" i="1"/>
  <c r="DO16" i="1"/>
  <c r="DP16" i="1"/>
  <c r="DQ16" i="1"/>
  <c r="DR16" i="1"/>
  <c r="DS16" i="1"/>
  <c r="DT16" i="1"/>
  <c r="DU16" i="1"/>
  <c r="DV16" i="1"/>
  <c r="DW16" i="1"/>
  <c r="DX16" i="1"/>
  <c r="DY16" i="1"/>
  <c r="DZ16" i="1"/>
  <c r="EA16" i="1"/>
  <c r="EB16" i="1"/>
  <c r="EC16" i="1"/>
  <c r="ED16" i="1"/>
  <c r="EE16" i="1"/>
  <c r="EF16" i="1"/>
  <c r="EG16" i="1"/>
  <c r="EH16" i="1"/>
  <c r="EI16" i="1"/>
  <c r="EJ16" i="1"/>
  <c r="EK16" i="1"/>
  <c r="EL16" i="1"/>
  <c r="EM16" i="1"/>
  <c r="EN16" i="1"/>
  <c r="C17" i="1"/>
  <c r="D17" i="1"/>
  <c r="E17" i="1"/>
  <c r="F17" i="1"/>
  <c r="G17" i="1"/>
  <c r="H17" i="1"/>
  <c r="I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K17" i="1"/>
  <c r="AL17" i="1"/>
  <c r="AM17" i="1"/>
  <c r="AN17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BD17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T17" i="1"/>
  <c r="BU17" i="1"/>
  <c r="BV17" i="1"/>
  <c r="BW17" i="1"/>
  <c r="BX17" i="1"/>
  <c r="BY17" i="1"/>
  <c r="BZ17" i="1"/>
  <c r="CA17" i="1"/>
  <c r="CB17" i="1"/>
  <c r="CC17" i="1"/>
  <c r="CD17" i="1"/>
  <c r="CE17" i="1"/>
  <c r="CF17" i="1"/>
  <c r="CG17" i="1"/>
  <c r="CH17" i="1"/>
  <c r="CI17" i="1"/>
  <c r="CJ17" i="1"/>
  <c r="CK17" i="1"/>
  <c r="CL17" i="1"/>
  <c r="CM17" i="1"/>
  <c r="CN17" i="1"/>
  <c r="CO17" i="1"/>
  <c r="CP17" i="1"/>
  <c r="CQ17" i="1"/>
  <c r="CR17" i="1"/>
  <c r="CS17" i="1"/>
  <c r="CT17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DI17" i="1"/>
  <c r="DJ17" i="1"/>
  <c r="DK17" i="1"/>
  <c r="DL17" i="1"/>
  <c r="DM17" i="1"/>
  <c r="DN17" i="1"/>
  <c r="DO17" i="1"/>
  <c r="DP17" i="1"/>
  <c r="DQ17" i="1"/>
  <c r="DR17" i="1"/>
  <c r="DS17" i="1"/>
  <c r="DT17" i="1"/>
  <c r="DU17" i="1"/>
  <c r="DV17" i="1"/>
  <c r="DW17" i="1"/>
  <c r="DX17" i="1"/>
  <c r="DY17" i="1"/>
  <c r="DZ17" i="1"/>
  <c r="EA17" i="1"/>
  <c r="EB17" i="1"/>
  <c r="EC17" i="1"/>
  <c r="ED17" i="1"/>
  <c r="EE17" i="1"/>
  <c r="EF17" i="1"/>
  <c r="EG17" i="1"/>
  <c r="EH17" i="1"/>
  <c r="EI17" i="1"/>
  <c r="EJ17" i="1"/>
  <c r="EK17" i="1"/>
  <c r="EL17" i="1"/>
  <c r="EM17" i="1"/>
  <c r="EN17" i="1"/>
  <c r="C18" i="1"/>
  <c r="D18" i="1"/>
  <c r="E18" i="1"/>
  <c r="F18" i="1"/>
  <c r="G18" i="1"/>
  <c r="H18" i="1"/>
  <c r="I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C19" i="1"/>
  <c r="D19" i="1"/>
  <c r="E19" i="1"/>
  <c r="F19" i="1"/>
  <c r="G19" i="1"/>
  <c r="H19" i="1"/>
  <c r="I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C20" i="1"/>
  <c r="D20" i="1"/>
  <c r="E20" i="1"/>
  <c r="F20" i="1"/>
  <c r="G20" i="1"/>
  <c r="H20" i="1"/>
  <c r="I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C21" i="1"/>
  <c r="D21" i="1"/>
  <c r="E21" i="1"/>
  <c r="F21" i="1"/>
  <c r="G21" i="1"/>
  <c r="H21" i="1"/>
  <c r="I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C22" i="1"/>
  <c r="D22" i="1"/>
  <c r="E22" i="1"/>
  <c r="F22" i="1"/>
  <c r="G22" i="1"/>
  <c r="H22" i="1"/>
  <c r="I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C23" i="1"/>
  <c r="D23" i="1"/>
  <c r="E23" i="1"/>
  <c r="F23" i="1"/>
  <c r="G23" i="1"/>
  <c r="H23" i="1"/>
  <c r="I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C24" i="1"/>
  <c r="D24" i="1"/>
  <c r="E24" i="1"/>
  <c r="F24" i="1"/>
  <c r="G24" i="1"/>
  <c r="H24" i="1"/>
  <c r="I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C25" i="1"/>
  <c r="D25" i="1"/>
  <c r="E25" i="1"/>
  <c r="F25" i="1"/>
  <c r="G25" i="1"/>
  <c r="H25" i="1"/>
  <c r="I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AD43" i="1"/>
  <c r="AE43" i="1"/>
  <c r="AF43" i="1"/>
  <c r="AG43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AD44" i="1"/>
  <c r="AE44" i="1"/>
  <c r="AF44" i="1"/>
  <c r="AG44" i="1"/>
  <c r="A46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AD75" i="1"/>
  <c r="AE75" i="1"/>
  <c r="AF75" i="1"/>
  <c r="AG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AD76" i="1"/>
  <c r="AE76" i="1"/>
  <c r="AF76" i="1"/>
  <c r="AG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C80" i="1"/>
  <c r="D80" i="1"/>
  <c r="E80" i="1"/>
  <c r="F80" i="1"/>
  <c r="G80" i="1"/>
  <c r="H80" i="1"/>
  <c r="I80" i="1"/>
  <c r="J80" i="1"/>
  <c r="K80" i="1"/>
  <c r="L80" i="1"/>
  <c r="M80" i="1"/>
  <c r="N80" i="1"/>
  <c r="O80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AD80" i="1"/>
  <c r="AE80" i="1"/>
  <c r="AF80" i="1"/>
  <c r="AG80" i="1"/>
  <c r="C81" i="1"/>
  <c r="D81" i="1"/>
  <c r="E81" i="1"/>
  <c r="F81" i="1"/>
  <c r="G81" i="1"/>
  <c r="H81" i="1"/>
  <c r="I81" i="1"/>
  <c r="J81" i="1"/>
  <c r="K81" i="1"/>
  <c r="L81" i="1"/>
  <c r="M81" i="1"/>
  <c r="N81" i="1"/>
  <c r="O81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J82" i="1"/>
  <c r="K82" i="1"/>
  <c r="N82" i="1"/>
  <c r="S82" i="1"/>
  <c r="W82" i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AD83" i="1"/>
  <c r="AE83" i="1"/>
  <c r="AF83" i="1"/>
  <c r="AG83" i="1"/>
  <c r="C87" i="1"/>
  <c r="D87" i="1"/>
  <c r="E87" i="1"/>
  <c r="F87" i="1"/>
  <c r="G87" i="1"/>
  <c r="H87" i="1"/>
  <c r="I87" i="1"/>
  <c r="J87" i="1"/>
  <c r="AA87" i="1"/>
  <c r="AB87" i="1"/>
  <c r="AC87" i="1"/>
  <c r="AD87" i="1"/>
  <c r="AE87" i="1"/>
  <c r="AF87" i="1"/>
  <c r="AG87" i="1"/>
  <c r="C88" i="1"/>
  <c r="D88" i="1"/>
  <c r="E88" i="1"/>
  <c r="F88" i="1"/>
  <c r="G88" i="1"/>
  <c r="H88" i="1"/>
  <c r="I88" i="1"/>
  <c r="J88" i="1"/>
  <c r="AA88" i="1"/>
  <c r="AB88" i="1"/>
  <c r="AC88" i="1"/>
  <c r="AD88" i="1"/>
  <c r="AE88" i="1"/>
  <c r="AF88" i="1"/>
  <c r="AG88" i="1"/>
  <c r="C89" i="1"/>
  <c r="D89" i="1"/>
  <c r="E89" i="1"/>
  <c r="F89" i="1"/>
  <c r="G89" i="1"/>
  <c r="H89" i="1"/>
  <c r="I89" i="1"/>
  <c r="J89" i="1"/>
  <c r="AA89" i="1"/>
  <c r="AB89" i="1"/>
  <c r="AC89" i="1"/>
  <c r="AD89" i="1"/>
  <c r="AE89" i="1"/>
  <c r="AF89" i="1"/>
  <c r="AG89" i="1"/>
  <c r="C90" i="1"/>
  <c r="D90" i="1"/>
  <c r="E90" i="1"/>
  <c r="F90" i="1"/>
  <c r="G90" i="1"/>
  <c r="H90" i="1"/>
  <c r="I90" i="1"/>
  <c r="J90" i="1"/>
  <c r="AA90" i="1"/>
  <c r="AB90" i="1"/>
  <c r="AC90" i="1"/>
  <c r="AD90" i="1"/>
  <c r="AE90" i="1"/>
  <c r="AF90" i="1"/>
  <c r="AG90" i="1"/>
  <c r="C91" i="1"/>
  <c r="D91" i="1"/>
  <c r="E91" i="1"/>
  <c r="F91" i="1"/>
  <c r="G91" i="1"/>
  <c r="H91" i="1"/>
  <c r="I91" i="1"/>
  <c r="J91" i="1"/>
  <c r="AA91" i="1"/>
  <c r="AB91" i="1"/>
  <c r="AC91" i="1"/>
  <c r="AD91" i="1"/>
  <c r="AE91" i="1"/>
  <c r="AF91" i="1"/>
  <c r="AG91" i="1"/>
  <c r="C92" i="1"/>
  <c r="D92" i="1"/>
  <c r="E92" i="1"/>
  <c r="F92" i="1"/>
  <c r="G92" i="1"/>
  <c r="H92" i="1"/>
  <c r="I92" i="1"/>
  <c r="J92" i="1"/>
  <c r="AA92" i="1"/>
  <c r="AB92" i="1"/>
  <c r="AC92" i="1"/>
  <c r="AD92" i="1"/>
  <c r="AE92" i="1"/>
  <c r="AF92" i="1"/>
  <c r="AG92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C94" i="1"/>
  <c r="D94" i="1"/>
  <c r="E94" i="1"/>
  <c r="F94" i="1"/>
  <c r="G94" i="1"/>
  <c r="H94" i="1"/>
  <c r="I94" i="1"/>
  <c r="J94" i="1"/>
  <c r="K94" i="1"/>
  <c r="L94" i="1"/>
  <c r="M94" i="1"/>
  <c r="N94" i="1"/>
  <c r="O94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C95" i="1"/>
  <c r="D95" i="1"/>
  <c r="E95" i="1"/>
  <c r="F95" i="1"/>
  <c r="G95" i="1"/>
  <c r="H95" i="1"/>
  <c r="I95" i="1"/>
  <c r="J95" i="1"/>
  <c r="K95" i="1"/>
  <c r="L95" i="1"/>
  <c r="M95" i="1"/>
  <c r="N95" i="1"/>
  <c r="O95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AG96" i="1"/>
  <c r="C97" i="1"/>
  <c r="D97" i="1"/>
  <c r="E97" i="1"/>
  <c r="F97" i="1"/>
  <c r="G97" i="1"/>
  <c r="H97" i="1"/>
  <c r="I97" i="1"/>
  <c r="J97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C98" i="1"/>
  <c r="D98" i="1"/>
  <c r="E98" i="1"/>
  <c r="F98" i="1"/>
  <c r="G98" i="1"/>
  <c r="H98" i="1"/>
  <c r="I98" i="1"/>
  <c r="J98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C99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AF99" i="1"/>
  <c r="AG99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AG100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C102" i="1"/>
  <c r="D102" i="1"/>
  <c r="E102" i="1"/>
  <c r="F102" i="1"/>
  <c r="G102" i="1"/>
  <c r="H102" i="1"/>
  <c r="I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C103" i="1"/>
  <c r="D103" i="1"/>
  <c r="E103" i="1"/>
  <c r="F103" i="1"/>
  <c r="J103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106" i="1"/>
  <c r="A2" i="3"/>
  <c r="A6" i="3"/>
  <c r="L8" i="3"/>
  <c r="M8" i="3"/>
  <c r="O8" i="3"/>
  <c r="P8" i="3"/>
  <c r="Q8" i="3"/>
  <c r="R8" i="3"/>
  <c r="T8" i="3"/>
  <c r="U8" i="3"/>
  <c r="V8" i="3"/>
  <c r="X8" i="3"/>
  <c r="Y8" i="3"/>
  <c r="Z8" i="3"/>
  <c r="AK8" i="3"/>
  <c r="AL8" i="3"/>
  <c r="AM8" i="3"/>
  <c r="AN8" i="3"/>
  <c r="AO8" i="3"/>
  <c r="AP8" i="3"/>
  <c r="AQ8" i="3"/>
  <c r="AR8" i="3"/>
  <c r="AS8" i="3"/>
  <c r="AT8" i="3"/>
  <c r="AU8" i="3"/>
  <c r="AV8" i="3"/>
  <c r="AW8" i="3"/>
  <c r="AX8" i="3"/>
  <c r="AY8" i="3"/>
  <c r="AZ8" i="3"/>
  <c r="BA8" i="3"/>
  <c r="BB8" i="3"/>
  <c r="BC8" i="3"/>
  <c r="BD8" i="3"/>
  <c r="BE8" i="3"/>
  <c r="BF8" i="3"/>
  <c r="BG8" i="3"/>
  <c r="BH8" i="3"/>
  <c r="BI8" i="3"/>
  <c r="BJ8" i="3"/>
  <c r="BK8" i="3"/>
  <c r="BL8" i="3"/>
  <c r="BM8" i="3"/>
  <c r="BN8" i="3"/>
  <c r="BO8" i="3"/>
  <c r="BP8" i="3"/>
  <c r="BQ8" i="3"/>
  <c r="BR8" i="3"/>
  <c r="BS8" i="3"/>
  <c r="BT8" i="3"/>
  <c r="BU8" i="3"/>
  <c r="BV8" i="3"/>
  <c r="BW8" i="3"/>
  <c r="BX8" i="3"/>
  <c r="BY8" i="3"/>
  <c r="BZ8" i="3"/>
  <c r="CA8" i="3"/>
  <c r="CB8" i="3"/>
  <c r="CC8" i="3"/>
  <c r="CD8" i="3"/>
  <c r="CE8" i="3"/>
  <c r="CF8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C9" i="3"/>
  <c r="D9" i="3"/>
  <c r="E9" i="3"/>
  <c r="F9" i="3"/>
  <c r="G9" i="3"/>
  <c r="H9" i="3"/>
  <c r="I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K9" i="3"/>
  <c r="AL9" i="3"/>
  <c r="AM9" i="3"/>
  <c r="AN9" i="3"/>
  <c r="AO9" i="3"/>
  <c r="AP9" i="3"/>
  <c r="AQ9" i="3"/>
  <c r="AR9" i="3"/>
  <c r="AS9" i="3"/>
  <c r="AT9" i="3"/>
  <c r="AU9" i="3"/>
  <c r="AV9" i="3"/>
  <c r="AW9" i="3"/>
  <c r="AX9" i="3"/>
  <c r="AY9" i="3"/>
  <c r="AZ9" i="3"/>
  <c r="BA9" i="3"/>
  <c r="BB9" i="3"/>
  <c r="BC9" i="3"/>
  <c r="BD9" i="3"/>
  <c r="BE9" i="3"/>
  <c r="BF9" i="3"/>
  <c r="BG9" i="3"/>
  <c r="BH9" i="3"/>
  <c r="BI9" i="3"/>
  <c r="BJ9" i="3"/>
  <c r="BK9" i="3"/>
  <c r="BL9" i="3"/>
  <c r="BM9" i="3"/>
  <c r="BN9" i="3"/>
  <c r="BO9" i="3"/>
  <c r="BP9" i="3"/>
  <c r="BQ9" i="3"/>
  <c r="BR9" i="3"/>
  <c r="BS9" i="3"/>
  <c r="BT9" i="3"/>
  <c r="BU9" i="3"/>
  <c r="BV9" i="3"/>
  <c r="BW9" i="3"/>
  <c r="BX9" i="3"/>
  <c r="BY9" i="3"/>
  <c r="BZ9" i="3"/>
  <c r="CA9" i="3"/>
  <c r="CB9" i="3"/>
  <c r="CC9" i="3"/>
  <c r="CD9" i="3"/>
  <c r="CE9" i="3"/>
  <c r="CF9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C10" i="3"/>
  <c r="D10" i="3"/>
  <c r="E10" i="3"/>
  <c r="F10" i="3"/>
  <c r="G10" i="3"/>
  <c r="H10" i="3"/>
  <c r="I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K10" i="3"/>
  <c r="AL10" i="3"/>
  <c r="AM10" i="3"/>
  <c r="AN10" i="3"/>
  <c r="AO10" i="3"/>
  <c r="AP10" i="3"/>
  <c r="AQ10" i="3"/>
  <c r="AR10" i="3"/>
  <c r="AS10" i="3"/>
  <c r="AT10" i="3"/>
  <c r="AU10" i="3"/>
  <c r="AV10" i="3"/>
  <c r="AW10" i="3"/>
  <c r="AX10" i="3"/>
  <c r="AY10" i="3"/>
  <c r="AZ10" i="3"/>
  <c r="BA10" i="3"/>
  <c r="BB10" i="3"/>
  <c r="BC10" i="3"/>
  <c r="BD10" i="3"/>
  <c r="BE10" i="3"/>
  <c r="BF10" i="3"/>
  <c r="BG10" i="3"/>
  <c r="BH10" i="3"/>
  <c r="BI10" i="3"/>
  <c r="BJ10" i="3"/>
  <c r="BK10" i="3"/>
  <c r="BL10" i="3"/>
  <c r="BM10" i="3"/>
  <c r="BN10" i="3"/>
  <c r="BO10" i="3"/>
  <c r="BP10" i="3"/>
  <c r="BQ10" i="3"/>
  <c r="BR10" i="3"/>
  <c r="BS10" i="3"/>
  <c r="BT10" i="3"/>
  <c r="BU10" i="3"/>
  <c r="BV10" i="3"/>
  <c r="BW10" i="3"/>
  <c r="BX10" i="3"/>
  <c r="BY10" i="3"/>
  <c r="BZ10" i="3"/>
  <c r="CA10" i="3"/>
  <c r="CB10" i="3"/>
  <c r="CC10" i="3"/>
  <c r="CD10" i="3"/>
  <c r="CE10" i="3"/>
  <c r="CF10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C11" i="3"/>
  <c r="D11" i="3"/>
  <c r="E11" i="3"/>
  <c r="F11" i="3"/>
  <c r="G11" i="3"/>
  <c r="H11" i="3"/>
  <c r="I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K11" i="3"/>
  <c r="AL11" i="3"/>
  <c r="AM11" i="3"/>
  <c r="AN11" i="3"/>
  <c r="AO11" i="3"/>
  <c r="AP11" i="3"/>
  <c r="AQ11" i="3"/>
  <c r="AR11" i="3"/>
  <c r="AS11" i="3"/>
  <c r="AT11" i="3"/>
  <c r="AU11" i="3"/>
  <c r="AV11" i="3"/>
  <c r="AW11" i="3"/>
  <c r="AX11" i="3"/>
  <c r="AY11" i="3"/>
  <c r="AZ11" i="3"/>
  <c r="BA11" i="3"/>
  <c r="BB11" i="3"/>
  <c r="BC11" i="3"/>
  <c r="BD11" i="3"/>
  <c r="BE11" i="3"/>
  <c r="BF11" i="3"/>
  <c r="BG11" i="3"/>
  <c r="BH11" i="3"/>
  <c r="BI11" i="3"/>
  <c r="BJ11" i="3"/>
  <c r="BK11" i="3"/>
  <c r="BL11" i="3"/>
  <c r="BM11" i="3"/>
  <c r="BN11" i="3"/>
  <c r="BO11" i="3"/>
  <c r="BP11" i="3"/>
  <c r="BQ11" i="3"/>
  <c r="BR11" i="3"/>
  <c r="BS11" i="3"/>
  <c r="BT11" i="3"/>
  <c r="BU11" i="3"/>
  <c r="BV11" i="3"/>
  <c r="BW11" i="3"/>
  <c r="BX11" i="3"/>
  <c r="BY11" i="3"/>
  <c r="BZ11" i="3"/>
  <c r="CA11" i="3"/>
  <c r="CB11" i="3"/>
  <c r="CC11" i="3"/>
  <c r="CD11" i="3"/>
  <c r="CE11" i="3"/>
  <c r="CF11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G11" i="3"/>
  <c r="DH11" i="3"/>
  <c r="DI11" i="3"/>
  <c r="DJ11" i="3"/>
  <c r="DK11" i="3"/>
  <c r="DL11" i="3"/>
  <c r="DM11" i="3"/>
  <c r="DN11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C12" i="3"/>
  <c r="D12" i="3"/>
  <c r="E12" i="3"/>
  <c r="F12" i="3"/>
  <c r="G12" i="3"/>
  <c r="H12" i="3"/>
  <c r="I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K12" i="3"/>
  <c r="AL12" i="3"/>
  <c r="AM12" i="3"/>
  <c r="AN12" i="3"/>
  <c r="AO12" i="3"/>
  <c r="AP12" i="3"/>
  <c r="AQ12" i="3"/>
  <c r="AR12" i="3"/>
  <c r="AS12" i="3"/>
  <c r="AT12" i="3"/>
  <c r="AU12" i="3"/>
  <c r="AV12" i="3"/>
  <c r="AW12" i="3"/>
  <c r="AX12" i="3"/>
  <c r="AY12" i="3"/>
  <c r="AZ12" i="3"/>
  <c r="BA12" i="3"/>
  <c r="BB12" i="3"/>
  <c r="BC12" i="3"/>
  <c r="BD12" i="3"/>
  <c r="BE12" i="3"/>
  <c r="BF12" i="3"/>
  <c r="BG12" i="3"/>
  <c r="BH12" i="3"/>
  <c r="BI12" i="3"/>
  <c r="BJ12" i="3"/>
  <c r="BK12" i="3"/>
  <c r="BL12" i="3"/>
  <c r="BM12" i="3"/>
  <c r="BN12" i="3"/>
  <c r="BO12" i="3"/>
  <c r="BP12" i="3"/>
  <c r="BQ12" i="3"/>
  <c r="BR12" i="3"/>
  <c r="BS12" i="3"/>
  <c r="BT12" i="3"/>
  <c r="BU12" i="3"/>
  <c r="BV12" i="3"/>
  <c r="BW12" i="3"/>
  <c r="BX12" i="3"/>
  <c r="BY12" i="3"/>
  <c r="BZ12" i="3"/>
  <c r="CA12" i="3"/>
  <c r="CB12" i="3"/>
  <c r="CC12" i="3"/>
  <c r="CD12" i="3"/>
  <c r="CE12" i="3"/>
  <c r="CF12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G12" i="3"/>
  <c r="DH12" i="3"/>
  <c r="DI12" i="3"/>
  <c r="DJ12" i="3"/>
  <c r="DK12" i="3"/>
  <c r="DL12" i="3"/>
  <c r="DM12" i="3"/>
  <c r="DN12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C13" i="3"/>
  <c r="D13" i="3"/>
  <c r="E13" i="3"/>
  <c r="F13" i="3"/>
  <c r="G13" i="3"/>
  <c r="H13" i="3"/>
  <c r="I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K13" i="3"/>
  <c r="AL13" i="3"/>
  <c r="AM13" i="3"/>
  <c r="AN13" i="3"/>
  <c r="AO13" i="3"/>
  <c r="AP13" i="3"/>
  <c r="AQ13" i="3"/>
  <c r="AR13" i="3"/>
  <c r="AS13" i="3"/>
  <c r="AT13" i="3"/>
  <c r="AU13" i="3"/>
  <c r="AV13" i="3"/>
  <c r="AW13" i="3"/>
  <c r="AX13" i="3"/>
  <c r="AY13" i="3"/>
  <c r="AZ13" i="3"/>
  <c r="BA13" i="3"/>
  <c r="BB13" i="3"/>
  <c r="BC13" i="3"/>
  <c r="BD13" i="3"/>
  <c r="BE13" i="3"/>
  <c r="BF13" i="3"/>
  <c r="BG13" i="3"/>
  <c r="BH13" i="3"/>
  <c r="BI13" i="3"/>
  <c r="BJ13" i="3"/>
  <c r="BK13" i="3"/>
  <c r="BL13" i="3"/>
  <c r="BM13" i="3"/>
  <c r="BN13" i="3"/>
  <c r="BO13" i="3"/>
  <c r="BP13" i="3"/>
  <c r="BQ13" i="3"/>
  <c r="BR13" i="3"/>
  <c r="BS13" i="3"/>
  <c r="BT13" i="3"/>
  <c r="BU13" i="3"/>
  <c r="BV13" i="3"/>
  <c r="BW13" i="3"/>
  <c r="BX13" i="3"/>
  <c r="BY13" i="3"/>
  <c r="BZ13" i="3"/>
  <c r="CA13" i="3"/>
  <c r="CB13" i="3"/>
  <c r="CC13" i="3"/>
  <c r="CD13" i="3"/>
  <c r="CE13" i="3"/>
  <c r="CF13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G13" i="3"/>
  <c r="DH13" i="3"/>
  <c r="DI13" i="3"/>
  <c r="DJ13" i="3"/>
  <c r="DK13" i="3"/>
  <c r="DL13" i="3"/>
  <c r="DM13" i="3"/>
  <c r="DN13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C14" i="3"/>
  <c r="D14" i="3"/>
  <c r="E14" i="3"/>
  <c r="F14" i="3"/>
  <c r="G14" i="3"/>
  <c r="H14" i="3"/>
  <c r="I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K14" i="3"/>
  <c r="AL14" i="3"/>
  <c r="AM14" i="3"/>
  <c r="AN14" i="3"/>
  <c r="AO14" i="3"/>
  <c r="AP14" i="3"/>
  <c r="AQ14" i="3"/>
  <c r="AR14" i="3"/>
  <c r="AS14" i="3"/>
  <c r="AT14" i="3"/>
  <c r="AU14" i="3"/>
  <c r="AV14" i="3"/>
  <c r="AW14" i="3"/>
  <c r="AX14" i="3"/>
  <c r="AY14" i="3"/>
  <c r="AZ14" i="3"/>
  <c r="BA14" i="3"/>
  <c r="BB14" i="3"/>
  <c r="BC14" i="3"/>
  <c r="BD14" i="3"/>
  <c r="BE14" i="3"/>
  <c r="BF14" i="3"/>
  <c r="BG14" i="3"/>
  <c r="BH14" i="3"/>
  <c r="BI14" i="3"/>
  <c r="BJ14" i="3"/>
  <c r="BK14" i="3"/>
  <c r="BL14" i="3"/>
  <c r="BM14" i="3"/>
  <c r="BN14" i="3"/>
  <c r="BO14" i="3"/>
  <c r="BP14" i="3"/>
  <c r="BQ14" i="3"/>
  <c r="BR14" i="3"/>
  <c r="BS14" i="3"/>
  <c r="BT14" i="3"/>
  <c r="BU14" i="3"/>
  <c r="BV14" i="3"/>
  <c r="BW14" i="3"/>
  <c r="BX14" i="3"/>
  <c r="BY14" i="3"/>
  <c r="BZ14" i="3"/>
  <c r="CA14" i="3"/>
  <c r="CB14" i="3"/>
  <c r="CC14" i="3"/>
  <c r="CD14" i="3"/>
  <c r="CE14" i="3"/>
  <c r="CF14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G14" i="3"/>
  <c r="DH14" i="3"/>
  <c r="DI14" i="3"/>
  <c r="DJ14" i="3"/>
  <c r="DK14" i="3"/>
  <c r="DL14" i="3"/>
  <c r="DM14" i="3"/>
  <c r="DN14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C15" i="3"/>
  <c r="D15" i="3"/>
  <c r="E15" i="3"/>
  <c r="F15" i="3"/>
  <c r="G15" i="3"/>
  <c r="H15" i="3"/>
  <c r="I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K15" i="3"/>
  <c r="AL15" i="3"/>
  <c r="AM15" i="3"/>
  <c r="AN15" i="3"/>
  <c r="AO15" i="3"/>
  <c r="AP15" i="3"/>
  <c r="AQ15" i="3"/>
  <c r="AR15" i="3"/>
  <c r="AS15" i="3"/>
  <c r="AT15" i="3"/>
  <c r="AU15" i="3"/>
  <c r="AV15" i="3"/>
  <c r="AW15" i="3"/>
  <c r="AX15" i="3"/>
  <c r="AY15" i="3"/>
  <c r="AZ15" i="3"/>
  <c r="BA15" i="3"/>
  <c r="BB15" i="3"/>
  <c r="BC15" i="3"/>
  <c r="BD15" i="3"/>
  <c r="BE15" i="3"/>
  <c r="BF15" i="3"/>
  <c r="BG15" i="3"/>
  <c r="BH15" i="3"/>
  <c r="BI15" i="3"/>
  <c r="BJ15" i="3"/>
  <c r="BK15" i="3"/>
  <c r="BL15" i="3"/>
  <c r="BM15" i="3"/>
  <c r="BN15" i="3"/>
  <c r="BO15" i="3"/>
  <c r="BP15" i="3"/>
  <c r="BQ15" i="3"/>
  <c r="BR15" i="3"/>
  <c r="BS15" i="3"/>
  <c r="BT15" i="3"/>
  <c r="BU15" i="3"/>
  <c r="BV15" i="3"/>
  <c r="BW15" i="3"/>
  <c r="BX15" i="3"/>
  <c r="BY15" i="3"/>
  <c r="BZ15" i="3"/>
  <c r="CA15" i="3"/>
  <c r="CB15" i="3"/>
  <c r="CC15" i="3"/>
  <c r="CD15" i="3"/>
  <c r="CE15" i="3"/>
  <c r="CF15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G15" i="3"/>
  <c r="DH15" i="3"/>
  <c r="DI15" i="3"/>
  <c r="DJ15" i="3"/>
  <c r="DK15" i="3"/>
  <c r="DL15" i="3"/>
  <c r="DM15" i="3"/>
  <c r="DN15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C16" i="3"/>
  <c r="D16" i="3"/>
  <c r="E16" i="3"/>
  <c r="F16" i="3"/>
  <c r="G16" i="3"/>
  <c r="H16" i="3"/>
  <c r="I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K16" i="3"/>
  <c r="AL16" i="3"/>
  <c r="AM16" i="3"/>
  <c r="AN16" i="3"/>
  <c r="AO16" i="3"/>
  <c r="AP16" i="3"/>
  <c r="AQ16" i="3"/>
  <c r="AR16" i="3"/>
  <c r="AS16" i="3"/>
  <c r="AT16" i="3"/>
  <c r="AU16" i="3"/>
  <c r="AV16" i="3"/>
  <c r="AW16" i="3"/>
  <c r="AX16" i="3"/>
  <c r="AY16" i="3"/>
  <c r="AZ16" i="3"/>
  <c r="BA16" i="3"/>
  <c r="BB16" i="3"/>
  <c r="BC16" i="3"/>
  <c r="BD16" i="3"/>
  <c r="BE16" i="3"/>
  <c r="BF16" i="3"/>
  <c r="BG16" i="3"/>
  <c r="BH16" i="3"/>
  <c r="BI16" i="3"/>
  <c r="BJ16" i="3"/>
  <c r="BK16" i="3"/>
  <c r="BL16" i="3"/>
  <c r="BM16" i="3"/>
  <c r="BN16" i="3"/>
  <c r="BO16" i="3"/>
  <c r="BP16" i="3"/>
  <c r="BQ16" i="3"/>
  <c r="BR16" i="3"/>
  <c r="BS16" i="3"/>
  <c r="BT16" i="3"/>
  <c r="BU16" i="3"/>
  <c r="BV16" i="3"/>
  <c r="BW16" i="3"/>
  <c r="BX16" i="3"/>
  <c r="BY16" i="3"/>
  <c r="BZ16" i="3"/>
  <c r="CA16" i="3"/>
  <c r="CB16" i="3"/>
  <c r="CC16" i="3"/>
  <c r="CD16" i="3"/>
  <c r="CE16" i="3"/>
  <c r="CF16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G16" i="3"/>
  <c r="DH16" i="3"/>
  <c r="DI16" i="3"/>
  <c r="DJ16" i="3"/>
  <c r="DK16" i="3"/>
  <c r="DL16" i="3"/>
  <c r="DM16" i="3"/>
  <c r="DN16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C17" i="3"/>
  <c r="D17" i="3"/>
  <c r="E17" i="3"/>
  <c r="F17" i="3"/>
  <c r="G17" i="3"/>
  <c r="H17" i="3"/>
  <c r="I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K17" i="3"/>
  <c r="AL17" i="3"/>
  <c r="AM17" i="3"/>
  <c r="AN17" i="3"/>
  <c r="AO17" i="3"/>
  <c r="AP17" i="3"/>
  <c r="AQ17" i="3"/>
  <c r="AR17" i="3"/>
  <c r="AS17" i="3"/>
  <c r="AT17" i="3"/>
  <c r="AU17" i="3"/>
  <c r="AV17" i="3"/>
  <c r="AW17" i="3"/>
  <c r="AX17" i="3"/>
  <c r="AY17" i="3"/>
  <c r="AZ17" i="3"/>
  <c r="BA17" i="3"/>
  <c r="BB17" i="3"/>
  <c r="BC17" i="3"/>
  <c r="BD17" i="3"/>
  <c r="BE17" i="3"/>
  <c r="BF17" i="3"/>
  <c r="BG17" i="3"/>
  <c r="BH17" i="3"/>
  <c r="BI17" i="3"/>
  <c r="BJ17" i="3"/>
  <c r="BK17" i="3"/>
  <c r="BL17" i="3"/>
  <c r="BM17" i="3"/>
  <c r="BN17" i="3"/>
  <c r="BO17" i="3"/>
  <c r="BP17" i="3"/>
  <c r="BQ17" i="3"/>
  <c r="BR17" i="3"/>
  <c r="BS17" i="3"/>
  <c r="BT17" i="3"/>
  <c r="BU17" i="3"/>
  <c r="BV17" i="3"/>
  <c r="BW17" i="3"/>
  <c r="BX17" i="3"/>
  <c r="BY17" i="3"/>
  <c r="BZ17" i="3"/>
  <c r="CA17" i="3"/>
  <c r="CB17" i="3"/>
  <c r="CC17" i="3"/>
  <c r="CD17" i="3"/>
  <c r="CE17" i="3"/>
  <c r="CF17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G17" i="3"/>
  <c r="DH17" i="3"/>
  <c r="DI17" i="3"/>
  <c r="DJ17" i="3"/>
  <c r="DK17" i="3"/>
  <c r="DL17" i="3"/>
  <c r="DM17" i="3"/>
  <c r="DN17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C18" i="3"/>
  <c r="D18" i="3"/>
  <c r="E18" i="3"/>
  <c r="F18" i="3"/>
  <c r="G18" i="3"/>
  <c r="H18" i="3"/>
  <c r="I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K18" i="3"/>
  <c r="AL18" i="3"/>
  <c r="AM18" i="3"/>
  <c r="AN18" i="3"/>
  <c r="AO18" i="3"/>
  <c r="AP18" i="3"/>
  <c r="AQ18" i="3"/>
  <c r="AR18" i="3"/>
  <c r="AS18" i="3"/>
  <c r="AT18" i="3"/>
  <c r="AU18" i="3"/>
  <c r="AV18" i="3"/>
  <c r="AW18" i="3"/>
  <c r="AX18" i="3"/>
  <c r="AY18" i="3"/>
  <c r="AZ18" i="3"/>
  <c r="BA18" i="3"/>
  <c r="BB18" i="3"/>
  <c r="BC18" i="3"/>
  <c r="BD18" i="3"/>
  <c r="BE18" i="3"/>
  <c r="BF18" i="3"/>
  <c r="BG18" i="3"/>
  <c r="BH18" i="3"/>
  <c r="BI18" i="3"/>
  <c r="BJ18" i="3"/>
  <c r="BK18" i="3"/>
  <c r="BL18" i="3"/>
  <c r="BM18" i="3"/>
  <c r="BN18" i="3"/>
  <c r="BO18" i="3"/>
  <c r="BP18" i="3"/>
  <c r="BQ18" i="3"/>
  <c r="BR18" i="3"/>
  <c r="BS18" i="3"/>
  <c r="BT18" i="3"/>
  <c r="BU18" i="3"/>
  <c r="BV18" i="3"/>
  <c r="BW18" i="3"/>
  <c r="BX18" i="3"/>
  <c r="BY18" i="3"/>
  <c r="BZ18" i="3"/>
  <c r="CA18" i="3"/>
  <c r="CB18" i="3"/>
  <c r="CC18" i="3"/>
  <c r="CD18" i="3"/>
  <c r="CE18" i="3"/>
  <c r="CF18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G18" i="3"/>
  <c r="DH18" i="3"/>
  <c r="DI18" i="3"/>
  <c r="DJ18" i="3"/>
  <c r="DK18" i="3"/>
  <c r="DL18" i="3"/>
  <c r="DM18" i="3"/>
  <c r="DN18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C19" i="3"/>
  <c r="D19" i="3"/>
  <c r="E19" i="3"/>
  <c r="F19" i="3"/>
  <c r="G19" i="3"/>
  <c r="H19" i="3"/>
  <c r="I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K19" i="3"/>
  <c r="AL19" i="3"/>
  <c r="AM19" i="3"/>
  <c r="AN19" i="3"/>
  <c r="AO19" i="3"/>
  <c r="AP19" i="3"/>
  <c r="AQ19" i="3"/>
  <c r="AR19" i="3"/>
  <c r="AS19" i="3"/>
  <c r="AT19" i="3"/>
  <c r="AU19" i="3"/>
  <c r="AV19" i="3"/>
  <c r="AW19" i="3"/>
  <c r="AX19" i="3"/>
  <c r="AY19" i="3"/>
  <c r="AZ19" i="3"/>
  <c r="BA19" i="3"/>
  <c r="BB19" i="3"/>
  <c r="BC19" i="3"/>
  <c r="BD19" i="3"/>
  <c r="BE19" i="3"/>
  <c r="BF19" i="3"/>
  <c r="BG19" i="3"/>
  <c r="BH19" i="3"/>
  <c r="BI19" i="3"/>
  <c r="BJ19" i="3"/>
  <c r="BK19" i="3"/>
  <c r="BL19" i="3"/>
  <c r="BM19" i="3"/>
  <c r="BN19" i="3"/>
  <c r="BO19" i="3"/>
  <c r="BP19" i="3"/>
  <c r="BQ19" i="3"/>
  <c r="BR19" i="3"/>
  <c r="BS19" i="3"/>
  <c r="BT19" i="3"/>
  <c r="BU19" i="3"/>
  <c r="BV19" i="3"/>
  <c r="BW19" i="3"/>
  <c r="BX19" i="3"/>
  <c r="BY19" i="3"/>
  <c r="BZ19" i="3"/>
  <c r="CA19" i="3"/>
  <c r="CB19" i="3"/>
  <c r="CC19" i="3"/>
  <c r="CD19" i="3"/>
  <c r="CE19" i="3"/>
  <c r="CF19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E19" i="3"/>
  <c r="DF19" i="3"/>
  <c r="DG19" i="3"/>
  <c r="DH19" i="3"/>
  <c r="DI19" i="3"/>
  <c r="DJ19" i="3"/>
  <c r="DK19" i="3"/>
  <c r="DL19" i="3"/>
  <c r="DM19" i="3"/>
  <c r="DN19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C20" i="3"/>
  <c r="D20" i="3"/>
  <c r="E20" i="3"/>
  <c r="F20" i="3"/>
  <c r="G20" i="3"/>
  <c r="H20" i="3"/>
  <c r="I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K20" i="3"/>
  <c r="AL20" i="3"/>
  <c r="AM20" i="3"/>
  <c r="AN20" i="3"/>
  <c r="AO20" i="3"/>
  <c r="AP20" i="3"/>
  <c r="AQ20" i="3"/>
  <c r="AR20" i="3"/>
  <c r="AS20" i="3"/>
  <c r="AT20" i="3"/>
  <c r="AU20" i="3"/>
  <c r="AV20" i="3"/>
  <c r="AW20" i="3"/>
  <c r="AX20" i="3"/>
  <c r="AY20" i="3"/>
  <c r="AZ20" i="3"/>
  <c r="BA20" i="3"/>
  <c r="BB20" i="3"/>
  <c r="BC20" i="3"/>
  <c r="BD20" i="3"/>
  <c r="BE20" i="3"/>
  <c r="BF20" i="3"/>
  <c r="BG20" i="3"/>
  <c r="BH20" i="3"/>
  <c r="BI20" i="3"/>
  <c r="BJ20" i="3"/>
  <c r="BK20" i="3"/>
  <c r="BL20" i="3"/>
  <c r="BM20" i="3"/>
  <c r="BN20" i="3"/>
  <c r="BO20" i="3"/>
  <c r="BP20" i="3"/>
  <c r="BQ20" i="3"/>
  <c r="BR20" i="3"/>
  <c r="BS20" i="3"/>
  <c r="BT20" i="3"/>
  <c r="BU20" i="3"/>
  <c r="BV20" i="3"/>
  <c r="BW20" i="3"/>
  <c r="BX20" i="3"/>
  <c r="BY20" i="3"/>
  <c r="BZ20" i="3"/>
  <c r="CA20" i="3"/>
  <c r="CB20" i="3"/>
  <c r="CC20" i="3"/>
  <c r="CD20" i="3"/>
  <c r="CE20" i="3"/>
  <c r="CF20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E20" i="3"/>
  <c r="DF20" i="3"/>
  <c r="DG20" i="3"/>
  <c r="DH20" i="3"/>
  <c r="DI20" i="3"/>
  <c r="DJ20" i="3"/>
  <c r="DK20" i="3"/>
  <c r="DL20" i="3"/>
  <c r="DM20" i="3"/>
  <c r="DN20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C21" i="3"/>
  <c r="D21" i="3"/>
  <c r="E21" i="3"/>
  <c r="F21" i="3"/>
  <c r="G21" i="3"/>
  <c r="H21" i="3"/>
  <c r="I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BS21" i="3"/>
  <c r="BT21" i="3"/>
  <c r="BU21" i="3"/>
  <c r="BV21" i="3"/>
  <c r="BW21" i="3"/>
  <c r="BX21" i="3"/>
  <c r="BY21" i="3"/>
  <c r="BZ21" i="3"/>
  <c r="CA21" i="3"/>
  <c r="CB21" i="3"/>
  <c r="CC21" i="3"/>
  <c r="CD21" i="3"/>
  <c r="CE21" i="3"/>
  <c r="CF21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E21" i="3"/>
  <c r="DF21" i="3"/>
  <c r="DG21" i="3"/>
  <c r="DH21" i="3"/>
  <c r="DI21" i="3"/>
  <c r="DJ21" i="3"/>
  <c r="DK21" i="3"/>
  <c r="DL21" i="3"/>
  <c r="DM21" i="3"/>
  <c r="DN21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C22" i="3"/>
  <c r="D22" i="3"/>
  <c r="E22" i="3"/>
  <c r="F22" i="3"/>
  <c r="G22" i="3"/>
  <c r="H22" i="3"/>
  <c r="I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K22" i="3"/>
  <c r="AL22" i="3"/>
  <c r="AM22" i="3"/>
  <c r="AN22" i="3"/>
  <c r="AO22" i="3"/>
  <c r="AP22" i="3"/>
  <c r="AQ22" i="3"/>
  <c r="AR22" i="3"/>
  <c r="AS22" i="3"/>
  <c r="AT22" i="3"/>
  <c r="AU22" i="3"/>
  <c r="AV22" i="3"/>
  <c r="AW22" i="3"/>
  <c r="AX22" i="3"/>
  <c r="AY22" i="3"/>
  <c r="AZ22" i="3"/>
  <c r="BA22" i="3"/>
  <c r="BB22" i="3"/>
  <c r="BC22" i="3"/>
  <c r="BD22" i="3"/>
  <c r="BE22" i="3"/>
  <c r="BF22" i="3"/>
  <c r="BG22" i="3"/>
  <c r="BH22" i="3"/>
  <c r="BI22" i="3"/>
  <c r="BJ22" i="3"/>
  <c r="BK22" i="3"/>
  <c r="BL22" i="3"/>
  <c r="BM22" i="3"/>
  <c r="BN22" i="3"/>
  <c r="BO22" i="3"/>
  <c r="BP22" i="3"/>
  <c r="BQ22" i="3"/>
  <c r="BR22" i="3"/>
  <c r="BS22" i="3"/>
  <c r="BT22" i="3"/>
  <c r="BU22" i="3"/>
  <c r="BV22" i="3"/>
  <c r="BW22" i="3"/>
  <c r="BX22" i="3"/>
  <c r="BY22" i="3"/>
  <c r="BZ22" i="3"/>
  <c r="CA22" i="3"/>
  <c r="CB22" i="3"/>
  <c r="CC22" i="3"/>
  <c r="CD22" i="3"/>
  <c r="CE22" i="3"/>
  <c r="CF22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E22" i="3"/>
  <c r="DF22" i="3"/>
  <c r="DG22" i="3"/>
  <c r="DH22" i="3"/>
  <c r="DI22" i="3"/>
  <c r="DJ22" i="3"/>
  <c r="DK22" i="3"/>
  <c r="DL22" i="3"/>
  <c r="DM22" i="3"/>
  <c r="DN22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C23" i="3"/>
  <c r="D23" i="3"/>
  <c r="E23" i="3"/>
  <c r="F23" i="3"/>
  <c r="G23" i="3"/>
  <c r="H23" i="3"/>
  <c r="I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K23" i="3"/>
  <c r="AL23" i="3"/>
  <c r="AM23" i="3"/>
  <c r="AN23" i="3"/>
  <c r="AO23" i="3"/>
  <c r="AP23" i="3"/>
  <c r="AQ23" i="3"/>
  <c r="AR23" i="3"/>
  <c r="AS23" i="3"/>
  <c r="AT23" i="3"/>
  <c r="AU23" i="3"/>
  <c r="AV23" i="3"/>
  <c r="AW23" i="3"/>
  <c r="AX23" i="3"/>
  <c r="AY23" i="3"/>
  <c r="AZ23" i="3"/>
  <c r="BA23" i="3"/>
  <c r="BB23" i="3"/>
  <c r="BC23" i="3"/>
  <c r="BD23" i="3"/>
  <c r="BE23" i="3"/>
  <c r="BF23" i="3"/>
  <c r="BG23" i="3"/>
  <c r="BH23" i="3"/>
  <c r="BI23" i="3"/>
  <c r="BJ23" i="3"/>
  <c r="BK23" i="3"/>
  <c r="BL23" i="3"/>
  <c r="BM23" i="3"/>
  <c r="BN23" i="3"/>
  <c r="BO23" i="3"/>
  <c r="BP23" i="3"/>
  <c r="BQ23" i="3"/>
  <c r="BR23" i="3"/>
  <c r="BS23" i="3"/>
  <c r="BT23" i="3"/>
  <c r="BU23" i="3"/>
  <c r="BV23" i="3"/>
  <c r="BW23" i="3"/>
  <c r="BX23" i="3"/>
  <c r="BY23" i="3"/>
  <c r="BZ23" i="3"/>
  <c r="CA23" i="3"/>
  <c r="CB23" i="3"/>
  <c r="CC23" i="3"/>
  <c r="CD23" i="3"/>
  <c r="CE23" i="3"/>
  <c r="CF23" i="3"/>
  <c r="CG23" i="3"/>
  <c r="CH23" i="3"/>
  <c r="CI23" i="3"/>
  <c r="CJ23" i="3"/>
  <c r="CK23" i="3"/>
  <c r="CL23" i="3"/>
  <c r="CM23" i="3"/>
  <c r="CN23" i="3"/>
  <c r="CO23" i="3"/>
  <c r="CP23" i="3"/>
  <c r="CQ23" i="3"/>
  <c r="CR23" i="3"/>
  <c r="CS23" i="3"/>
  <c r="CT23" i="3"/>
  <c r="CU23" i="3"/>
  <c r="CV23" i="3"/>
  <c r="CW23" i="3"/>
  <c r="CX23" i="3"/>
  <c r="CY23" i="3"/>
  <c r="CZ23" i="3"/>
  <c r="DA23" i="3"/>
  <c r="DB23" i="3"/>
  <c r="DC23" i="3"/>
  <c r="DD23" i="3"/>
  <c r="DE23" i="3"/>
  <c r="DF23" i="3"/>
  <c r="DG23" i="3"/>
  <c r="DH23" i="3"/>
  <c r="DI23" i="3"/>
  <c r="DJ23" i="3"/>
  <c r="DK23" i="3"/>
  <c r="DL23" i="3"/>
  <c r="DM23" i="3"/>
  <c r="DN23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C24" i="3"/>
  <c r="D24" i="3"/>
  <c r="E24" i="3"/>
  <c r="F24" i="3"/>
  <c r="G24" i="3"/>
  <c r="H24" i="3"/>
  <c r="I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K24" i="3"/>
  <c r="AL24" i="3"/>
  <c r="AM24" i="3"/>
  <c r="AN24" i="3"/>
  <c r="AO24" i="3"/>
  <c r="AP24" i="3"/>
  <c r="AQ24" i="3"/>
  <c r="AR24" i="3"/>
  <c r="AS24" i="3"/>
  <c r="AT24" i="3"/>
  <c r="AU24" i="3"/>
  <c r="AV24" i="3"/>
  <c r="AW24" i="3"/>
  <c r="AX24" i="3"/>
  <c r="AY24" i="3"/>
  <c r="AZ24" i="3"/>
  <c r="BA24" i="3"/>
  <c r="BB24" i="3"/>
  <c r="BC24" i="3"/>
  <c r="BD24" i="3"/>
  <c r="BE24" i="3"/>
  <c r="BF24" i="3"/>
  <c r="BG24" i="3"/>
  <c r="BH24" i="3"/>
  <c r="BI24" i="3"/>
  <c r="BJ24" i="3"/>
  <c r="BK24" i="3"/>
  <c r="BL24" i="3"/>
  <c r="BM24" i="3"/>
  <c r="BN24" i="3"/>
  <c r="BO24" i="3"/>
  <c r="BP24" i="3"/>
  <c r="BQ24" i="3"/>
  <c r="BR24" i="3"/>
  <c r="BS24" i="3"/>
  <c r="BT24" i="3"/>
  <c r="BU24" i="3"/>
  <c r="BV24" i="3"/>
  <c r="BW24" i="3"/>
  <c r="BX24" i="3"/>
  <c r="BY24" i="3"/>
  <c r="BZ24" i="3"/>
  <c r="CA24" i="3"/>
  <c r="CB24" i="3"/>
  <c r="CC24" i="3"/>
  <c r="CD24" i="3"/>
  <c r="CE24" i="3"/>
  <c r="CF24" i="3"/>
  <c r="CG24" i="3"/>
  <c r="CH24" i="3"/>
  <c r="CI24" i="3"/>
  <c r="CJ24" i="3"/>
  <c r="CK24" i="3"/>
  <c r="CL24" i="3"/>
  <c r="CM24" i="3"/>
  <c r="CN24" i="3"/>
  <c r="CO24" i="3"/>
  <c r="CP24" i="3"/>
  <c r="CQ24" i="3"/>
  <c r="CR24" i="3"/>
  <c r="CS24" i="3"/>
  <c r="CT24" i="3"/>
  <c r="CU24" i="3"/>
  <c r="CV24" i="3"/>
  <c r="CW24" i="3"/>
  <c r="CX24" i="3"/>
  <c r="CY24" i="3"/>
  <c r="CZ24" i="3"/>
  <c r="DA24" i="3"/>
  <c r="DB24" i="3"/>
  <c r="DC24" i="3"/>
  <c r="DD24" i="3"/>
  <c r="DE24" i="3"/>
  <c r="DF24" i="3"/>
  <c r="DG24" i="3"/>
  <c r="DH24" i="3"/>
  <c r="DI24" i="3"/>
  <c r="DJ24" i="3"/>
  <c r="DK24" i="3"/>
  <c r="DL24" i="3"/>
  <c r="DM24" i="3"/>
  <c r="DN24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C25" i="3"/>
  <c r="D25" i="3"/>
  <c r="E25" i="3"/>
  <c r="F25" i="3"/>
  <c r="G25" i="3"/>
  <c r="H25" i="3"/>
  <c r="I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BS25" i="3"/>
  <c r="BT25" i="3"/>
  <c r="BU25" i="3"/>
  <c r="BV25" i="3"/>
  <c r="BW25" i="3"/>
  <c r="BX25" i="3"/>
  <c r="BY25" i="3"/>
  <c r="BZ25" i="3"/>
  <c r="CA25" i="3"/>
  <c r="CB25" i="3"/>
  <c r="CC25" i="3"/>
  <c r="CD25" i="3"/>
  <c r="CE25" i="3"/>
  <c r="CF25" i="3"/>
  <c r="CG25" i="3"/>
  <c r="CH25" i="3"/>
  <c r="CI25" i="3"/>
  <c r="CJ25" i="3"/>
  <c r="CK25" i="3"/>
  <c r="CL25" i="3"/>
  <c r="CM25" i="3"/>
  <c r="CN25" i="3"/>
  <c r="CO25" i="3"/>
  <c r="CP25" i="3"/>
  <c r="CQ25" i="3"/>
  <c r="CR25" i="3"/>
  <c r="CS25" i="3"/>
  <c r="CT25" i="3"/>
  <c r="CU25" i="3"/>
  <c r="CV25" i="3"/>
  <c r="CW25" i="3"/>
  <c r="CX25" i="3"/>
  <c r="CY25" i="3"/>
  <c r="CZ25" i="3"/>
  <c r="DA25" i="3"/>
  <c r="DB25" i="3"/>
  <c r="DC25" i="3"/>
  <c r="DD25" i="3"/>
  <c r="DE25" i="3"/>
  <c r="DF25" i="3"/>
  <c r="DG25" i="3"/>
  <c r="DH25" i="3"/>
  <c r="DI25" i="3"/>
  <c r="DJ25" i="3"/>
  <c r="DK25" i="3"/>
  <c r="DL25" i="3"/>
  <c r="DM25" i="3"/>
  <c r="DN25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AG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AG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AG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AE32" i="3"/>
  <c r="AF32" i="3"/>
  <c r="AG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AG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AG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AG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AG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AG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AG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AG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AG44" i="3"/>
  <c r="A4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AG66" i="3"/>
  <c r="C73" i="3"/>
  <c r="D73" i="3"/>
  <c r="E73" i="3"/>
  <c r="F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AG73" i="3"/>
  <c r="C74" i="3"/>
  <c r="D74" i="3"/>
  <c r="E74" i="3"/>
  <c r="F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AG74" i="3"/>
  <c r="C75" i="3"/>
  <c r="D75" i="3"/>
  <c r="E75" i="3"/>
  <c r="F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AG75" i="3"/>
  <c r="C76" i="3"/>
  <c r="D76" i="3"/>
  <c r="E76" i="3"/>
  <c r="F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AG76" i="3"/>
  <c r="C77" i="3"/>
  <c r="D77" i="3"/>
  <c r="E77" i="3"/>
  <c r="F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AG77" i="3"/>
  <c r="C78" i="3"/>
  <c r="D78" i="3"/>
  <c r="E78" i="3"/>
  <c r="F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AG78" i="3"/>
  <c r="C79" i="3"/>
  <c r="D79" i="3"/>
  <c r="E79" i="3"/>
  <c r="F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AG79" i="3"/>
  <c r="C80" i="3"/>
  <c r="D80" i="3"/>
  <c r="E80" i="3"/>
  <c r="F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AG80" i="3"/>
  <c r="C81" i="3"/>
  <c r="D81" i="3"/>
  <c r="E81" i="3"/>
  <c r="F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F81" i="3"/>
  <c r="AG81" i="3"/>
  <c r="J82" i="3"/>
  <c r="K82" i="3"/>
  <c r="N82" i="3"/>
  <c r="S82" i="3"/>
  <c r="W82" i="3"/>
  <c r="C83" i="3"/>
  <c r="D83" i="3"/>
  <c r="E83" i="3"/>
  <c r="F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AG83" i="3"/>
  <c r="C87" i="3"/>
  <c r="D87" i="3"/>
  <c r="E87" i="3"/>
  <c r="F87" i="3"/>
  <c r="G87" i="3"/>
  <c r="H87" i="3"/>
  <c r="I87" i="3"/>
  <c r="J87" i="3"/>
  <c r="AA87" i="3"/>
  <c r="AB87" i="3"/>
  <c r="AC87" i="3"/>
  <c r="AD87" i="3"/>
  <c r="AE87" i="3"/>
  <c r="AF87" i="3"/>
  <c r="AG87" i="3"/>
  <c r="C88" i="3"/>
  <c r="D88" i="3"/>
  <c r="E88" i="3"/>
  <c r="F88" i="3"/>
  <c r="G88" i="3"/>
  <c r="H88" i="3"/>
  <c r="I88" i="3"/>
  <c r="J88" i="3"/>
  <c r="AA88" i="3"/>
  <c r="AB88" i="3"/>
  <c r="AC88" i="3"/>
  <c r="AD88" i="3"/>
  <c r="AE88" i="3"/>
  <c r="AF88" i="3"/>
  <c r="AG88" i="3"/>
  <c r="C89" i="3"/>
  <c r="D89" i="3"/>
  <c r="E89" i="3"/>
  <c r="F89" i="3"/>
  <c r="G89" i="3"/>
  <c r="H89" i="3"/>
  <c r="I89" i="3"/>
  <c r="J89" i="3"/>
  <c r="AA89" i="3"/>
  <c r="AB89" i="3"/>
  <c r="AC89" i="3"/>
  <c r="AD89" i="3"/>
  <c r="AE89" i="3"/>
  <c r="AF89" i="3"/>
  <c r="AG89" i="3"/>
  <c r="C90" i="3"/>
  <c r="D90" i="3"/>
  <c r="E90" i="3"/>
  <c r="F90" i="3"/>
  <c r="G90" i="3"/>
  <c r="H90" i="3"/>
  <c r="I90" i="3"/>
  <c r="J90" i="3"/>
  <c r="AA90" i="3"/>
  <c r="AB90" i="3"/>
  <c r="AC90" i="3"/>
  <c r="AD90" i="3"/>
  <c r="AE90" i="3"/>
  <c r="AF90" i="3"/>
  <c r="AG90" i="3"/>
  <c r="C91" i="3"/>
  <c r="D91" i="3"/>
  <c r="E91" i="3"/>
  <c r="F91" i="3"/>
  <c r="G91" i="3"/>
  <c r="H91" i="3"/>
  <c r="I91" i="3"/>
  <c r="J91" i="3"/>
  <c r="AA91" i="3"/>
  <c r="AB91" i="3"/>
  <c r="AC91" i="3"/>
  <c r="AD91" i="3"/>
  <c r="AE91" i="3"/>
  <c r="AF91" i="3"/>
  <c r="AG91" i="3"/>
  <c r="C92" i="3"/>
  <c r="D92" i="3"/>
  <c r="E92" i="3"/>
  <c r="F92" i="3"/>
  <c r="G92" i="3"/>
  <c r="H92" i="3"/>
  <c r="I92" i="3"/>
  <c r="J92" i="3"/>
  <c r="AA92" i="3"/>
  <c r="AB92" i="3"/>
  <c r="AC92" i="3"/>
  <c r="AD92" i="3"/>
  <c r="AE92" i="3"/>
  <c r="AF92" i="3"/>
  <c r="AG92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AG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AG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AG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AG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AG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AG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AG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AG100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W101" i="3"/>
  <c r="X101" i="3"/>
  <c r="Y101" i="3"/>
  <c r="Z101" i="3"/>
  <c r="AA101" i="3"/>
  <c r="AB101" i="3"/>
  <c r="AC101" i="3"/>
  <c r="AD101" i="3"/>
  <c r="AE101" i="3"/>
  <c r="AF101" i="3"/>
  <c r="AG101" i="3"/>
  <c r="C102" i="3"/>
  <c r="D102" i="3"/>
  <c r="E102" i="3"/>
  <c r="F102" i="3"/>
  <c r="G102" i="3"/>
  <c r="H102" i="3"/>
  <c r="I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  <c r="Z102" i="3"/>
  <c r="AA102" i="3"/>
  <c r="AB102" i="3"/>
  <c r="AC102" i="3"/>
  <c r="AD102" i="3"/>
  <c r="AE102" i="3"/>
  <c r="AG102" i="3"/>
  <c r="C103" i="3"/>
  <c r="D103" i="3"/>
  <c r="E103" i="3"/>
  <c r="F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AG103" i="3"/>
  <c r="A106" i="3"/>
</calcChain>
</file>

<file path=xl/sharedStrings.xml><?xml version="1.0" encoding="utf-8"?>
<sst xmlns="http://schemas.openxmlformats.org/spreadsheetml/2006/main" count="370" uniqueCount="49">
  <si>
    <t>Report Date</t>
  </si>
  <si>
    <t>Peak Prices</t>
  </si>
  <si>
    <t>M:\Genco\Position\spread position 16 hr.xls</t>
  </si>
  <si>
    <t>M:\common\power\riskmgmt\lcra\lcra_newexotica.xls</t>
  </si>
  <si>
    <t>Sep-01</t>
  </si>
  <si>
    <t>Oct-Dec 01</t>
  </si>
  <si>
    <t>2001 Total</t>
  </si>
  <si>
    <t>Jan-Feb '02</t>
  </si>
  <si>
    <t>Mar-Apr '02</t>
  </si>
  <si>
    <t>Jul-Aug '02</t>
  </si>
  <si>
    <t>Oct-Dec '02</t>
  </si>
  <si>
    <t>2002</t>
  </si>
  <si>
    <t>2003</t>
  </si>
  <si>
    <t>2004</t>
  </si>
  <si>
    <t>2005</t>
  </si>
  <si>
    <t>2006-2010</t>
  </si>
  <si>
    <t>&gt; 2010</t>
  </si>
  <si>
    <t>Total Peak</t>
  </si>
  <si>
    <t>10 Min Spin</t>
  </si>
  <si>
    <t>TenMinSpin</t>
  </si>
  <si>
    <t>10 Min Non-Spin</t>
  </si>
  <si>
    <t>OpRes</t>
  </si>
  <si>
    <t>Operating Reserves</t>
  </si>
  <si>
    <t>AGC</t>
  </si>
  <si>
    <t>UI Congestion Up-lift</t>
  </si>
  <si>
    <t>NEPOOLU</t>
  </si>
  <si>
    <t>ICAP</t>
  </si>
  <si>
    <t>NEPOOL</t>
  </si>
  <si>
    <t>PJM</t>
  </si>
  <si>
    <t>NY Zone G</t>
  </si>
  <si>
    <t>NYPP</t>
  </si>
  <si>
    <t>NY Zone A</t>
  </si>
  <si>
    <t>NY Zone J</t>
  </si>
  <si>
    <t>Cinergy</t>
  </si>
  <si>
    <t>Com-Ed</t>
  </si>
  <si>
    <t>Comed</t>
  </si>
  <si>
    <t>TVA</t>
  </si>
  <si>
    <t>Entergy</t>
  </si>
  <si>
    <t>SOCO</t>
  </si>
  <si>
    <t>SERC</t>
  </si>
  <si>
    <t>ERCOT</t>
  </si>
  <si>
    <t>Change</t>
  </si>
  <si>
    <t>Heat Rates</t>
  </si>
  <si>
    <t xml:space="preserve"> </t>
  </si>
  <si>
    <t>Update heat rate curve import file!</t>
  </si>
  <si>
    <t>Total</t>
  </si>
  <si>
    <t>Off-Peak Prices</t>
  </si>
  <si>
    <t>Total Off-Peak</t>
  </si>
  <si>
    <t xml:space="preserve">NEPOOL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</si>
</sst>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</numFmts>
  <fonts count="8" x14ac:knownFonts="1">
    <font>
      <sz val="8"/>
      <name val="Lucida Console"/>
    </font>
    <font>
      <sz val="8"/>
      <name val="Lucida Console"/>
    </font>
    <font>
      <sz val="10"/>
      <name val="Helv"/>
    </font>
    <font>
      <b/>
      <sz val="8"/>
      <name val="Times New Roman"/>
      <family val="1"/>
    </font>
    <font>
      <sz val="8"/>
      <name val="Times New Roman"/>
      <family val="1"/>
    </font>
    <font>
      <b/>
      <sz val="12"/>
      <color indexed="10"/>
      <name val="Times New Roman"/>
      <family val="1"/>
    </font>
    <font>
      <sz val="8"/>
      <color indexed="10"/>
      <name val="Times New Roman"/>
      <family val="1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3">
    <xf numFmtId="0" fontId="0" fillId="0" borderId="0" xfId="0"/>
    <xf numFmtId="0" fontId="3" fillId="0" borderId="0" xfId="0" applyFont="1" applyAlignment="1">
      <alignment horizontal="right"/>
    </xf>
    <xf numFmtId="0" fontId="4" fillId="0" borderId="0" xfId="0" applyFont="1"/>
    <xf numFmtId="15" fontId="4" fillId="0" borderId="0" xfId="0" applyNumberFormat="1" applyFont="1"/>
    <xf numFmtId="0" fontId="3" fillId="0" borderId="0" xfId="0" applyFont="1"/>
    <xf numFmtId="0" fontId="4" fillId="0" borderId="0" xfId="0" applyFont="1" applyBorder="1"/>
    <xf numFmtId="0" fontId="4" fillId="0" borderId="0" xfId="0" applyFont="1" applyFill="1"/>
    <xf numFmtId="167" fontId="3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4" fillId="0" borderId="0" xfId="0" applyFont="1" applyFill="1" applyBorder="1"/>
    <xf numFmtId="14" fontId="4" fillId="0" borderId="0" xfId="0" applyNumberFormat="1" applyFont="1" applyProtection="1">
      <protection locked="0" hidden="1"/>
    </xf>
    <xf numFmtId="14" fontId="4" fillId="0" borderId="0" xfId="0" applyNumberFormat="1" applyFont="1"/>
    <xf numFmtId="171" fontId="3" fillId="0" borderId="0" xfId="0" applyNumberFormat="1" applyFont="1" applyAlignment="1">
      <alignment horizontal="left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7" fontId="4" fillId="0" borderId="0" xfId="0" applyNumberFormat="1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" fontId="3" fillId="0" borderId="0" xfId="0" quotePrefix="1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17" fontId="3" fillId="0" borderId="2" xfId="0" quotePrefix="1" applyNumberFormat="1" applyFont="1" applyFill="1" applyBorder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/>
    </xf>
    <xf numFmtId="17" fontId="3" fillId="0" borderId="2" xfId="0" quotePrefix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1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3" xfId="0" applyFont="1" applyFill="1" applyBorder="1"/>
    <xf numFmtId="43" fontId="4" fillId="0" borderId="4" xfId="1" applyFont="1" applyFill="1" applyBorder="1"/>
    <xf numFmtId="43" fontId="4" fillId="3" borderId="4" xfId="1" applyFont="1" applyFill="1" applyBorder="1"/>
    <xf numFmtId="43" fontId="4" fillId="0" borderId="0" xfId="1" applyFont="1" applyFill="1" applyBorder="1"/>
    <xf numFmtId="43" fontId="4" fillId="4" borderId="4" xfId="1" applyFont="1" applyFill="1" applyBorder="1"/>
    <xf numFmtId="40" fontId="4" fillId="3" borderId="5" xfId="0" applyNumberFormat="1" applyFont="1" applyFill="1" applyBorder="1"/>
    <xf numFmtId="43" fontId="4" fillId="0" borderId="3" xfId="1" applyFont="1" applyFill="1" applyBorder="1"/>
    <xf numFmtId="38" fontId="4" fillId="0" borderId="0" xfId="0" applyNumberFormat="1" applyFont="1" applyFill="1" applyBorder="1"/>
    <xf numFmtId="38" fontId="4" fillId="0" borderId="0" xfId="0" applyNumberFormat="1" applyFont="1" applyFill="1"/>
    <xf numFmtId="0" fontId="3" fillId="2" borderId="6" xfId="0" applyFont="1" applyFill="1" applyBorder="1"/>
    <xf numFmtId="0" fontId="4" fillId="0" borderId="1" xfId="0" applyFont="1" applyFill="1" applyBorder="1"/>
    <xf numFmtId="43" fontId="4" fillId="3" borderId="0" xfId="1" applyFont="1" applyFill="1" applyBorder="1"/>
    <xf numFmtId="43" fontId="4" fillId="4" borderId="0" xfId="1" applyFont="1" applyFill="1" applyBorder="1"/>
    <xf numFmtId="43" fontId="4" fillId="3" borderId="7" xfId="1" applyFont="1" applyFill="1" applyBorder="1"/>
    <xf numFmtId="43" fontId="4" fillId="0" borderId="6" xfId="1" applyFont="1" applyFill="1" applyBorder="1"/>
    <xf numFmtId="43" fontId="4" fillId="0" borderId="1" xfId="1" applyFont="1" applyFill="1" applyBorder="1"/>
    <xf numFmtId="0" fontId="4" fillId="0" borderId="1" xfId="0" applyFont="1" applyBorder="1"/>
    <xf numFmtId="43" fontId="4" fillId="0" borderId="6" xfId="1" applyFont="1" applyBorder="1"/>
    <xf numFmtId="38" fontId="4" fillId="0" borderId="0" xfId="0" applyNumberFormat="1" applyFont="1" applyBorder="1"/>
    <xf numFmtId="0" fontId="3" fillId="2" borderId="8" xfId="0" applyFont="1" applyFill="1" applyBorder="1"/>
    <xf numFmtId="43" fontId="4" fillId="0" borderId="1" xfId="0" applyNumberFormat="1" applyFont="1" applyFill="1" applyBorder="1"/>
    <xf numFmtId="43" fontId="4" fillId="3" borderId="1" xfId="1" applyFont="1" applyFill="1" applyBorder="1"/>
    <xf numFmtId="43" fontId="4" fillId="3" borderId="9" xfId="1" applyFont="1" applyFill="1" applyBorder="1"/>
    <xf numFmtId="43" fontId="4" fillId="0" borderId="8" xfId="1" applyFont="1" applyBorder="1"/>
    <xf numFmtId="43" fontId="4" fillId="0" borderId="0" xfId="0" applyNumberFormat="1" applyFont="1" applyFill="1" applyBorder="1"/>
    <xf numFmtId="0" fontId="3" fillId="0" borderId="6" xfId="0" applyFont="1" applyBorder="1"/>
    <xf numFmtId="0" fontId="3" fillId="0" borderId="6" xfId="0" applyFont="1" applyFill="1" applyBorder="1"/>
    <xf numFmtId="0" fontId="3" fillId="0" borderId="10" xfId="0" applyFont="1" applyFill="1" applyBorder="1"/>
    <xf numFmtId="0" fontId="3" fillId="0" borderId="2" xfId="0" applyFont="1" applyFill="1" applyBorder="1"/>
    <xf numFmtId="43" fontId="4" fillId="0" borderId="2" xfId="1" applyFont="1" applyFill="1" applyBorder="1"/>
    <xf numFmtId="43" fontId="4" fillId="3" borderId="2" xfId="1" applyFont="1" applyFill="1" applyBorder="1"/>
    <xf numFmtId="43" fontId="4" fillId="4" borderId="2" xfId="1" applyFont="1" applyFill="1" applyBorder="1"/>
    <xf numFmtId="43" fontId="4" fillId="3" borderId="11" xfId="1" applyFont="1" applyFill="1" applyBorder="1"/>
    <xf numFmtId="43" fontId="4" fillId="0" borderId="10" xfId="1" applyFont="1" applyFill="1" applyBorder="1"/>
    <xf numFmtId="38" fontId="3" fillId="0" borderId="0" xfId="0" applyNumberFormat="1" applyFont="1" applyFill="1" applyBorder="1"/>
    <xf numFmtId="0" fontId="3" fillId="0" borderId="0" xfId="0" applyFont="1" applyFill="1" applyBorder="1"/>
    <xf numFmtId="172" fontId="3" fillId="0" borderId="0" xfId="1" applyNumberFormat="1" applyFont="1" applyFill="1" applyBorder="1"/>
    <xf numFmtId="43" fontId="4" fillId="0" borderId="8" xfId="1" applyFont="1" applyFill="1" applyBorder="1"/>
    <xf numFmtId="0" fontId="4" fillId="0" borderId="2" xfId="0" applyFont="1" applyFill="1" applyBorder="1"/>
    <xf numFmtId="43" fontId="4" fillId="0" borderId="4" xfId="0" quotePrefix="1" applyNumberFormat="1" applyFont="1" applyFill="1" applyBorder="1"/>
    <xf numFmtId="43" fontId="4" fillId="0" borderId="0" xfId="0" quotePrefix="1" applyNumberFormat="1" applyFont="1" applyFill="1" applyBorder="1"/>
    <xf numFmtId="43" fontId="4" fillId="0" borderId="5" xfId="1" applyFont="1" applyFill="1" applyBorder="1"/>
    <xf numFmtId="43" fontId="4" fillId="0" borderId="7" xfId="1" applyFont="1" applyFill="1" applyBorder="1"/>
    <xf numFmtId="43" fontId="4" fillId="0" borderId="7" xfId="1" applyFont="1" applyBorder="1"/>
    <xf numFmtId="43" fontId="4" fillId="4" borderId="1" xfId="1" applyFont="1" applyFill="1" applyBorder="1"/>
    <xf numFmtId="43" fontId="4" fillId="0" borderId="2" xfId="0" quotePrefix="1" applyNumberFormat="1" applyFont="1" applyFill="1" applyBorder="1"/>
    <xf numFmtId="43" fontId="4" fillId="0" borderId="11" xfId="1" applyFont="1" applyFill="1" applyBorder="1"/>
    <xf numFmtId="171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17" fontId="3" fillId="0" borderId="2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3" fillId="5" borderId="6" xfId="0" applyFont="1" applyFill="1" applyBorder="1"/>
    <xf numFmtId="43" fontId="4" fillId="6" borderId="0" xfId="1" applyFont="1" applyFill="1" applyBorder="1"/>
    <xf numFmtId="38" fontId="4" fillId="3" borderId="7" xfId="0" applyNumberFormat="1" applyFont="1" applyFill="1" applyBorder="1"/>
    <xf numFmtId="172" fontId="4" fillId="0" borderId="0" xfId="1" applyNumberFormat="1" applyFont="1" applyFill="1" applyBorder="1"/>
    <xf numFmtId="172" fontId="4" fillId="6" borderId="0" xfId="1" applyNumberFormat="1" applyFont="1" applyFill="1" applyBorder="1"/>
    <xf numFmtId="172" fontId="4" fillId="6" borderId="7" xfId="0" applyNumberFormat="1" applyFont="1" applyFill="1" applyBorder="1"/>
    <xf numFmtId="172" fontId="4" fillId="0" borderId="3" xfId="1" applyNumberFormat="1" applyFont="1" applyBorder="1"/>
    <xf numFmtId="0" fontId="5" fillId="7" borderId="0" xfId="0" applyFont="1" applyFill="1"/>
    <xf numFmtId="0" fontId="6" fillId="7" borderId="0" xfId="0" applyFont="1" applyFill="1"/>
    <xf numFmtId="172" fontId="4" fillId="0" borderId="6" xfId="1" applyNumberFormat="1" applyFont="1" applyBorder="1"/>
    <xf numFmtId="172" fontId="4" fillId="0" borderId="2" xfId="1" applyNumberFormat="1" applyFont="1" applyFill="1" applyBorder="1"/>
    <xf numFmtId="172" fontId="4" fillId="6" borderId="2" xfId="1" applyNumberFormat="1" applyFont="1" applyFill="1" applyBorder="1"/>
    <xf numFmtId="172" fontId="4" fillId="6" borderId="11" xfId="0" applyNumberFormat="1" applyFont="1" applyFill="1" applyBorder="1"/>
    <xf numFmtId="172" fontId="4" fillId="0" borderId="10" xfId="1" applyNumberFormat="1" applyFont="1" applyBorder="1"/>
    <xf numFmtId="172" fontId="4" fillId="0" borderId="0" xfId="0" applyNumberFormat="1" applyFont="1"/>
    <xf numFmtId="172" fontId="4" fillId="0" borderId="0" xfId="0" applyNumberFormat="1" applyFont="1" applyFill="1"/>
    <xf numFmtId="172" fontId="3" fillId="0" borderId="2" xfId="1" applyNumberFormat="1" applyFont="1" applyFill="1" applyBorder="1"/>
    <xf numFmtId="172" fontId="4" fillId="6" borderId="7" xfId="1" applyNumberFormat="1" applyFont="1" applyFill="1" applyBorder="1"/>
    <xf numFmtId="172" fontId="4" fillId="0" borderId="7" xfId="1" applyNumberFormat="1" applyFont="1" applyFill="1" applyBorder="1"/>
    <xf numFmtId="172" fontId="4" fillId="0" borderId="3" xfId="1" applyNumberFormat="1" applyFont="1" applyFill="1" applyBorder="1"/>
    <xf numFmtId="172" fontId="4" fillId="0" borderId="6" xfId="1" applyNumberFormat="1" applyFont="1" applyFill="1" applyBorder="1"/>
    <xf numFmtId="172" fontId="4" fillId="0" borderId="10" xfId="1" applyNumberFormat="1" applyFont="1" applyFill="1" applyBorder="1"/>
    <xf numFmtId="171" fontId="3" fillId="0" borderId="0" xfId="0" applyNumberFormat="1" applyFont="1" applyFill="1" applyBorder="1" applyAlignment="1">
      <alignment horizontal="left"/>
    </xf>
    <xf numFmtId="0" fontId="3" fillId="5" borderId="3" xfId="0" applyFont="1" applyFill="1" applyBorder="1"/>
    <xf numFmtId="172" fontId="4" fillId="0" borderId="4" xfId="1" applyNumberFormat="1" applyFont="1" applyFill="1" applyBorder="1"/>
    <xf numFmtId="172" fontId="4" fillId="6" borderId="4" xfId="1" applyNumberFormat="1" applyFont="1" applyFill="1" applyBorder="1"/>
    <xf numFmtId="15" fontId="4" fillId="0" borderId="0" xfId="0" applyNumberFormat="1" applyFont="1" applyAlignment="1">
      <alignment horizontal="center"/>
    </xf>
    <xf numFmtId="174" fontId="3" fillId="0" borderId="0" xfId="0" applyNumberFormat="1" applyFont="1" applyAlignment="1">
      <alignment horizontal="center"/>
    </xf>
    <xf numFmtId="174" fontId="3" fillId="0" borderId="1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horizontal="center" wrapText="1"/>
    </xf>
    <xf numFmtId="0" fontId="3" fillId="2" borderId="12" xfId="0" applyFont="1" applyFill="1" applyBorder="1"/>
    <xf numFmtId="43" fontId="4" fillId="0" borderId="12" xfId="1" applyFont="1" applyBorder="1"/>
    <xf numFmtId="43" fontId="4" fillId="0" borderId="13" xfId="1" applyFont="1" applyBorder="1"/>
    <xf numFmtId="43" fontId="4" fillId="0" borderId="14" xfId="1" applyFont="1" applyBorder="1"/>
    <xf numFmtId="43" fontId="4" fillId="0" borderId="15" xfId="1" applyFont="1" applyFill="1" applyBorder="1"/>
    <xf numFmtId="43" fontId="4" fillId="0" borderId="14" xfId="1" applyFont="1" applyFill="1" applyBorder="1"/>
    <xf numFmtId="43" fontId="4" fillId="0" borderId="0" xfId="1" applyFont="1" applyFill="1"/>
    <xf numFmtId="0" fontId="3" fillId="2" borderId="16" xfId="0" applyFont="1" applyFill="1" applyBorder="1"/>
    <xf numFmtId="43" fontId="4" fillId="0" borderId="16" xfId="1" applyFont="1" applyBorder="1"/>
    <xf numFmtId="43" fontId="4" fillId="0" borderId="0" xfId="1" applyFont="1" applyBorder="1"/>
    <xf numFmtId="43" fontId="4" fillId="0" borderId="17" xfId="1" applyFont="1" applyBorder="1"/>
    <xf numFmtId="43" fontId="4" fillId="0" borderId="18" xfId="1" applyFont="1" applyFill="1" applyBorder="1"/>
    <xf numFmtId="43" fontId="4" fillId="0" borderId="17" xfId="1" applyFont="1" applyFill="1" applyBorder="1"/>
    <xf numFmtId="0" fontId="3" fillId="2" borderId="19" xfId="0" applyFont="1" applyFill="1" applyBorder="1"/>
    <xf numFmtId="43" fontId="4" fillId="0" borderId="19" xfId="0" applyNumberFormat="1" applyFont="1" applyFill="1" applyBorder="1"/>
    <xf numFmtId="43" fontId="4" fillId="0" borderId="19" xfId="1" applyFont="1" applyBorder="1"/>
    <xf numFmtId="43" fontId="4" fillId="0" borderId="1" xfId="1" applyFont="1" applyBorder="1"/>
    <xf numFmtId="43" fontId="4" fillId="0" borderId="20" xfId="1" applyFont="1" applyFill="1" applyBorder="1"/>
    <xf numFmtId="43" fontId="4" fillId="0" borderId="0" xfId="1" applyFont="1"/>
    <xf numFmtId="172" fontId="3" fillId="0" borderId="16" xfId="1" applyNumberFormat="1" applyFont="1" applyBorder="1"/>
    <xf numFmtId="0" fontId="3" fillId="0" borderId="16" xfId="0" applyFont="1" applyFill="1" applyBorder="1"/>
    <xf numFmtId="43" fontId="4" fillId="0" borderId="16" xfId="1" applyFont="1" applyFill="1" applyBorder="1"/>
    <xf numFmtId="172" fontId="3" fillId="0" borderId="19" xfId="1" applyNumberFormat="1" applyFont="1" applyFill="1" applyBorder="1"/>
    <xf numFmtId="43" fontId="4" fillId="0" borderId="21" xfId="1" applyFont="1" applyBorder="1"/>
    <xf numFmtId="43" fontId="4" fillId="0" borderId="15" xfId="1" applyFont="1" applyBorder="1"/>
    <xf numFmtId="43" fontId="4" fillId="0" borderId="18" xfId="1" applyFont="1" applyBorder="1"/>
    <xf numFmtId="43" fontId="4" fillId="0" borderId="20" xfId="1" applyFont="1" applyBorder="1"/>
    <xf numFmtId="0" fontId="3" fillId="0" borderId="16" xfId="0" applyFont="1" applyBorder="1"/>
    <xf numFmtId="0" fontId="4" fillId="0" borderId="2" xfId="0" applyFont="1" applyBorder="1"/>
    <xf numFmtId="0" fontId="3" fillId="2" borderId="22" xfId="0" applyFont="1" applyFill="1" applyBorder="1"/>
    <xf numFmtId="43" fontId="4" fillId="0" borderId="22" xfId="1" applyFont="1" applyBorder="1"/>
    <xf numFmtId="43" fontId="4" fillId="0" borderId="4" xfId="1" applyFont="1" applyBorder="1"/>
    <xf numFmtId="0" fontId="3" fillId="2" borderId="23" xfId="0" applyFont="1" applyFill="1" applyBorder="1"/>
    <xf numFmtId="43" fontId="4" fillId="0" borderId="23" xfId="1" applyFont="1" applyBorder="1"/>
    <xf numFmtId="43" fontId="4" fillId="0" borderId="0" xfId="0" applyNumberFormat="1" applyFont="1"/>
    <xf numFmtId="43" fontId="4" fillId="0" borderId="24" xfId="1" applyFont="1" applyBorder="1"/>
    <xf numFmtId="43" fontId="4" fillId="0" borderId="2" xfId="1" applyFont="1" applyBorder="1"/>
    <xf numFmtId="43" fontId="4" fillId="0" borderId="25" xfId="1" applyFont="1" applyBorder="1"/>
    <xf numFmtId="0" fontId="4" fillId="0" borderId="0" xfId="0" applyFont="1" applyFill="1" applyAlignment="1">
      <alignment horizontal="center"/>
    </xf>
    <xf numFmtId="0" fontId="3" fillId="0" borderId="0" xfId="0" applyFont="1" applyBorder="1"/>
    <xf numFmtId="17" fontId="3" fillId="0" borderId="0" xfId="0" quotePrefix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0" xfId="0" applyNumberFormat="1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17" fontId="3" fillId="0" borderId="2" xfId="0" applyNumberFormat="1" applyFont="1" applyFill="1" applyBorder="1" applyAlignment="1">
      <alignment horizontal="center"/>
    </xf>
    <xf numFmtId="43" fontId="3" fillId="0" borderId="2" xfId="1" quotePrefix="1" applyFont="1" applyBorder="1" applyAlignment="1">
      <alignment horizontal="center"/>
    </xf>
    <xf numFmtId="0" fontId="4" fillId="0" borderId="4" xfId="0" applyFont="1" applyFill="1" applyBorder="1"/>
    <xf numFmtId="43" fontId="4" fillId="0" borderId="4" xfId="0" applyNumberFormat="1" applyFont="1" applyFill="1" applyBorder="1"/>
    <xf numFmtId="43" fontId="4" fillId="0" borderId="2" xfId="0" applyNumberFormat="1" applyFont="1" applyFill="1" applyBorder="1"/>
    <xf numFmtId="43" fontId="3" fillId="0" borderId="2" xfId="1" applyFont="1" applyFill="1" applyBorder="1"/>
    <xf numFmtId="43" fontId="4" fillId="0" borderId="9" xfId="1" applyFont="1" applyFill="1" applyBorder="1"/>
    <xf numFmtId="43" fontId="4" fillId="0" borderId="11" xfId="1" applyFont="1" applyBorder="1"/>
    <xf numFmtId="0" fontId="3" fillId="0" borderId="23" xfId="0" applyFont="1" applyBorder="1"/>
    <xf numFmtId="43" fontId="4" fillId="0" borderId="23" xfId="0" applyNumberFormat="1" applyFont="1" applyBorder="1"/>
    <xf numFmtId="0" fontId="3" fillId="0" borderId="26" xfId="0" applyFont="1" applyFill="1" applyBorder="1"/>
    <xf numFmtId="43" fontId="4" fillId="0" borderId="24" xfId="0" applyNumberFormat="1" applyFont="1" applyBorder="1"/>
    <xf numFmtId="43" fontId="4" fillId="6" borderId="7" xfId="1" applyFont="1" applyFill="1" applyBorder="1"/>
    <xf numFmtId="172" fontId="4" fillId="6" borderId="11" xfId="1" applyNumberFormat="1" applyFont="1" applyFill="1" applyBorder="1"/>
    <xf numFmtId="172" fontId="4" fillId="0" borderId="11" xfId="1" applyNumberFormat="1" applyFont="1" applyFill="1" applyBorder="1"/>
    <xf numFmtId="43" fontId="3" fillId="0" borderId="0" xfId="1" applyFont="1" applyFill="1" applyBorder="1"/>
    <xf numFmtId="172" fontId="4" fillId="3" borderId="7" xfId="1" applyNumberFormat="1" applyFont="1" applyFill="1" applyBorder="1"/>
    <xf numFmtId="172" fontId="4" fillId="3" borderId="11" xfId="1" applyNumberFormat="1" applyFont="1" applyFill="1" applyBorder="1"/>
  </cellXfs>
  <cellStyles count="10">
    <cellStyle name="Comma" xfId="1" builtinId="3"/>
    <cellStyle name="Normal" xfId="0" builtinId="0"/>
    <cellStyle name="Normal - Style1" xfId="2"/>
    <cellStyle name="Normal - Style2" xfId="3"/>
    <cellStyle name="Normal - Style3" xfId="4"/>
    <cellStyle name="Normal - Style4" xfId="5"/>
    <cellStyle name="Normal - Style5" xfId="6"/>
    <cellStyle name="Normal - Style6" xfId="7"/>
    <cellStyle name="Normal - Style7" xfId="8"/>
    <cellStyle name="Normal - Style8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609600</xdr:colOff>
          <xdr:row>1</xdr:row>
          <xdr:rowOff>38100</xdr:rowOff>
        </xdr:from>
        <xdr:to>
          <xdr:col>17</xdr:col>
          <xdr:colOff>571500</xdr:colOff>
          <xdr:row>2</xdr:row>
          <xdr:rowOff>160020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East 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137160</xdr:colOff>
          <xdr:row>0</xdr:row>
          <xdr:rowOff>45720</xdr:rowOff>
        </xdr:from>
        <xdr:to>
          <xdr:col>10</xdr:col>
          <xdr:colOff>175260</xdr:colOff>
          <xdr:row>2</xdr:row>
          <xdr:rowOff>7620</xdr:rowOff>
        </xdr:to>
        <xdr:sp macro="" textlink="">
          <xdr:nvSpPr>
            <xdr:cNvPr id="1026" name="CommandButton1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495300</xdr:colOff>
          <xdr:row>0</xdr:row>
          <xdr:rowOff>91440</xdr:rowOff>
        </xdr:from>
        <xdr:to>
          <xdr:col>31</xdr:col>
          <xdr:colOff>464820</xdr:colOff>
          <xdr:row>2</xdr:row>
          <xdr:rowOff>114300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403860</xdr:colOff>
          <xdr:row>1</xdr:row>
          <xdr:rowOff>0</xdr:rowOff>
        </xdr:from>
        <xdr:to>
          <xdr:col>35</xdr:col>
          <xdr:colOff>533400</xdr:colOff>
          <xdr:row>3</xdr:row>
          <xdr:rowOff>60960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121920</xdr:colOff>
          <xdr:row>2</xdr:row>
          <xdr:rowOff>83820</xdr:rowOff>
        </xdr:from>
        <xdr:to>
          <xdr:col>0</xdr:col>
          <xdr:colOff>1196340</xdr:colOff>
          <xdr:row>4</xdr:row>
          <xdr:rowOff>106680</xdr:rowOff>
        </xdr:to>
        <xdr:sp macro="" textlink="">
          <xdr:nvSpPr>
            <xdr:cNvPr id="2049" name="CommandButton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312420</xdr:colOff>
          <xdr:row>0</xdr:row>
          <xdr:rowOff>121920</xdr:rowOff>
        </xdr:from>
        <xdr:to>
          <xdr:col>2</xdr:col>
          <xdr:colOff>670560</xdr:colOff>
          <xdr:row>4</xdr:row>
          <xdr:rowOff>38100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PublishEPowerDeskDailyPrice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243840</xdr:colOff>
          <xdr:row>0</xdr:row>
          <xdr:rowOff>106680</xdr:rowOff>
        </xdr:from>
        <xdr:to>
          <xdr:col>4</xdr:col>
          <xdr:colOff>480060</xdr:colOff>
          <xdr:row>5</xdr:row>
          <xdr:rowOff>22860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Off-Peak Prices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EastPrice_070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Library" Target="websave2.x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daily%20pric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Peak Daily Power Prices"/>
      <sheetName val="Power East Off Peak Pric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Sat Curve Sum"/>
      <sheetName val="Sun Curve Sum"/>
      <sheetName val="Gas Curve Summary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definedNames>
      <definedName name="copyancillary"/>
      <definedName name="rollprior"/>
    </definedNames>
    <sheetDataSet>
      <sheetData sheetId="0"/>
      <sheetData sheetId="1"/>
      <sheetData sheetId="2"/>
      <sheetData sheetId="3"/>
      <sheetData sheetId="4">
        <row r="9">
          <cell r="D9">
            <v>5.7336372028697618</v>
          </cell>
          <cell r="E9">
            <v>5.369999885559082</v>
          </cell>
          <cell r="F9">
            <v>2.1800000667572021</v>
          </cell>
          <cell r="H9">
            <v>2.1800000667572021</v>
          </cell>
          <cell r="I9">
            <v>2.1800000667572021</v>
          </cell>
          <cell r="J9">
            <v>2.1800000667572021</v>
          </cell>
          <cell r="AF9">
            <v>2.1800000667572021</v>
          </cell>
          <cell r="AG9">
            <v>2.1800003051757813</v>
          </cell>
          <cell r="AH9">
            <v>2.1800000667572021</v>
          </cell>
          <cell r="AI9">
            <v>2.1800000667572021</v>
          </cell>
          <cell r="AJ9">
            <v>2.1800000667572021</v>
          </cell>
          <cell r="AK9">
            <v>8.3690004348754883</v>
          </cell>
          <cell r="AL9">
            <v>8.3700008392333984</v>
          </cell>
          <cell r="AM9">
            <v>8.369999885559082</v>
          </cell>
          <cell r="AN9">
            <v>2.1800000667572021</v>
          </cell>
          <cell r="AO9">
            <v>2.1800000667572021</v>
          </cell>
          <cell r="AP9">
            <v>2.1800000667572021</v>
          </cell>
          <cell r="AQ9">
            <v>2.1800000667572021</v>
          </cell>
          <cell r="AR9">
            <v>2.1800000667572021</v>
          </cell>
          <cell r="AS9">
            <v>2.1800003051757813</v>
          </cell>
          <cell r="AT9">
            <v>2.1800000667572021</v>
          </cell>
          <cell r="AU9">
            <v>2.1800000667572021</v>
          </cell>
          <cell r="AV9">
            <v>2.1800000667572021</v>
          </cell>
          <cell r="AW9">
            <v>8.3690004348754883</v>
          </cell>
          <cell r="AX9">
            <v>8.3700008392333984</v>
          </cell>
          <cell r="AY9">
            <v>8.369999885559082</v>
          </cell>
          <cell r="AZ9">
            <v>2.1800000667572021</v>
          </cell>
          <cell r="BA9">
            <v>2.1800000667572021</v>
          </cell>
          <cell r="BB9">
            <v>2.1800000667572021</v>
          </cell>
          <cell r="BC9">
            <v>2.1800000667572021</v>
          </cell>
          <cell r="BD9">
            <v>2.1800000667572021</v>
          </cell>
          <cell r="BE9">
            <v>2.1800003051757813</v>
          </cell>
          <cell r="BF9">
            <v>2.1800000667572021</v>
          </cell>
          <cell r="BG9">
            <v>2.1800000667572021</v>
          </cell>
          <cell r="BH9">
            <v>2.1800000667572021</v>
          </cell>
          <cell r="BI9">
            <v>8.3690004348754883</v>
          </cell>
          <cell r="BJ9">
            <v>8.3700008392333984</v>
          </cell>
          <cell r="BK9">
            <v>8.369999885559082</v>
          </cell>
          <cell r="BL9">
            <v>2.1800000667572021</v>
          </cell>
          <cell r="BM9">
            <v>2.1800000667572021</v>
          </cell>
          <cell r="BN9">
            <v>2.1800000667572021</v>
          </cell>
          <cell r="BO9">
            <v>2.1800000667572021</v>
          </cell>
          <cell r="BP9">
            <v>2.1800000667572021</v>
          </cell>
          <cell r="BQ9">
            <v>2.1800003051757813</v>
          </cell>
          <cell r="BR9">
            <v>2.1800000667572021</v>
          </cell>
          <cell r="BS9">
            <v>2.1800000667572021</v>
          </cell>
          <cell r="BT9">
            <v>2.1800000667572021</v>
          </cell>
          <cell r="BU9">
            <v>8.3690004348754883</v>
          </cell>
          <cell r="BV9">
            <v>8.3700008392333984</v>
          </cell>
          <cell r="BW9">
            <v>8.369999885559082</v>
          </cell>
          <cell r="BX9">
            <v>2.1800000667572021</v>
          </cell>
          <cell r="BY9">
            <v>2.1800000667572021</v>
          </cell>
          <cell r="BZ9">
            <v>2.1800000667572021</v>
          </cell>
          <cell r="CA9">
            <v>2.1800000667572021</v>
          </cell>
          <cell r="CB9">
            <v>2.1800000667572021</v>
          </cell>
          <cell r="CC9">
            <v>2.1800003051757813</v>
          </cell>
          <cell r="CD9">
            <v>2.1800000667572021</v>
          </cell>
          <cell r="CE9">
            <v>2.1800000667572021</v>
          </cell>
          <cell r="CF9">
            <v>2.1800000667572021</v>
          </cell>
          <cell r="CG9">
            <v>8.3690004348754883</v>
          </cell>
          <cell r="CH9">
            <v>8.3700008392333984</v>
          </cell>
          <cell r="CI9">
            <v>8.369999885559082</v>
          </cell>
          <cell r="CJ9">
            <v>2.1800000667572021</v>
          </cell>
          <cell r="CK9">
            <v>2.1800000667572021</v>
          </cell>
          <cell r="CL9">
            <v>2.1800000667572021</v>
          </cell>
          <cell r="CM9">
            <v>2.1800000667572021</v>
          </cell>
          <cell r="CN9">
            <v>2.1800000667572021</v>
          </cell>
          <cell r="CO9">
            <v>2.1800003051757813</v>
          </cell>
          <cell r="CP9">
            <v>2.1800000667572021</v>
          </cell>
          <cell r="CQ9">
            <v>2.1800000667572021</v>
          </cell>
          <cell r="CR9">
            <v>2.1800000667572021</v>
          </cell>
          <cell r="CS9">
            <v>8.3690004348754883</v>
          </cell>
          <cell r="CT9">
            <v>8.3700008392333984</v>
          </cell>
          <cell r="CU9">
            <v>8.369999885559082</v>
          </cell>
          <cell r="CV9">
            <v>2.1800000667572021</v>
          </cell>
          <cell r="CW9">
            <v>2.1800000667572021</v>
          </cell>
          <cell r="CX9">
            <v>2.1800000667572021</v>
          </cell>
          <cell r="CY9">
            <v>2.1800000667572021</v>
          </cell>
          <cell r="CZ9">
            <v>2.1800000667572021</v>
          </cell>
          <cell r="DA9">
            <v>2.1800003051757813</v>
          </cell>
          <cell r="DB9">
            <v>2.1800000667572021</v>
          </cell>
          <cell r="DC9">
            <v>2.1800000667572021</v>
          </cell>
          <cell r="DD9">
            <v>2.1800000667572021</v>
          </cell>
          <cell r="DE9">
            <v>8.3690004348754883</v>
          </cell>
          <cell r="DF9">
            <v>8.3700008392333984</v>
          </cell>
          <cell r="DG9">
            <v>8.369999885559082</v>
          </cell>
          <cell r="DH9">
            <v>2.1800000667572021</v>
          </cell>
          <cell r="DI9">
            <v>2.1800000667572021</v>
          </cell>
          <cell r="DJ9">
            <v>2.1800000667572021</v>
          </cell>
          <cell r="DK9">
            <v>2.1800000667572021</v>
          </cell>
          <cell r="DL9">
            <v>2.1800000667572021</v>
          </cell>
          <cell r="DM9">
            <v>2.1800003051757813</v>
          </cell>
          <cell r="DN9">
            <v>2.1800000667572021</v>
          </cell>
          <cell r="DO9">
            <v>2.1800000667572021</v>
          </cell>
          <cell r="DP9">
            <v>2.1800000667572021</v>
          </cell>
          <cell r="DQ9">
            <v>8.3690004348754883</v>
          </cell>
          <cell r="DR9">
            <v>8.3700008392333984</v>
          </cell>
          <cell r="DS9">
            <v>8.369999885559082</v>
          </cell>
          <cell r="DT9">
            <v>2.1800000667572021</v>
          </cell>
          <cell r="DU9">
            <v>2.1800000667572021</v>
          </cell>
          <cell r="DV9">
            <v>2.1800000667572021</v>
          </cell>
          <cell r="DW9">
            <v>2.1800000667572021</v>
          </cell>
          <cell r="DX9">
            <v>2.1800000667572021</v>
          </cell>
          <cell r="DY9">
            <v>2.1800003051757813</v>
          </cell>
          <cell r="DZ9">
            <v>2.1800000667572021</v>
          </cell>
          <cell r="EA9">
            <v>2.1800000667572021</v>
          </cell>
          <cell r="EB9">
            <v>2.1800000667572021</v>
          </cell>
          <cell r="EC9">
            <v>8.3690004348754883</v>
          </cell>
          <cell r="ED9">
            <v>8.3700008392333984</v>
          </cell>
          <cell r="EE9">
            <v>8.369999885559082</v>
          </cell>
          <cell r="EF9">
            <v>2.1800000667572021</v>
          </cell>
          <cell r="EG9">
            <v>2.1800000667572021</v>
          </cell>
          <cell r="EH9">
            <v>2.1800000667572021</v>
          </cell>
          <cell r="EI9">
            <v>2.1800000667572021</v>
          </cell>
        </row>
        <row r="10">
          <cell r="D10">
            <v>6.9990910616787998</v>
          </cell>
          <cell r="E10">
            <v>4.5900001525878906</v>
          </cell>
          <cell r="F10">
            <v>2.1200001239776611</v>
          </cell>
          <cell r="H10">
            <v>2.119999885559082</v>
          </cell>
          <cell r="I10">
            <v>2.119999885559082</v>
          </cell>
          <cell r="J10">
            <v>2.119999885559082</v>
          </cell>
          <cell r="AF10">
            <v>2.119999885559082</v>
          </cell>
          <cell r="AG10">
            <v>2.119999885559082</v>
          </cell>
          <cell r="AH10">
            <v>2.119999885559082</v>
          </cell>
          <cell r="AI10">
            <v>2.119999885559082</v>
          </cell>
          <cell r="AJ10">
            <v>2.119999885559082</v>
          </cell>
          <cell r="AK10">
            <v>6.5900001525878906</v>
          </cell>
          <cell r="AL10">
            <v>6.5900001525878906</v>
          </cell>
          <cell r="AM10">
            <v>6.5900001525878906</v>
          </cell>
          <cell r="AN10">
            <v>2.1200001239776611</v>
          </cell>
          <cell r="AO10">
            <v>2.119999885559082</v>
          </cell>
          <cell r="AP10">
            <v>2.119999885559082</v>
          </cell>
          <cell r="AQ10">
            <v>2.119999885559082</v>
          </cell>
          <cell r="AR10">
            <v>2.119999885559082</v>
          </cell>
          <cell r="AS10">
            <v>2.119999885559082</v>
          </cell>
          <cell r="AT10">
            <v>2.119999885559082</v>
          </cell>
          <cell r="AU10">
            <v>2.119999885559082</v>
          </cell>
          <cell r="AV10">
            <v>2.119999885559082</v>
          </cell>
          <cell r="AW10">
            <v>6.5900001525878906</v>
          </cell>
          <cell r="AX10">
            <v>6.5900001525878906</v>
          </cell>
          <cell r="AY10">
            <v>6.5900001525878906</v>
          </cell>
          <cell r="AZ10">
            <v>2.1200001239776611</v>
          </cell>
          <cell r="BA10">
            <v>2.119999885559082</v>
          </cell>
          <cell r="BB10">
            <v>2.119999885559082</v>
          </cell>
          <cell r="BC10">
            <v>2.119999885559082</v>
          </cell>
          <cell r="BD10">
            <v>2.119999885559082</v>
          </cell>
          <cell r="BE10">
            <v>2.119999885559082</v>
          </cell>
          <cell r="BF10">
            <v>2.119999885559082</v>
          </cell>
          <cell r="BG10">
            <v>2.119999885559082</v>
          </cell>
          <cell r="BH10">
            <v>2.119999885559082</v>
          </cell>
          <cell r="BI10">
            <v>6.5900001525878906</v>
          </cell>
          <cell r="BJ10">
            <v>6.5900001525878906</v>
          </cell>
          <cell r="BK10">
            <v>6.5900001525878906</v>
          </cell>
          <cell r="BL10">
            <v>2.1200001239776611</v>
          </cell>
          <cell r="BM10">
            <v>2.119999885559082</v>
          </cell>
          <cell r="BN10">
            <v>2.119999885559082</v>
          </cell>
          <cell r="BO10">
            <v>2.119999885559082</v>
          </cell>
          <cell r="BP10">
            <v>2.119999885559082</v>
          </cell>
          <cell r="BQ10">
            <v>2.119999885559082</v>
          </cell>
          <cell r="BR10">
            <v>2.119999885559082</v>
          </cell>
          <cell r="BS10">
            <v>2.119999885559082</v>
          </cell>
          <cell r="BT10">
            <v>2.119999885559082</v>
          </cell>
          <cell r="BU10">
            <v>6.5900001525878906</v>
          </cell>
          <cell r="BV10">
            <v>6.5900001525878906</v>
          </cell>
          <cell r="BW10">
            <v>6.5900001525878906</v>
          </cell>
          <cell r="BX10">
            <v>2.1200001239776611</v>
          </cell>
          <cell r="BY10">
            <v>2.119999885559082</v>
          </cell>
          <cell r="BZ10">
            <v>2.119999885559082</v>
          </cell>
          <cell r="CA10">
            <v>2.119999885559082</v>
          </cell>
          <cell r="CB10">
            <v>2.119999885559082</v>
          </cell>
          <cell r="CC10">
            <v>2.119999885559082</v>
          </cell>
          <cell r="CD10">
            <v>2.119999885559082</v>
          </cell>
          <cell r="CE10">
            <v>2.119999885559082</v>
          </cell>
          <cell r="CF10">
            <v>2.119999885559082</v>
          </cell>
          <cell r="CG10">
            <v>6.5900001525878906</v>
          </cell>
          <cell r="CH10">
            <v>6.5900001525878906</v>
          </cell>
          <cell r="CI10">
            <v>6.5900001525878906</v>
          </cell>
          <cell r="CJ10">
            <v>2.1200001239776611</v>
          </cell>
          <cell r="CK10">
            <v>2.119999885559082</v>
          </cell>
          <cell r="CL10">
            <v>2.119999885559082</v>
          </cell>
          <cell r="CM10">
            <v>2.119999885559082</v>
          </cell>
          <cell r="CN10">
            <v>2.119999885559082</v>
          </cell>
          <cell r="CO10">
            <v>2.119999885559082</v>
          </cell>
          <cell r="CP10">
            <v>2.119999885559082</v>
          </cell>
          <cell r="CQ10">
            <v>2.119999885559082</v>
          </cell>
          <cell r="CR10">
            <v>2.119999885559082</v>
          </cell>
          <cell r="CS10">
            <v>6.5900001525878906</v>
          </cell>
          <cell r="CT10">
            <v>6.5900001525878906</v>
          </cell>
          <cell r="CU10">
            <v>6.5900001525878906</v>
          </cell>
          <cell r="CV10">
            <v>2.1200001239776611</v>
          </cell>
          <cell r="CW10">
            <v>2.119999885559082</v>
          </cell>
          <cell r="CX10">
            <v>2.119999885559082</v>
          </cell>
          <cell r="CY10">
            <v>2.119999885559082</v>
          </cell>
          <cell r="CZ10">
            <v>2.119999885559082</v>
          </cell>
          <cell r="DA10">
            <v>2.119999885559082</v>
          </cell>
          <cell r="DB10">
            <v>2.119999885559082</v>
          </cell>
          <cell r="DC10">
            <v>2.119999885559082</v>
          </cell>
          <cell r="DD10">
            <v>2.119999885559082</v>
          </cell>
          <cell r="DE10">
            <v>6.5900001525878906</v>
          </cell>
          <cell r="DF10">
            <v>6.5900001525878906</v>
          </cell>
          <cell r="DG10">
            <v>6.5900001525878906</v>
          </cell>
          <cell r="DH10">
            <v>2.1200001239776611</v>
          </cell>
          <cell r="DI10">
            <v>2.119999885559082</v>
          </cell>
          <cell r="DJ10">
            <v>2.119999885559082</v>
          </cell>
          <cell r="DK10">
            <v>2.119999885559082</v>
          </cell>
          <cell r="DL10">
            <v>2.119999885559082</v>
          </cell>
          <cell r="DM10">
            <v>2.119999885559082</v>
          </cell>
          <cell r="DN10">
            <v>2.119999885559082</v>
          </cell>
          <cell r="DO10">
            <v>2.119999885559082</v>
          </cell>
          <cell r="DP10">
            <v>2.119999885559082</v>
          </cell>
          <cell r="DQ10">
            <v>6.5900001525878906</v>
          </cell>
          <cell r="DR10">
            <v>6.5900001525878906</v>
          </cell>
          <cell r="DS10">
            <v>6.5900001525878906</v>
          </cell>
          <cell r="DT10">
            <v>2.1200001239776611</v>
          </cell>
          <cell r="DU10">
            <v>2.119999885559082</v>
          </cell>
          <cell r="DV10">
            <v>2.119999885559082</v>
          </cell>
          <cell r="DW10">
            <v>2.119999885559082</v>
          </cell>
          <cell r="DX10">
            <v>2.119999885559082</v>
          </cell>
          <cell r="DY10">
            <v>2.119999885559082</v>
          </cell>
          <cell r="DZ10">
            <v>2.119999885559082</v>
          </cell>
          <cell r="EA10">
            <v>2.119999885559082</v>
          </cell>
          <cell r="EB10">
            <v>2.119999885559082</v>
          </cell>
          <cell r="EC10">
            <v>6.5900001525878906</v>
          </cell>
          <cell r="ED10">
            <v>6.5900001525878906</v>
          </cell>
          <cell r="EE10">
            <v>6.5900001525878906</v>
          </cell>
          <cell r="EF10">
            <v>2.1200001239776611</v>
          </cell>
          <cell r="EG10">
            <v>2.119999885559082</v>
          </cell>
          <cell r="EH10">
            <v>2.119999885559082</v>
          </cell>
          <cell r="EI10">
            <v>2.119999885559082</v>
          </cell>
        </row>
        <row r="11">
          <cell r="D11">
            <v>5.7327273108742451</v>
          </cell>
          <cell r="E11">
            <v>4.4600000381469727</v>
          </cell>
          <cell r="F11">
            <v>1.690000057220459</v>
          </cell>
          <cell r="H11">
            <v>1.690000057220459</v>
          </cell>
          <cell r="I11">
            <v>1.690000057220459</v>
          </cell>
          <cell r="J11">
            <v>1.690000057220459</v>
          </cell>
          <cell r="AF11">
            <v>1.690000057220459</v>
          </cell>
          <cell r="AG11">
            <v>1.690000057220459</v>
          </cell>
          <cell r="AH11">
            <v>1.690000057220459</v>
          </cell>
          <cell r="AI11">
            <v>1.690000057220459</v>
          </cell>
          <cell r="AJ11">
            <v>1.690000057220459</v>
          </cell>
          <cell r="AK11">
            <v>4.4600000381469727</v>
          </cell>
          <cell r="AL11">
            <v>4.4600000381469727</v>
          </cell>
          <cell r="AM11">
            <v>4.4600000381469727</v>
          </cell>
          <cell r="AN11">
            <v>1.690000057220459</v>
          </cell>
          <cell r="AO11">
            <v>1.690000057220459</v>
          </cell>
          <cell r="AP11">
            <v>1.690000057220459</v>
          </cell>
          <cell r="AQ11">
            <v>1.690000057220459</v>
          </cell>
          <cell r="AR11">
            <v>1.690000057220459</v>
          </cell>
          <cell r="AS11">
            <v>1.690000057220459</v>
          </cell>
          <cell r="AT11">
            <v>1.690000057220459</v>
          </cell>
          <cell r="AU11">
            <v>1.690000057220459</v>
          </cell>
          <cell r="AV11">
            <v>1.690000057220459</v>
          </cell>
          <cell r="AW11">
            <v>4.4600000381469727</v>
          </cell>
          <cell r="AX11">
            <v>4.4600000381469727</v>
          </cell>
          <cell r="AY11">
            <v>4.4600000381469727</v>
          </cell>
          <cell r="AZ11">
            <v>1.690000057220459</v>
          </cell>
          <cell r="BA11">
            <v>1.690000057220459</v>
          </cell>
          <cell r="BB11">
            <v>1.690000057220459</v>
          </cell>
          <cell r="BC11">
            <v>1.690000057220459</v>
          </cell>
          <cell r="BD11">
            <v>1.690000057220459</v>
          </cell>
          <cell r="BE11">
            <v>1.690000057220459</v>
          </cell>
          <cell r="BF11">
            <v>1.690000057220459</v>
          </cell>
          <cell r="BG11">
            <v>1.690000057220459</v>
          </cell>
          <cell r="BH11">
            <v>1.690000057220459</v>
          </cell>
          <cell r="BI11">
            <v>4.4600000381469727</v>
          </cell>
          <cell r="BJ11">
            <v>4.4600000381469727</v>
          </cell>
          <cell r="BK11">
            <v>4.4600000381469727</v>
          </cell>
          <cell r="BL11">
            <v>1.690000057220459</v>
          </cell>
          <cell r="BM11">
            <v>1.690000057220459</v>
          </cell>
          <cell r="BN11">
            <v>1.690000057220459</v>
          </cell>
          <cell r="BO11">
            <v>1.690000057220459</v>
          </cell>
          <cell r="BP11">
            <v>1.690000057220459</v>
          </cell>
          <cell r="BQ11">
            <v>1.690000057220459</v>
          </cell>
          <cell r="BR11">
            <v>1.690000057220459</v>
          </cell>
          <cell r="BS11">
            <v>1.690000057220459</v>
          </cell>
          <cell r="BT11">
            <v>1.690000057220459</v>
          </cell>
          <cell r="BU11">
            <v>4.4600000381469727</v>
          </cell>
          <cell r="BV11">
            <v>4.4600000381469727</v>
          </cell>
          <cell r="BW11">
            <v>4.4600000381469727</v>
          </cell>
          <cell r="BX11">
            <v>1.690000057220459</v>
          </cell>
          <cell r="BY11">
            <v>1.690000057220459</v>
          </cell>
          <cell r="BZ11">
            <v>1.690000057220459</v>
          </cell>
          <cell r="CA11">
            <v>1.690000057220459</v>
          </cell>
          <cell r="CB11">
            <v>1.690000057220459</v>
          </cell>
          <cell r="CC11">
            <v>1.690000057220459</v>
          </cell>
          <cell r="CD11">
            <v>1.690000057220459</v>
          </cell>
          <cell r="CE11">
            <v>1.690000057220459</v>
          </cell>
          <cell r="CF11">
            <v>1.690000057220459</v>
          </cell>
          <cell r="CG11">
            <v>4.4600000381469727</v>
          </cell>
          <cell r="CH11">
            <v>4.4600000381469727</v>
          </cell>
          <cell r="CI11">
            <v>4.4600000381469727</v>
          </cell>
          <cell r="CJ11">
            <v>1.690000057220459</v>
          </cell>
          <cell r="CK11">
            <v>1.690000057220459</v>
          </cell>
          <cell r="CL11">
            <v>1.690000057220459</v>
          </cell>
          <cell r="CM11">
            <v>1.690000057220459</v>
          </cell>
          <cell r="CN11">
            <v>1.690000057220459</v>
          </cell>
          <cell r="CO11">
            <v>1.690000057220459</v>
          </cell>
          <cell r="CP11">
            <v>1.690000057220459</v>
          </cell>
          <cell r="CQ11">
            <v>1.690000057220459</v>
          </cell>
          <cell r="CR11">
            <v>1.690000057220459</v>
          </cell>
          <cell r="CS11">
            <v>4.4600000381469727</v>
          </cell>
          <cell r="CT11">
            <v>4.4600000381469727</v>
          </cell>
          <cell r="CU11">
            <v>4.4600000381469727</v>
          </cell>
          <cell r="CV11">
            <v>1.690000057220459</v>
          </cell>
          <cell r="CW11">
            <v>1.690000057220459</v>
          </cell>
          <cell r="CX11">
            <v>1.690000057220459</v>
          </cell>
          <cell r="CY11">
            <v>1.690000057220459</v>
          </cell>
          <cell r="CZ11">
            <v>1.690000057220459</v>
          </cell>
          <cell r="DA11">
            <v>1.690000057220459</v>
          </cell>
          <cell r="DB11">
            <v>1.690000057220459</v>
          </cell>
          <cell r="DC11">
            <v>1.690000057220459</v>
          </cell>
          <cell r="DD11">
            <v>1.690000057220459</v>
          </cell>
          <cell r="DE11">
            <v>4.4600000381469727</v>
          </cell>
          <cell r="DF11">
            <v>4.4600000381469727</v>
          </cell>
          <cell r="DG11">
            <v>4.4600000381469727</v>
          </cell>
          <cell r="DH11">
            <v>1.690000057220459</v>
          </cell>
          <cell r="DI11">
            <v>1.690000057220459</v>
          </cell>
          <cell r="DJ11">
            <v>1.690000057220459</v>
          </cell>
          <cell r="DK11">
            <v>1.690000057220459</v>
          </cell>
          <cell r="DL11">
            <v>1.690000057220459</v>
          </cell>
          <cell r="DM11">
            <v>1.690000057220459</v>
          </cell>
          <cell r="DN11">
            <v>1.690000057220459</v>
          </cell>
          <cell r="DO11">
            <v>1.690000057220459</v>
          </cell>
          <cell r="DP11">
            <v>1.690000057220459</v>
          </cell>
          <cell r="DQ11">
            <v>4.4600000381469727</v>
          </cell>
          <cell r="DR11">
            <v>4.4600000381469727</v>
          </cell>
          <cell r="DS11">
            <v>4.4600000381469727</v>
          </cell>
          <cell r="DT11">
            <v>1.690000057220459</v>
          </cell>
          <cell r="DU11">
            <v>1.690000057220459</v>
          </cell>
          <cell r="DV11">
            <v>1.690000057220459</v>
          </cell>
          <cell r="DW11">
            <v>1.690000057220459</v>
          </cell>
          <cell r="DX11">
            <v>1.690000057220459</v>
          </cell>
          <cell r="DY11">
            <v>1.690000057220459</v>
          </cell>
          <cell r="DZ11">
            <v>1.690000057220459</v>
          </cell>
          <cell r="EA11">
            <v>1.690000057220459</v>
          </cell>
          <cell r="EB11">
            <v>1.690000057220459</v>
          </cell>
          <cell r="EC11">
            <v>4.4600000381469727</v>
          </cell>
          <cell r="ED11">
            <v>4.4600000381469727</v>
          </cell>
          <cell r="EE11">
            <v>4.4600000381469727</v>
          </cell>
          <cell r="EF11">
            <v>1.690000057220459</v>
          </cell>
          <cell r="EG11">
            <v>1.690000057220459</v>
          </cell>
          <cell r="EH11">
            <v>1.690000057220459</v>
          </cell>
          <cell r="EI11">
            <v>1.690000057220459</v>
          </cell>
        </row>
        <row r="12">
          <cell r="D12">
            <v>4.559999942779541</v>
          </cell>
          <cell r="E12">
            <v>4.559999942779541</v>
          </cell>
          <cell r="F12">
            <v>5.130000114440918</v>
          </cell>
          <cell r="H12">
            <v>5.130000114440918</v>
          </cell>
          <cell r="I12">
            <v>5.130000114440918</v>
          </cell>
          <cell r="J12">
            <v>5.130000114440918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0</v>
          </cell>
          <cell r="BV12">
            <v>0</v>
          </cell>
          <cell r="BW12">
            <v>0</v>
          </cell>
          <cell r="BX12">
            <v>0</v>
          </cell>
          <cell r="BY12">
            <v>0</v>
          </cell>
          <cell r="BZ12">
            <v>0</v>
          </cell>
          <cell r="CA12">
            <v>0</v>
          </cell>
          <cell r="CB12">
            <v>0</v>
          </cell>
          <cell r="CC12">
            <v>0</v>
          </cell>
          <cell r="CD12">
            <v>0</v>
          </cell>
          <cell r="CE12">
            <v>0</v>
          </cell>
          <cell r="CF12">
            <v>0</v>
          </cell>
          <cell r="CG12">
            <v>0</v>
          </cell>
          <cell r="CH12">
            <v>0</v>
          </cell>
          <cell r="CI12">
            <v>0</v>
          </cell>
          <cell r="CJ12">
            <v>0</v>
          </cell>
          <cell r="CK12">
            <v>0</v>
          </cell>
          <cell r="CL12">
            <v>0</v>
          </cell>
          <cell r="CM12">
            <v>0</v>
          </cell>
          <cell r="CN12">
            <v>0</v>
          </cell>
          <cell r="CO12">
            <v>0</v>
          </cell>
          <cell r="CP12">
            <v>0</v>
          </cell>
          <cell r="CQ12">
            <v>0</v>
          </cell>
          <cell r="CR12">
            <v>0</v>
          </cell>
          <cell r="CS12">
            <v>0</v>
          </cell>
          <cell r="CT12">
            <v>0</v>
          </cell>
          <cell r="CU12">
            <v>0</v>
          </cell>
          <cell r="CV12">
            <v>0</v>
          </cell>
          <cell r="CW12">
            <v>0</v>
          </cell>
          <cell r="CX12">
            <v>0</v>
          </cell>
          <cell r="CY12">
            <v>0</v>
          </cell>
          <cell r="CZ12">
            <v>0</v>
          </cell>
          <cell r="DA12">
            <v>0</v>
          </cell>
          <cell r="DB12">
            <v>0</v>
          </cell>
          <cell r="DC12">
            <v>0</v>
          </cell>
          <cell r="DD12">
            <v>0</v>
          </cell>
          <cell r="DE12">
            <v>0</v>
          </cell>
          <cell r="DF12">
            <v>0</v>
          </cell>
          <cell r="DG12">
            <v>0</v>
          </cell>
          <cell r="DH12">
            <v>0</v>
          </cell>
          <cell r="DI12">
            <v>0</v>
          </cell>
          <cell r="DJ12">
            <v>0</v>
          </cell>
          <cell r="DK12">
            <v>0</v>
          </cell>
          <cell r="DL12">
            <v>0</v>
          </cell>
          <cell r="DM12">
            <v>0</v>
          </cell>
          <cell r="DN12">
            <v>0</v>
          </cell>
          <cell r="DO12">
            <v>0</v>
          </cell>
          <cell r="DP12">
            <v>0</v>
          </cell>
          <cell r="DQ12">
            <v>0</v>
          </cell>
          <cell r="DR12">
            <v>0</v>
          </cell>
          <cell r="DS12">
            <v>0</v>
          </cell>
          <cell r="DT12">
            <v>0</v>
          </cell>
          <cell r="DU12">
            <v>0</v>
          </cell>
          <cell r="DV12">
            <v>0</v>
          </cell>
          <cell r="DW12">
            <v>0</v>
          </cell>
          <cell r="DX12">
            <v>0</v>
          </cell>
          <cell r="DY12">
            <v>0</v>
          </cell>
          <cell r="DZ12">
            <v>0</v>
          </cell>
          <cell r="EA12">
            <v>0</v>
          </cell>
          <cell r="EB12">
            <v>0</v>
          </cell>
          <cell r="EC12">
            <v>0</v>
          </cell>
          <cell r="ED12">
            <v>0</v>
          </cell>
          <cell r="EE12">
            <v>0</v>
          </cell>
          <cell r="EF12">
            <v>0</v>
          </cell>
          <cell r="EG12">
            <v>0</v>
          </cell>
          <cell r="EH12">
            <v>0</v>
          </cell>
          <cell r="EI12">
            <v>0</v>
          </cell>
        </row>
        <row r="13">
          <cell r="D13">
            <v>-3.1545455239035864</v>
          </cell>
          <cell r="E13">
            <v>0</v>
          </cell>
          <cell r="F13">
            <v>0</v>
          </cell>
          <cell r="H13">
            <v>0</v>
          </cell>
          <cell r="I13">
            <v>0</v>
          </cell>
          <cell r="J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K13">
            <v>0</v>
          </cell>
          <cell r="DL13">
            <v>0</v>
          </cell>
          <cell r="DM13">
            <v>0</v>
          </cell>
          <cell r="DN13">
            <v>0</v>
          </cell>
          <cell r="DO13">
            <v>0</v>
          </cell>
          <cell r="DP13">
            <v>0</v>
          </cell>
          <cell r="DQ13">
            <v>0</v>
          </cell>
          <cell r="DR13">
            <v>0</v>
          </cell>
          <cell r="DS13">
            <v>0</v>
          </cell>
          <cell r="DT13">
            <v>0</v>
          </cell>
          <cell r="DU13">
            <v>0</v>
          </cell>
          <cell r="DV13">
            <v>0</v>
          </cell>
          <cell r="DW13">
            <v>0</v>
          </cell>
          <cell r="DX13">
            <v>0</v>
          </cell>
          <cell r="DY13">
            <v>0</v>
          </cell>
          <cell r="DZ13">
            <v>0</v>
          </cell>
          <cell r="EA13">
            <v>0</v>
          </cell>
          <cell r="EB13">
            <v>0</v>
          </cell>
          <cell r="EC13">
            <v>0</v>
          </cell>
          <cell r="ED13">
            <v>0</v>
          </cell>
          <cell r="EE13">
            <v>0</v>
          </cell>
          <cell r="EF13">
            <v>0</v>
          </cell>
          <cell r="EG13">
            <v>0</v>
          </cell>
          <cell r="EH13">
            <v>0</v>
          </cell>
          <cell r="EI13">
            <v>0</v>
          </cell>
        </row>
        <row r="14">
          <cell r="D14">
            <v>2</v>
          </cell>
          <cell r="E14">
            <v>2</v>
          </cell>
          <cell r="F14">
            <v>1.7500004768371582</v>
          </cell>
          <cell r="H14">
            <v>1.75</v>
          </cell>
          <cell r="I14">
            <v>1.75</v>
          </cell>
          <cell r="J14">
            <v>1.75</v>
          </cell>
          <cell r="AF14">
            <v>1.5499998331069946</v>
          </cell>
          <cell r="AG14">
            <v>1.5499998331069946</v>
          </cell>
          <cell r="AH14">
            <v>1.5499998331069946</v>
          </cell>
          <cell r="AI14">
            <v>1.5499998331069946</v>
          </cell>
          <cell r="AJ14">
            <v>1.5499998331069946</v>
          </cell>
          <cell r="AK14">
            <v>1.5499998331069946</v>
          </cell>
          <cell r="AL14">
            <v>1.5499998331069946</v>
          </cell>
          <cell r="AM14">
            <v>1.5499998331069946</v>
          </cell>
          <cell r="AN14">
            <v>1.5499998331069946</v>
          </cell>
          <cell r="AO14">
            <v>1.5499998331069946</v>
          </cell>
          <cell r="AP14">
            <v>1.5499998331069946</v>
          </cell>
          <cell r="AQ14">
            <v>1.5499998331069946</v>
          </cell>
          <cell r="AR14">
            <v>1.3000001907348633</v>
          </cell>
          <cell r="AS14">
            <v>1.3000001907348633</v>
          </cell>
          <cell r="AT14">
            <v>1.3000001907348633</v>
          </cell>
          <cell r="AU14">
            <v>1.3000001907348633</v>
          </cell>
          <cell r="AV14">
            <v>1.3000001907348633</v>
          </cell>
          <cell r="AW14">
            <v>1.3000001907348633</v>
          </cell>
          <cell r="AX14">
            <v>1.3000001907348633</v>
          </cell>
          <cell r="AY14">
            <v>1.3000001907348633</v>
          </cell>
          <cell r="AZ14">
            <v>1.3000001907348633</v>
          </cell>
          <cell r="BA14">
            <v>1.3000001907348633</v>
          </cell>
          <cell r="BB14">
            <v>1.3000001907348633</v>
          </cell>
          <cell r="BC14">
            <v>1.3000001907348633</v>
          </cell>
          <cell r="BD14">
            <v>0.75</v>
          </cell>
          <cell r="BE14">
            <v>0.75</v>
          </cell>
          <cell r="BF14">
            <v>0.75</v>
          </cell>
          <cell r="BG14">
            <v>0.75</v>
          </cell>
          <cell r="BH14">
            <v>0.75</v>
          </cell>
          <cell r="BI14">
            <v>0.75</v>
          </cell>
          <cell r="BJ14">
            <v>0.75</v>
          </cell>
          <cell r="BK14">
            <v>0.75</v>
          </cell>
          <cell r="BL14">
            <v>0.75</v>
          </cell>
          <cell r="BM14">
            <v>0.75</v>
          </cell>
          <cell r="BN14">
            <v>0.75</v>
          </cell>
          <cell r="BO14">
            <v>0.75</v>
          </cell>
          <cell r="BP14">
            <v>0.75</v>
          </cell>
          <cell r="BQ14">
            <v>0.75</v>
          </cell>
          <cell r="BR14">
            <v>0.75</v>
          </cell>
          <cell r="BS14">
            <v>0.75</v>
          </cell>
          <cell r="BT14">
            <v>0.75</v>
          </cell>
          <cell r="BU14">
            <v>0.75</v>
          </cell>
          <cell r="BV14">
            <v>0.75</v>
          </cell>
          <cell r="BW14">
            <v>0.75</v>
          </cell>
          <cell r="BX14">
            <v>0.75</v>
          </cell>
          <cell r="BY14">
            <v>0.75</v>
          </cell>
          <cell r="BZ14">
            <v>0.75</v>
          </cell>
          <cell r="CA14">
            <v>0.75</v>
          </cell>
          <cell r="CB14">
            <v>0.75</v>
          </cell>
          <cell r="CC14">
            <v>0.75</v>
          </cell>
          <cell r="CD14">
            <v>0.75</v>
          </cell>
          <cell r="CE14">
            <v>0.75</v>
          </cell>
          <cell r="CF14">
            <v>0.75</v>
          </cell>
          <cell r="CG14">
            <v>0.75</v>
          </cell>
          <cell r="CH14">
            <v>0.75</v>
          </cell>
          <cell r="CI14">
            <v>0.75</v>
          </cell>
          <cell r="CJ14">
            <v>0.75</v>
          </cell>
          <cell r="CK14">
            <v>0.75</v>
          </cell>
          <cell r="CL14">
            <v>0.75</v>
          </cell>
          <cell r="CM14">
            <v>0.75</v>
          </cell>
          <cell r="CN14">
            <v>0.75</v>
          </cell>
          <cell r="CO14">
            <v>0.75</v>
          </cell>
          <cell r="CP14">
            <v>0.75</v>
          </cell>
          <cell r="CQ14">
            <v>0.75</v>
          </cell>
          <cell r="CR14">
            <v>0.75</v>
          </cell>
          <cell r="CS14">
            <v>0.75</v>
          </cell>
          <cell r="CT14">
            <v>0.75</v>
          </cell>
          <cell r="CU14">
            <v>0.75</v>
          </cell>
          <cell r="CV14">
            <v>0.75</v>
          </cell>
          <cell r="CW14">
            <v>0.75</v>
          </cell>
          <cell r="CX14">
            <v>0.75</v>
          </cell>
          <cell r="CY14">
            <v>0.75</v>
          </cell>
          <cell r="CZ14">
            <v>0.75</v>
          </cell>
          <cell r="DA14">
            <v>0.75</v>
          </cell>
          <cell r="DB14">
            <v>0.75</v>
          </cell>
          <cell r="DC14">
            <v>0.75</v>
          </cell>
          <cell r="DD14">
            <v>0.75</v>
          </cell>
          <cell r="DE14">
            <v>0.75</v>
          </cell>
          <cell r="DF14">
            <v>0.75</v>
          </cell>
          <cell r="DG14">
            <v>0.75</v>
          </cell>
          <cell r="DH14">
            <v>0.75</v>
          </cell>
          <cell r="DI14">
            <v>0.75</v>
          </cell>
          <cell r="DJ14">
            <v>0.75</v>
          </cell>
          <cell r="DK14">
            <v>0.75</v>
          </cell>
          <cell r="DL14">
            <v>0.75</v>
          </cell>
          <cell r="DM14">
            <v>0.75</v>
          </cell>
          <cell r="DN14">
            <v>0.75</v>
          </cell>
          <cell r="DO14">
            <v>0.75</v>
          </cell>
          <cell r="DP14">
            <v>0.75</v>
          </cell>
          <cell r="DQ14">
            <v>0.75</v>
          </cell>
          <cell r="DR14">
            <v>0.75</v>
          </cell>
          <cell r="DS14">
            <v>1.5499999523162842</v>
          </cell>
          <cell r="DT14">
            <v>1.5499999523162842</v>
          </cell>
          <cell r="DU14">
            <v>1.5499999523162842</v>
          </cell>
          <cell r="DV14">
            <v>1.5499999523162842</v>
          </cell>
          <cell r="DW14">
            <v>1.0499999523162842</v>
          </cell>
          <cell r="DX14">
            <v>1.0499999523162842</v>
          </cell>
          <cell r="DY14">
            <v>1.0499999523162842</v>
          </cell>
          <cell r="DZ14">
            <v>1.0499999523162842</v>
          </cell>
          <cell r="EA14">
            <v>1.0499999523162842</v>
          </cell>
          <cell r="EB14">
            <v>1.0499999523162842</v>
          </cell>
          <cell r="EC14">
            <v>1.5499999523162842</v>
          </cell>
          <cell r="ED14">
            <v>1.5499999523162842</v>
          </cell>
          <cell r="EE14">
            <v>1.5499999523162842</v>
          </cell>
          <cell r="EF14">
            <v>1.5499999523162842</v>
          </cell>
          <cell r="EG14">
            <v>1.5499999523162842</v>
          </cell>
          <cell r="EH14">
            <v>1.5499999523162842</v>
          </cell>
          <cell r="EI14">
            <v>1.0499999523162842</v>
          </cell>
        </row>
        <row r="15">
          <cell r="D15">
            <v>29.999998092651367</v>
          </cell>
          <cell r="E15">
            <v>28.900001525878906</v>
          </cell>
          <cell r="F15">
            <v>31.650001525878906</v>
          </cell>
          <cell r="H15">
            <v>31.950000762939453</v>
          </cell>
          <cell r="I15">
            <v>31.450000762939453</v>
          </cell>
          <cell r="J15">
            <v>31.349998474121094</v>
          </cell>
          <cell r="AF15">
            <v>35.349998474121094</v>
          </cell>
          <cell r="AG15">
            <v>33.5</v>
          </cell>
          <cell r="AH15">
            <v>28.400001525878906</v>
          </cell>
          <cell r="AI15">
            <v>26.150001525878906</v>
          </cell>
          <cell r="AJ15">
            <v>25.150001525878906</v>
          </cell>
          <cell r="AK15">
            <v>24.525001525878906</v>
          </cell>
          <cell r="AL15">
            <v>26.75</v>
          </cell>
          <cell r="AM15">
            <v>26.900001525878906</v>
          </cell>
          <cell r="AN15">
            <v>26.400001525878906</v>
          </cell>
          <cell r="AO15">
            <v>27.900001525878906</v>
          </cell>
          <cell r="AP15">
            <v>28.400001525878906</v>
          </cell>
          <cell r="AQ15">
            <v>27.549999237060547</v>
          </cell>
          <cell r="AR15">
            <v>31.599998474121094</v>
          </cell>
          <cell r="AS15">
            <v>30.25</v>
          </cell>
          <cell r="AT15">
            <v>25.650001525878906</v>
          </cell>
          <cell r="AU15">
            <v>22.900001525878906</v>
          </cell>
          <cell r="AV15">
            <v>20.900001525878906</v>
          </cell>
          <cell r="AW15">
            <v>23.775001525878906</v>
          </cell>
          <cell r="AX15">
            <v>26</v>
          </cell>
          <cell r="AY15">
            <v>26.150001525878906</v>
          </cell>
          <cell r="AZ15">
            <v>25.650001525878906</v>
          </cell>
          <cell r="BA15">
            <v>27.150001525878906</v>
          </cell>
          <cell r="BB15">
            <v>27.650001525878906</v>
          </cell>
          <cell r="BC15">
            <v>26.799999237060547</v>
          </cell>
          <cell r="BD15">
            <v>30.799998474121093</v>
          </cell>
          <cell r="BE15">
            <v>29.45</v>
          </cell>
          <cell r="BF15">
            <v>24.850001525878906</v>
          </cell>
          <cell r="BG15">
            <v>22.100001525878906</v>
          </cell>
          <cell r="BH15">
            <v>20.100001525878906</v>
          </cell>
          <cell r="BI15">
            <v>22.975001525878906</v>
          </cell>
          <cell r="BJ15">
            <v>25.2</v>
          </cell>
          <cell r="BK15">
            <v>25.350001525878906</v>
          </cell>
          <cell r="BL15">
            <v>24.850001525878906</v>
          </cell>
          <cell r="BM15">
            <v>26.350001525878906</v>
          </cell>
          <cell r="BN15">
            <v>26.850001525878906</v>
          </cell>
          <cell r="BO15">
            <v>25.999999237060546</v>
          </cell>
          <cell r="BP15">
            <v>30.799998474121093</v>
          </cell>
          <cell r="BQ15">
            <v>29.45</v>
          </cell>
          <cell r="BR15">
            <v>24.850001525878906</v>
          </cell>
          <cell r="BS15">
            <v>22.100001525878906</v>
          </cell>
          <cell r="BT15">
            <v>20.100001525878906</v>
          </cell>
          <cell r="BU15">
            <v>22.975001525878906</v>
          </cell>
          <cell r="BV15">
            <v>25.2</v>
          </cell>
          <cell r="BW15">
            <v>25.350001525878906</v>
          </cell>
          <cell r="BX15">
            <v>24.850001525878906</v>
          </cell>
          <cell r="BY15">
            <v>26.350001525878906</v>
          </cell>
          <cell r="BZ15">
            <v>26.850001525878906</v>
          </cell>
          <cell r="CA15">
            <v>25.999999237060546</v>
          </cell>
          <cell r="CB15">
            <v>31.299998474121093</v>
          </cell>
          <cell r="CC15">
            <v>29.95</v>
          </cell>
          <cell r="CD15">
            <v>25.350001525878906</v>
          </cell>
          <cell r="CE15">
            <v>22.600001525878906</v>
          </cell>
          <cell r="CF15">
            <v>20.600001525878906</v>
          </cell>
          <cell r="CG15">
            <v>23.475001525878906</v>
          </cell>
          <cell r="CH15">
            <v>25.7</v>
          </cell>
          <cell r="CI15">
            <v>25.850001525878906</v>
          </cell>
          <cell r="CJ15">
            <v>25.350001525878906</v>
          </cell>
          <cell r="CK15">
            <v>26.850001525878906</v>
          </cell>
          <cell r="CL15">
            <v>27.350001525878906</v>
          </cell>
          <cell r="CM15">
            <v>26.499999237060546</v>
          </cell>
          <cell r="CN15">
            <v>31.799998474121093</v>
          </cell>
          <cell r="CO15">
            <v>30.45</v>
          </cell>
          <cell r="CP15">
            <v>25.850001525878906</v>
          </cell>
          <cell r="CQ15">
            <v>23.100001525878906</v>
          </cell>
          <cell r="CR15">
            <v>21.100001525878906</v>
          </cell>
          <cell r="CS15">
            <v>23.975001525878906</v>
          </cell>
          <cell r="CT15">
            <v>26.2</v>
          </cell>
          <cell r="CU15">
            <v>26.350001525878906</v>
          </cell>
          <cell r="CV15">
            <v>25.850001525878906</v>
          </cell>
          <cell r="CW15">
            <v>27.350001525878906</v>
          </cell>
          <cell r="CX15">
            <v>27.850001525878906</v>
          </cell>
          <cell r="CY15">
            <v>26.999999237060546</v>
          </cell>
          <cell r="CZ15">
            <v>32.299998474121097</v>
          </cell>
          <cell r="DA15">
            <v>30.95</v>
          </cell>
          <cell r="DB15">
            <v>26.350001525878906</v>
          </cell>
          <cell r="DC15">
            <v>23.600001525878906</v>
          </cell>
          <cell r="DD15">
            <v>21.600001525878906</v>
          </cell>
          <cell r="DE15">
            <v>24.475001525878906</v>
          </cell>
          <cell r="DF15">
            <v>26.7</v>
          </cell>
          <cell r="DG15">
            <v>26.850001525878906</v>
          </cell>
          <cell r="DH15">
            <v>26.350001525878906</v>
          </cell>
          <cell r="DI15">
            <v>27.850001525878906</v>
          </cell>
          <cell r="DJ15">
            <v>28.350001525878906</v>
          </cell>
          <cell r="DK15">
            <v>27.499999237060546</v>
          </cell>
          <cell r="DL15">
            <v>32.799998474121097</v>
          </cell>
          <cell r="DM15">
            <v>31.45</v>
          </cell>
          <cell r="DN15">
            <v>26.850001525878906</v>
          </cell>
          <cell r="DO15">
            <v>24.100001525878906</v>
          </cell>
          <cell r="DP15">
            <v>22.100001525878906</v>
          </cell>
          <cell r="DQ15">
            <v>24.975001525878906</v>
          </cell>
          <cell r="DR15">
            <v>27.2</v>
          </cell>
          <cell r="DS15">
            <v>27.350001525878906</v>
          </cell>
          <cell r="DT15">
            <v>26.850001525878906</v>
          </cell>
          <cell r="DU15">
            <v>28.350001525878906</v>
          </cell>
          <cell r="DV15">
            <v>28.850001525878906</v>
          </cell>
          <cell r="DW15">
            <v>27.999999237060546</v>
          </cell>
          <cell r="DX15">
            <v>33.299998474121097</v>
          </cell>
          <cell r="DY15">
            <v>31.95</v>
          </cell>
          <cell r="DZ15">
            <v>27.350001525878906</v>
          </cell>
          <cell r="EA15">
            <v>24.600001525878906</v>
          </cell>
          <cell r="EB15">
            <v>22.600001525878906</v>
          </cell>
          <cell r="EC15">
            <v>25.475001525878906</v>
          </cell>
          <cell r="ED15">
            <v>27.7</v>
          </cell>
          <cell r="EE15">
            <v>27.850001525878906</v>
          </cell>
          <cell r="EF15">
            <v>27.350001525878906</v>
          </cell>
          <cell r="EG15">
            <v>28.850001525878906</v>
          </cell>
          <cell r="EH15">
            <v>29.350001525878906</v>
          </cell>
          <cell r="EI15">
            <v>28.499999237060546</v>
          </cell>
        </row>
        <row r="16">
          <cell r="D16">
            <v>14.5</v>
          </cell>
          <cell r="E16">
            <v>14.999998092651367</v>
          </cell>
          <cell r="F16">
            <v>15.999998092651367</v>
          </cell>
          <cell r="H16">
            <v>17</v>
          </cell>
          <cell r="I16">
            <v>18</v>
          </cell>
          <cell r="J16">
            <v>18</v>
          </cell>
          <cell r="AF16">
            <v>18.999998092651367</v>
          </cell>
          <cell r="AG16">
            <v>18.999998092651367</v>
          </cell>
          <cell r="AH16">
            <v>19</v>
          </cell>
          <cell r="AI16">
            <v>19</v>
          </cell>
          <cell r="AJ16">
            <v>19</v>
          </cell>
          <cell r="AK16">
            <v>19.000001907348633</v>
          </cell>
          <cell r="AL16">
            <v>19</v>
          </cell>
          <cell r="AM16">
            <v>19</v>
          </cell>
          <cell r="AN16">
            <v>19</v>
          </cell>
          <cell r="AO16">
            <v>19</v>
          </cell>
          <cell r="AP16">
            <v>19</v>
          </cell>
          <cell r="AQ16">
            <v>19</v>
          </cell>
          <cell r="AR16">
            <v>18.999998092651367</v>
          </cell>
          <cell r="AS16">
            <v>18.999998092651367</v>
          </cell>
          <cell r="AT16">
            <v>19</v>
          </cell>
          <cell r="AU16">
            <v>19</v>
          </cell>
          <cell r="AV16">
            <v>19</v>
          </cell>
          <cell r="AW16">
            <v>19.000001907348633</v>
          </cell>
          <cell r="AX16">
            <v>19</v>
          </cell>
          <cell r="AY16">
            <v>19</v>
          </cell>
          <cell r="AZ16">
            <v>19</v>
          </cell>
          <cell r="BA16">
            <v>19</v>
          </cell>
          <cell r="BB16">
            <v>19</v>
          </cell>
          <cell r="BC16">
            <v>19</v>
          </cell>
          <cell r="BD16">
            <v>19.999998092651367</v>
          </cell>
          <cell r="BE16">
            <v>19.999998092651367</v>
          </cell>
          <cell r="BF16">
            <v>19</v>
          </cell>
          <cell r="BG16">
            <v>19</v>
          </cell>
          <cell r="BH16">
            <v>19</v>
          </cell>
          <cell r="BI16">
            <v>19.000001907348633</v>
          </cell>
          <cell r="BJ16">
            <v>19</v>
          </cell>
          <cell r="BK16">
            <v>19</v>
          </cell>
          <cell r="BL16">
            <v>19</v>
          </cell>
          <cell r="BM16">
            <v>19</v>
          </cell>
          <cell r="BN16">
            <v>20</v>
          </cell>
          <cell r="BO16">
            <v>20</v>
          </cell>
          <cell r="BP16">
            <v>19.999998092651367</v>
          </cell>
          <cell r="BQ16">
            <v>19.999998092651367</v>
          </cell>
          <cell r="BR16">
            <v>20</v>
          </cell>
          <cell r="BS16">
            <v>20</v>
          </cell>
          <cell r="BT16">
            <v>20</v>
          </cell>
          <cell r="BU16">
            <v>20.000001907348633</v>
          </cell>
          <cell r="BV16">
            <v>20</v>
          </cell>
          <cell r="BW16">
            <v>20</v>
          </cell>
          <cell r="BX16">
            <v>20</v>
          </cell>
          <cell r="BY16">
            <v>21</v>
          </cell>
          <cell r="BZ16">
            <v>21</v>
          </cell>
          <cell r="CA16">
            <v>21</v>
          </cell>
          <cell r="CB16">
            <v>20.999998092651367</v>
          </cell>
          <cell r="CC16">
            <v>20.999998092651367</v>
          </cell>
          <cell r="CD16">
            <v>21</v>
          </cell>
          <cell r="CE16">
            <v>21</v>
          </cell>
          <cell r="CF16">
            <v>21</v>
          </cell>
          <cell r="CG16">
            <v>21.000001907348633</v>
          </cell>
          <cell r="CH16">
            <v>21</v>
          </cell>
          <cell r="CI16">
            <v>21</v>
          </cell>
          <cell r="CJ16">
            <v>21</v>
          </cell>
          <cell r="CK16">
            <v>22</v>
          </cell>
          <cell r="CL16">
            <v>22</v>
          </cell>
          <cell r="CM16">
            <v>22</v>
          </cell>
          <cell r="CN16">
            <v>21.999998092651367</v>
          </cell>
          <cell r="CO16">
            <v>21.999998092651367</v>
          </cell>
          <cell r="CP16">
            <v>22</v>
          </cell>
          <cell r="CQ16">
            <v>21</v>
          </cell>
          <cell r="CR16">
            <v>21</v>
          </cell>
          <cell r="CS16">
            <v>21.000001907348633</v>
          </cell>
          <cell r="CT16">
            <v>21</v>
          </cell>
          <cell r="CU16">
            <v>21</v>
          </cell>
          <cell r="CV16">
            <v>21</v>
          </cell>
          <cell r="CW16">
            <v>22</v>
          </cell>
          <cell r="CX16">
            <v>22</v>
          </cell>
          <cell r="CY16">
            <v>22</v>
          </cell>
          <cell r="CZ16">
            <v>21.999998092651367</v>
          </cell>
          <cell r="DA16">
            <v>21.999998092651367</v>
          </cell>
          <cell r="DB16">
            <v>21</v>
          </cell>
          <cell r="DC16">
            <v>21</v>
          </cell>
          <cell r="DD16">
            <v>21</v>
          </cell>
          <cell r="DE16">
            <v>21.000001907348633</v>
          </cell>
          <cell r="DF16">
            <v>21</v>
          </cell>
          <cell r="DG16">
            <v>21</v>
          </cell>
          <cell r="DH16">
            <v>21</v>
          </cell>
          <cell r="DI16">
            <v>22</v>
          </cell>
          <cell r="DJ16">
            <v>22</v>
          </cell>
          <cell r="DK16">
            <v>22</v>
          </cell>
          <cell r="DL16">
            <v>25.849998474121094</v>
          </cell>
          <cell r="DM16">
            <v>25.599998474121094</v>
          </cell>
          <cell r="DN16">
            <v>25.600000381469727</v>
          </cell>
          <cell r="DO16">
            <v>22.850000381469727</v>
          </cell>
          <cell r="DP16">
            <v>22.850000381469727</v>
          </cell>
          <cell r="DQ16">
            <v>22.850002288818359</v>
          </cell>
          <cell r="DR16">
            <v>22.850000381469727</v>
          </cell>
          <cell r="DS16">
            <v>22.850000381469727</v>
          </cell>
          <cell r="DT16">
            <v>22.850000381469727</v>
          </cell>
          <cell r="DU16">
            <v>23.600000381469727</v>
          </cell>
          <cell r="DV16">
            <v>23.600000381469727</v>
          </cell>
          <cell r="DW16">
            <v>23.600000381469727</v>
          </cell>
          <cell r="DX16">
            <v>26.099998474121094</v>
          </cell>
          <cell r="DY16">
            <v>25.849998474121094</v>
          </cell>
          <cell r="DZ16">
            <v>25.850000381469727</v>
          </cell>
          <cell r="EA16">
            <v>23.100000381469727</v>
          </cell>
          <cell r="EB16">
            <v>23.100000381469727</v>
          </cell>
          <cell r="EC16">
            <v>23.100002288818359</v>
          </cell>
          <cell r="ED16">
            <v>23.100000381469727</v>
          </cell>
          <cell r="EE16">
            <v>23.100000381469727</v>
          </cell>
          <cell r="EF16">
            <v>23.100000381469727</v>
          </cell>
          <cell r="EG16">
            <v>23.850000381469727</v>
          </cell>
          <cell r="EH16">
            <v>23.850000381469727</v>
          </cell>
          <cell r="EI16">
            <v>23.850000381469727</v>
          </cell>
        </row>
        <row r="17">
          <cell r="D17">
            <v>37.070452776822179</v>
          </cell>
          <cell r="E17">
            <v>32.5</v>
          </cell>
          <cell r="F17">
            <v>32</v>
          </cell>
          <cell r="H17">
            <v>31.449996948242188</v>
          </cell>
          <cell r="I17">
            <v>31.875</v>
          </cell>
          <cell r="J17">
            <v>34.299999237060547</v>
          </cell>
          <cell r="AF17">
            <v>35.5</v>
          </cell>
          <cell r="AG17">
            <v>33.299999237060547</v>
          </cell>
          <cell r="AH17">
            <v>30.880001068115234</v>
          </cell>
          <cell r="AI17">
            <v>30.020000457763672</v>
          </cell>
          <cell r="AJ17">
            <v>34.150001525878906</v>
          </cell>
          <cell r="AK17">
            <v>30.654998779296875</v>
          </cell>
          <cell r="AL17">
            <v>38.149997711181641</v>
          </cell>
          <cell r="AM17">
            <v>38.5</v>
          </cell>
          <cell r="AN17">
            <v>27</v>
          </cell>
          <cell r="AO17">
            <v>29.449996948242188</v>
          </cell>
          <cell r="AP17">
            <v>29.875</v>
          </cell>
          <cell r="AQ17">
            <v>32.299999237060547</v>
          </cell>
          <cell r="AR17">
            <v>34.099998474121094</v>
          </cell>
          <cell r="AS17">
            <v>31.899997711181641</v>
          </cell>
          <cell r="AT17">
            <v>29.479999542236328</v>
          </cell>
          <cell r="AU17">
            <v>28.620000839233398</v>
          </cell>
          <cell r="AV17">
            <v>32.750001525878908</v>
          </cell>
          <cell r="AW17">
            <v>29.254998779296876</v>
          </cell>
          <cell r="AX17">
            <v>36.749997711181642</v>
          </cell>
          <cell r="AY17">
            <v>37.1</v>
          </cell>
          <cell r="AZ17">
            <v>25.6</v>
          </cell>
          <cell r="BA17">
            <v>28.049996948242189</v>
          </cell>
          <cell r="BB17">
            <v>28.475000000000001</v>
          </cell>
          <cell r="BC17">
            <v>30.899999237060548</v>
          </cell>
          <cell r="BD17">
            <v>33.099998474121094</v>
          </cell>
          <cell r="BE17">
            <v>30.899997711181641</v>
          </cell>
          <cell r="BF17">
            <v>28.479999542236328</v>
          </cell>
          <cell r="BG17">
            <v>27.620000839233398</v>
          </cell>
          <cell r="BH17">
            <v>31.750001525878908</v>
          </cell>
          <cell r="BI17">
            <v>28.254998779296876</v>
          </cell>
          <cell r="BJ17">
            <v>35.749997711181642</v>
          </cell>
          <cell r="BK17">
            <v>36.1</v>
          </cell>
          <cell r="BL17">
            <v>24.6</v>
          </cell>
          <cell r="BM17">
            <v>27.049996948242189</v>
          </cell>
          <cell r="BN17">
            <v>27.475000000000001</v>
          </cell>
          <cell r="BO17">
            <v>29.899999237060548</v>
          </cell>
          <cell r="BP17">
            <v>33.099998474121094</v>
          </cell>
          <cell r="BQ17">
            <v>30.899997711181641</v>
          </cell>
          <cell r="BR17">
            <v>28.479999542236328</v>
          </cell>
          <cell r="BS17">
            <v>27.620000839233398</v>
          </cell>
          <cell r="BT17">
            <v>31.750001525878908</v>
          </cell>
          <cell r="BU17">
            <v>28.254998779296876</v>
          </cell>
          <cell r="BV17">
            <v>35.749997711181642</v>
          </cell>
          <cell r="BW17">
            <v>36.1</v>
          </cell>
          <cell r="BX17">
            <v>24.6</v>
          </cell>
          <cell r="BY17">
            <v>27.049996948242189</v>
          </cell>
          <cell r="BZ17">
            <v>27.475000000000001</v>
          </cell>
          <cell r="CA17">
            <v>29.899999237060548</v>
          </cell>
          <cell r="CB17">
            <v>33.099998474121094</v>
          </cell>
          <cell r="CC17">
            <v>30.899997711181641</v>
          </cell>
          <cell r="CD17">
            <v>28.479999542236328</v>
          </cell>
          <cell r="CE17">
            <v>27.620000839233398</v>
          </cell>
          <cell r="CF17">
            <v>31.750001525878908</v>
          </cell>
          <cell r="CG17">
            <v>28.254998779296876</v>
          </cell>
          <cell r="CH17">
            <v>35.749997711181642</v>
          </cell>
          <cell r="CI17">
            <v>36.1</v>
          </cell>
          <cell r="CJ17">
            <v>24.6</v>
          </cell>
          <cell r="CK17">
            <v>27.049996948242189</v>
          </cell>
          <cell r="CL17">
            <v>27.475000000000001</v>
          </cell>
          <cell r="CM17">
            <v>29.899999237060548</v>
          </cell>
          <cell r="CN17">
            <v>33.549998474121097</v>
          </cell>
          <cell r="CO17">
            <v>31.34999771118164</v>
          </cell>
          <cell r="CP17">
            <v>28.929999542236327</v>
          </cell>
          <cell r="CQ17">
            <v>28.070000839233398</v>
          </cell>
          <cell r="CR17">
            <v>32.200001525878911</v>
          </cell>
          <cell r="CS17">
            <v>28.704998779296876</v>
          </cell>
          <cell r="CT17">
            <v>36.199997711181645</v>
          </cell>
          <cell r="CU17">
            <v>36.549999999999997</v>
          </cell>
          <cell r="CV17">
            <v>25.05</v>
          </cell>
          <cell r="CW17">
            <v>27.499996948242188</v>
          </cell>
          <cell r="CX17">
            <v>27.925000000000001</v>
          </cell>
          <cell r="CY17">
            <v>30.349999237060548</v>
          </cell>
          <cell r="CZ17">
            <v>33.999998474121099</v>
          </cell>
          <cell r="DA17">
            <v>31.799997711181639</v>
          </cell>
          <cell r="DB17">
            <v>29.379999542236327</v>
          </cell>
          <cell r="DC17">
            <v>28.520000839233397</v>
          </cell>
          <cell r="DD17">
            <v>32.650001525878913</v>
          </cell>
          <cell r="DE17">
            <v>29.154998779296875</v>
          </cell>
          <cell r="DF17">
            <v>36.649997711181648</v>
          </cell>
          <cell r="DG17">
            <v>37</v>
          </cell>
          <cell r="DH17">
            <v>25.5</v>
          </cell>
          <cell r="DI17">
            <v>27.949996948242188</v>
          </cell>
          <cell r="DJ17">
            <v>28.375</v>
          </cell>
          <cell r="DK17">
            <v>30.799999237060547</v>
          </cell>
          <cell r="DL17">
            <v>34.499998474121099</v>
          </cell>
          <cell r="DM17">
            <v>32.299997711181639</v>
          </cell>
          <cell r="DN17">
            <v>29.879999542236327</v>
          </cell>
          <cell r="DO17">
            <v>29.020000839233397</v>
          </cell>
          <cell r="DP17">
            <v>33.150001525878913</v>
          </cell>
          <cell r="DQ17">
            <v>29.654998779296875</v>
          </cell>
          <cell r="DR17">
            <v>37.149997711181648</v>
          </cell>
          <cell r="DS17">
            <v>37.5</v>
          </cell>
          <cell r="DT17">
            <v>26</v>
          </cell>
          <cell r="DU17">
            <v>28.449996948242188</v>
          </cell>
          <cell r="DV17">
            <v>28.875</v>
          </cell>
          <cell r="DW17">
            <v>31.299999237060547</v>
          </cell>
          <cell r="DX17">
            <v>34.999998474121099</v>
          </cell>
          <cell r="DY17">
            <v>32.799997711181639</v>
          </cell>
          <cell r="DZ17">
            <v>30.379999542236327</v>
          </cell>
          <cell r="EA17">
            <v>29.520000839233397</v>
          </cell>
          <cell r="EB17">
            <v>33.650001525878913</v>
          </cell>
          <cell r="EC17">
            <v>30.154998779296875</v>
          </cell>
          <cell r="ED17">
            <v>37.649997711181648</v>
          </cell>
          <cell r="EE17">
            <v>38</v>
          </cell>
          <cell r="EF17">
            <v>26.5</v>
          </cell>
          <cell r="EG17">
            <v>28.949996948242188</v>
          </cell>
          <cell r="EH17">
            <v>29.375</v>
          </cell>
          <cell r="EI17">
            <v>31.799999237060547</v>
          </cell>
        </row>
        <row r="18">
          <cell r="D18">
            <v>31.40909090909091</v>
          </cell>
          <cell r="E18">
            <v>32</v>
          </cell>
          <cell r="F18">
            <v>25.25</v>
          </cell>
          <cell r="H18">
            <v>26</v>
          </cell>
          <cell r="I18">
            <v>26</v>
          </cell>
          <cell r="J18">
            <v>25</v>
          </cell>
          <cell r="AF18">
            <v>29.650001525878906</v>
          </cell>
          <cell r="AG18">
            <v>26.5</v>
          </cell>
          <cell r="AH18">
            <v>22.5</v>
          </cell>
          <cell r="AI18">
            <v>22.5</v>
          </cell>
          <cell r="AJ18">
            <v>22.5</v>
          </cell>
          <cell r="AK18">
            <v>22.5</v>
          </cell>
          <cell r="AL18">
            <v>22.5</v>
          </cell>
          <cell r="AM18">
            <v>22.5</v>
          </cell>
          <cell r="AN18">
            <v>22.5</v>
          </cell>
          <cell r="AO18">
            <v>21.499998092651367</v>
          </cell>
          <cell r="AP18">
            <v>21.499998092651367</v>
          </cell>
          <cell r="AQ18">
            <v>21.499998092651367</v>
          </cell>
          <cell r="AR18">
            <v>30.150001525878906</v>
          </cell>
          <cell r="AS18">
            <v>27</v>
          </cell>
          <cell r="AT18">
            <v>23</v>
          </cell>
          <cell r="AU18">
            <v>23</v>
          </cell>
          <cell r="AV18">
            <v>23</v>
          </cell>
          <cell r="AW18">
            <v>15</v>
          </cell>
          <cell r="AX18">
            <v>23</v>
          </cell>
          <cell r="AY18">
            <v>23</v>
          </cell>
          <cell r="AZ18">
            <v>23</v>
          </cell>
          <cell r="BA18">
            <v>21.999998092651367</v>
          </cell>
          <cell r="BB18">
            <v>21.999998092651367</v>
          </cell>
          <cell r="BC18">
            <v>21.999998092651367</v>
          </cell>
          <cell r="BD18">
            <v>28.400001525878906</v>
          </cell>
          <cell r="BE18">
            <v>25.25</v>
          </cell>
          <cell r="BF18">
            <v>21.25</v>
          </cell>
          <cell r="BG18">
            <v>21.25</v>
          </cell>
          <cell r="BH18">
            <v>21.25</v>
          </cell>
          <cell r="BI18">
            <v>13.25</v>
          </cell>
          <cell r="BJ18">
            <v>21.25</v>
          </cell>
          <cell r="BK18">
            <v>21.25</v>
          </cell>
          <cell r="BL18">
            <v>21.25</v>
          </cell>
          <cell r="BM18">
            <v>20.249998092651367</v>
          </cell>
          <cell r="BN18">
            <v>20.249998092651367</v>
          </cell>
          <cell r="BO18">
            <v>20.249998092651367</v>
          </cell>
          <cell r="BP18">
            <v>27.650001525878906</v>
          </cell>
          <cell r="BQ18">
            <v>24.5</v>
          </cell>
          <cell r="BR18">
            <v>20.5</v>
          </cell>
          <cell r="BS18">
            <v>20.5</v>
          </cell>
          <cell r="BT18">
            <v>20.5</v>
          </cell>
          <cell r="BU18">
            <v>12.5</v>
          </cell>
          <cell r="BV18">
            <v>20.5</v>
          </cell>
          <cell r="BW18">
            <v>20.5</v>
          </cell>
          <cell r="BX18">
            <v>20.5</v>
          </cell>
          <cell r="BY18">
            <v>19.499998092651367</v>
          </cell>
          <cell r="BZ18">
            <v>19.499998092651367</v>
          </cell>
          <cell r="CA18">
            <v>19.499998092651367</v>
          </cell>
          <cell r="CB18">
            <v>27.650001525878906</v>
          </cell>
          <cell r="CC18">
            <v>24.5</v>
          </cell>
          <cell r="CD18">
            <v>20.5</v>
          </cell>
          <cell r="CE18">
            <v>20.5</v>
          </cell>
          <cell r="CF18">
            <v>20.5</v>
          </cell>
          <cell r="CG18">
            <v>12.5</v>
          </cell>
          <cell r="CH18">
            <v>20.5</v>
          </cell>
          <cell r="CI18">
            <v>20.5</v>
          </cell>
          <cell r="CJ18">
            <v>20.5</v>
          </cell>
          <cell r="CK18">
            <v>19.499998092651367</v>
          </cell>
          <cell r="CL18">
            <v>19.499998092651367</v>
          </cell>
          <cell r="CM18">
            <v>19.499998092651367</v>
          </cell>
          <cell r="CN18">
            <v>27.650001525878906</v>
          </cell>
          <cell r="CO18">
            <v>24.5</v>
          </cell>
          <cell r="CP18">
            <v>20.5</v>
          </cell>
          <cell r="CQ18">
            <v>20.5</v>
          </cell>
          <cell r="CR18">
            <v>20.5</v>
          </cell>
          <cell r="CS18">
            <v>12.5</v>
          </cell>
          <cell r="CT18">
            <v>20.5</v>
          </cell>
          <cell r="CU18">
            <v>20.5</v>
          </cell>
          <cell r="CV18">
            <v>20.5</v>
          </cell>
          <cell r="CW18">
            <v>19.499998092651367</v>
          </cell>
          <cell r="CX18">
            <v>19.499998092651367</v>
          </cell>
          <cell r="CY18">
            <v>19.499998092651367</v>
          </cell>
          <cell r="CZ18">
            <v>27.650001525878906</v>
          </cell>
          <cell r="DA18">
            <v>24.5</v>
          </cell>
          <cell r="DB18">
            <v>20.5</v>
          </cell>
          <cell r="DC18">
            <v>20.5</v>
          </cell>
          <cell r="DD18">
            <v>20.5</v>
          </cell>
          <cell r="DE18">
            <v>12.5</v>
          </cell>
          <cell r="DF18">
            <v>20.5</v>
          </cell>
          <cell r="DG18">
            <v>20.5</v>
          </cell>
          <cell r="DH18">
            <v>20.5</v>
          </cell>
          <cell r="DI18">
            <v>19.499998092651367</v>
          </cell>
          <cell r="DJ18">
            <v>19.499998092651367</v>
          </cell>
          <cell r="DK18">
            <v>19.499998092651367</v>
          </cell>
          <cell r="DL18">
            <v>27.850001525878906</v>
          </cell>
          <cell r="DM18">
            <v>24.7</v>
          </cell>
          <cell r="DN18">
            <v>20.7</v>
          </cell>
          <cell r="DO18">
            <v>20.7</v>
          </cell>
          <cell r="DP18">
            <v>20.7</v>
          </cell>
          <cell r="DQ18">
            <v>12.7</v>
          </cell>
          <cell r="DR18">
            <v>20.7</v>
          </cell>
          <cell r="DS18">
            <v>20.7</v>
          </cell>
          <cell r="DT18">
            <v>20.7</v>
          </cell>
          <cell r="DU18">
            <v>19.699998092651366</v>
          </cell>
          <cell r="DV18">
            <v>19.699998092651366</v>
          </cell>
          <cell r="DW18">
            <v>19.699998092651366</v>
          </cell>
          <cell r="DX18">
            <v>28.050001525878905</v>
          </cell>
          <cell r="DY18">
            <v>24.9</v>
          </cell>
          <cell r="DZ18">
            <v>20.9</v>
          </cell>
          <cell r="EA18">
            <v>20.9</v>
          </cell>
          <cell r="EB18">
            <v>20.9</v>
          </cell>
          <cell r="EC18">
            <v>12.9</v>
          </cell>
          <cell r="ED18">
            <v>20.9</v>
          </cell>
          <cell r="EE18">
            <v>20.9</v>
          </cell>
          <cell r="EF18">
            <v>20.9</v>
          </cell>
          <cell r="EG18">
            <v>19.899998092651366</v>
          </cell>
          <cell r="EH18">
            <v>19.899998092651366</v>
          </cell>
          <cell r="EI18">
            <v>19.899998092651366</v>
          </cell>
        </row>
        <row r="19">
          <cell r="D19">
            <v>44.615907322276719</v>
          </cell>
          <cell r="E19">
            <v>37.5</v>
          </cell>
          <cell r="F19">
            <v>35</v>
          </cell>
          <cell r="H19">
            <v>34.199996948242188</v>
          </cell>
          <cell r="I19">
            <v>34.625</v>
          </cell>
          <cell r="J19">
            <v>37.049999237060547</v>
          </cell>
          <cell r="AF19">
            <v>39.5</v>
          </cell>
          <cell r="AG19">
            <v>40.5</v>
          </cell>
          <cell r="AH19">
            <v>39.650001525878906</v>
          </cell>
          <cell r="AI19">
            <v>27.5</v>
          </cell>
          <cell r="AJ19">
            <v>30.5</v>
          </cell>
          <cell r="AK19">
            <v>44.154998779296875</v>
          </cell>
          <cell r="AL19">
            <v>44.149997711181641</v>
          </cell>
          <cell r="AM19">
            <v>34.5</v>
          </cell>
          <cell r="AN19">
            <v>32</v>
          </cell>
          <cell r="AO19">
            <v>31.199996948242188</v>
          </cell>
          <cell r="AP19">
            <v>31.625</v>
          </cell>
          <cell r="AQ19">
            <v>34.049999237060547</v>
          </cell>
          <cell r="AR19">
            <v>38.5</v>
          </cell>
          <cell r="AS19">
            <v>39.5</v>
          </cell>
          <cell r="AT19">
            <v>38.650001525878906</v>
          </cell>
          <cell r="AU19">
            <v>26.5</v>
          </cell>
          <cell r="AV19">
            <v>29.5</v>
          </cell>
          <cell r="AW19">
            <v>32.154998779296875</v>
          </cell>
          <cell r="AX19">
            <v>39.649997711181641</v>
          </cell>
          <cell r="AY19">
            <v>40</v>
          </cell>
          <cell r="AZ19">
            <v>28.5</v>
          </cell>
          <cell r="BA19">
            <v>30.949996948242188</v>
          </cell>
          <cell r="BB19">
            <v>31.375</v>
          </cell>
          <cell r="BC19">
            <v>33.799999237060547</v>
          </cell>
          <cell r="BD19">
            <v>35.999998474121092</v>
          </cell>
          <cell r="BE19">
            <v>33.799997711181639</v>
          </cell>
          <cell r="BF19">
            <v>31.379999542236327</v>
          </cell>
          <cell r="BG19">
            <v>30.520000839233397</v>
          </cell>
          <cell r="BH19">
            <v>34.650001525878906</v>
          </cell>
          <cell r="BI19">
            <v>31.154998779296875</v>
          </cell>
          <cell r="BJ19">
            <v>38.649997711181641</v>
          </cell>
          <cell r="BK19">
            <v>39</v>
          </cell>
          <cell r="BL19">
            <v>27.5</v>
          </cell>
          <cell r="BM19">
            <v>29.949996948242188</v>
          </cell>
          <cell r="BN19">
            <v>30.375</v>
          </cell>
          <cell r="BO19">
            <v>32.799999237060547</v>
          </cell>
          <cell r="BP19">
            <v>35.999998474121092</v>
          </cell>
          <cell r="BQ19">
            <v>33.799997711181639</v>
          </cell>
          <cell r="BR19">
            <v>31.379999542236327</v>
          </cell>
          <cell r="BS19">
            <v>30.520000839233397</v>
          </cell>
          <cell r="BT19">
            <v>34.650001525878906</v>
          </cell>
          <cell r="BU19">
            <v>31.154998779296875</v>
          </cell>
          <cell r="BV19">
            <v>38.649997711181641</v>
          </cell>
          <cell r="BW19">
            <v>39</v>
          </cell>
          <cell r="BX19">
            <v>27.5</v>
          </cell>
          <cell r="BY19">
            <v>29.949996948242188</v>
          </cell>
          <cell r="BZ19">
            <v>30.375</v>
          </cell>
          <cell r="CA19">
            <v>32.799999237060547</v>
          </cell>
          <cell r="CB19">
            <v>35.999998474121092</v>
          </cell>
          <cell r="CC19">
            <v>33.799997711181639</v>
          </cell>
          <cell r="CD19">
            <v>31.379999542236327</v>
          </cell>
          <cell r="CE19">
            <v>30.520000839233397</v>
          </cell>
          <cell r="CF19">
            <v>34.650001525878906</v>
          </cell>
          <cell r="CG19">
            <v>31.154998779296875</v>
          </cell>
          <cell r="CH19">
            <v>38.649997711181641</v>
          </cell>
          <cell r="CI19">
            <v>39</v>
          </cell>
          <cell r="CJ19">
            <v>27.5</v>
          </cell>
          <cell r="CK19">
            <v>29.949996948242188</v>
          </cell>
          <cell r="CL19">
            <v>30.375</v>
          </cell>
          <cell r="CM19">
            <v>32.799999237060547</v>
          </cell>
          <cell r="CN19">
            <v>36.449998474121095</v>
          </cell>
          <cell r="CO19">
            <v>34.249997711181642</v>
          </cell>
          <cell r="CP19">
            <v>31.829999542236326</v>
          </cell>
          <cell r="CQ19">
            <v>30.970000839233396</v>
          </cell>
          <cell r="CR19">
            <v>35.100001525878909</v>
          </cell>
          <cell r="CS19">
            <v>31.604998779296874</v>
          </cell>
          <cell r="CT19">
            <v>39.099997711181643</v>
          </cell>
          <cell r="CU19">
            <v>39.450000000000003</v>
          </cell>
          <cell r="CV19">
            <v>27.95</v>
          </cell>
          <cell r="CW19">
            <v>30.399996948242187</v>
          </cell>
          <cell r="CX19">
            <v>30.824999999999999</v>
          </cell>
          <cell r="CY19">
            <v>33.24999923706055</v>
          </cell>
          <cell r="CZ19">
            <v>36.899998474121098</v>
          </cell>
          <cell r="DA19">
            <v>34.699997711181638</v>
          </cell>
          <cell r="DB19">
            <v>32.279999542236325</v>
          </cell>
          <cell r="DC19">
            <v>31.420000839233396</v>
          </cell>
          <cell r="DD19">
            <v>35.550001525878912</v>
          </cell>
          <cell r="DE19">
            <v>32.054998779296874</v>
          </cell>
          <cell r="DF19">
            <v>39.549997711181646</v>
          </cell>
          <cell r="DG19">
            <v>39.9</v>
          </cell>
          <cell r="DH19">
            <v>28.4</v>
          </cell>
          <cell r="DI19">
            <v>30.849996948242186</v>
          </cell>
          <cell r="DJ19">
            <v>31.274999999999999</v>
          </cell>
          <cell r="DK19">
            <v>33.699999237060545</v>
          </cell>
          <cell r="DL19">
            <v>37.399998474121098</v>
          </cell>
          <cell r="DM19">
            <v>35.199997711181638</v>
          </cell>
          <cell r="DN19">
            <v>32.779999542236325</v>
          </cell>
          <cell r="DO19">
            <v>31.920000839233396</v>
          </cell>
          <cell r="DP19">
            <v>36.050001525878912</v>
          </cell>
          <cell r="DQ19">
            <v>32.554998779296874</v>
          </cell>
          <cell r="DR19">
            <v>40.049997711181646</v>
          </cell>
          <cell r="DS19">
            <v>40.4</v>
          </cell>
          <cell r="DT19">
            <v>28.9</v>
          </cell>
          <cell r="DU19">
            <v>31.349996948242186</v>
          </cell>
          <cell r="DV19">
            <v>31.774999999999999</v>
          </cell>
          <cell r="DW19">
            <v>34.199999237060545</v>
          </cell>
          <cell r="DX19">
            <v>37.899998474121098</v>
          </cell>
          <cell r="DY19">
            <v>35.699997711181638</v>
          </cell>
          <cell r="DZ19">
            <v>33.279999542236325</v>
          </cell>
          <cell r="EA19">
            <v>32.420000839233396</v>
          </cell>
          <cell r="EB19">
            <v>36.550001525878912</v>
          </cell>
          <cell r="EC19">
            <v>33.054998779296874</v>
          </cell>
          <cell r="ED19">
            <v>40.549997711181646</v>
          </cell>
          <cell r="EE19">
            <v>40.9</v>
          </cell>
          <cell r="EF19">
            <v>29.4</v>
          </cell>
          <cell r="EG19">
            <v>31.849996948242186</v>
          </cell>
          <cell r="EH19">
            <v>32.274999999999999</v>
          </cell>
          <cell r="EI19">
            <v>34.699999237060545</v>
          </cell>
        </row>
        <row r="20">
          <cell r="D20">
            <v>12</v>
          </cell>
          <cell r="E20">
            <v>13.169354838709678</v>
          </cell>
          <cell r="F20">
            <v>13.760000228881836</v>
          </cell>
          <cell r="H20">
            <v>11.500002861022949</v>
          </cell>
          <cell r="I20">
            <v>13.000000953674316</v>
          </cell>
          <cell r="J20">
            <v>15</v>
          </cell>
          <cell r="AF20">
            <v>18.290000915527344</v>
          </cell>
          <cell r="AG20">
            <v>16.790000915527344</v>
          </cell>
          <cell r="AH20">
            <v>17.790000915527344</v>
          </cell>
          <cell r="AI20">
            <v>15.790000915527344</v>
          </cell>
          <cell r="AJ20">
            <v>17.790000915527344</v>
          </cell>
          <cell r="AK20">
            <v>20.790000915527344</v>
          </cell>
          <cell r="AL20">
            <v>21.290000915527344</v>
          </cell>
          <cell r="AM20">
            <v>22.290000915527344</v>
          </cell>
          <cell r="AN20">
            <v>16.290000915527344</v>
          </cell>
          <cell r="AO20">
            <v>15.790002822875977</v>
          </cell>
          <cell r="AP20">
            <v>16.790000915527344</v>
          </cell>
          <cell r="AQ20">
            <v>19.040000915527344</v>
          </cell>
          <cell r="AR20">
            <v>20.889999389648438</v>
          </cell>
          <cell r="AS20">
            <v>19.389999389648438</v>
          </cell>
          <cell r="AT20">
            <v>20.389999389648438</v>
          </cell>
          <cell r="AU20">
            <v>17.389999389648438</v>
          </cell>
          <cell r="AV20">
            <v>17.930000305175781</v>
          </cell>
          <cell r="AW20">
            <v>20.180000305175781</v>
          </cell>
          <cell r="AX20">
            <v>20.680000305175781</v>
          </cell>
          <cell r="AY20">
            <v>21.680000305175781</v>
          </cell>
          <cell r="AZ20">
            <v>15.680000305175781</v>
          </cell>
          <cell r="BA20">
            <v>15.180002212524414</v>
          </cell>
          <cell r="BB20">
            <v>16.180000305175781</v>
          </cell>
          <cell r="BC20">
            <v>18.430000305175781</v>
          </cell>
          <cell r="BD20">
            <v>20.75</v>
          </cell>
          <cell r="BE20">
            <v>20</v>
          </cell>
          <cell r="BF20">
            <v>21</v>
          </cell>
          <cell r="BG20">
            <v>18</v>
          </cell>
          <cell r="BH20">
            <v>18.540000915527344</v>
          </cell>
          <cell r="BI20">
            <v>21.540000915527344</v>
          </cell>
          <cell r="BJ20">
            <v>22.040000915527344</v>
          </cell>
          <cell r="BK20">
            <v>23.040000915527344</v>
          </cell>
          <cell r="BL20">
            <v>17.040000915527344</v>
          </cell>
          <cell r="BM20">
            <v>16.540002822875977</v>
          </cell>
          <cell r="BN20">
            <v>17.540000915527344</v>
          </cell>
          <cell r="BO20">
            <v>19.790000915527344</v>
          </cell>
          <cell r="BP20">
            <v>22</v>
          </cell>
          <cell r="BQ20">
            <v>20.5</v>
          </cell>
          <cell r="BR20">
            <v>21.5</v>
          </cell>
          <cell r="BS20">
            <v>18.5</v>
          </cell>
          <cell r="BT20">
            <v>19.040000915527344</v>
          </cell>
          <cell r="BU20">
            <v>22.040000915527344</v>
          </cell>
          <cell r="BV20">
            <v>22.540000915527344</v>
          </cell>
          <cell r="BW20">
            <v>23.540000915527344</v>
          </cell>
          <cell r="BX20">
            <v>17.540000915527344</v>
          </cell>
          <cell r="BY20">
            <v>17.040002822875977</v>
          </cell>
          <cell r="BZ20">
            <v>18.040000915527344</v>
          </cell>
          <cell r="CA20">
            <v>20.290000915527344</v>
          </cell>
          <cell r="CB20">
            <v>22.5</v>
          </cell>
          <cell r="CC20">
            <v>21</v>
          </cell>
          <cell r="CD20">
            <v>22</v>
          </cell>
          <cell r="CE20">
            <v>19</v>
          </cell>
          <cell r="CF20">
            <v>19.540000915527344</v>
          </cell>
          <cell r="CG20">
            <v>22.540000915527344</v>
          </cell>
          <cell r="CH20">
            <v>23.040000915527344</v>
          </cell>
          <cell r="CI20">
            <v>24.040000915527344</v>
          </cell>
          <cell r="CJ20">
            <v>18.040000915527344</v>
          </cell>
          <cell r="CK20">
            <v>17.540002822875977</v>
          </cell>
          <cell r="CL20">
            <v>18.540000915527344</v>
          </cell>
          <cell r="CM20">
            <v>20.790000915527344</v>
          </cell>
          <cell r="CN20">
            <v>23</v>
          </cell>
          <cell r="CO20">
            <v>21.5</v>
          </cell>
          <cell r="CP20">
            <v>22.5</v>
          </cell>
          <cell r="CQ20">
            <v>19.5</v>
          </cell>
          <cell r="CR20">
            <v>20.040000915527344</v>
          </cell>
          <cell r="CS20">
            <v>23.040000915527344</v>
          </cell>
          <cell r="CT20">
            <v>23.540000915527344</v>
          </cell>
          <cell r="CU20">
            <v>24.540000915527344</v>
          </cell>
          <cell r="CV20">
            <v>18.540000915527344</v>
          </cell>
          <cell r="CW20">
            <v>18.040002822875977</v>
          </cell>
          <cell r="CX20">
            <v>19.040000915527344</v>
          </cell>
          <cell r="CY20">
            <v>21.290000915527344</v>
          </cell>
          <cell r="CZ20">
            <v>23.5</v>
          </cell>
          <cell r="DA20">
            <v>22</v>
          </cell>
          <cell r="DB20">
            <v>23</v>
          </cell>
          <cell r="DC20">
            <v>20</v>
          </cell>
          <cell r="DD20">
            <v>20.540000915527344</v>
          </cell>
          <cell r="DE20">
            <v>23.540000915527344</v>
          </cell>
          <cell r="DF20">
            <v>24.040000915527344</v>
          </cell>
          <cell r="DG20">
            <v>25.040000915527344</v>
          </cell>
          <cell r="DH20">
            <v>19.040000915527344</v>
          </cell>
          <cell r="DI20">
            <v>18.540002822875977</v>
          </cell>
          <cell r="DJ20">
            <v>19.540000915527344</v>
          </cell>
          <cell r="DK20">
            <v>21.790000915527344</v>
          </cell>
          <cell r="DL20">
            <v>24</v>
          </cell>
          <cell r="DM20">
            <v>22.5</v>
          </cell>
          <cell r="DN20">
            <v>23.5</v>
          </cell>
          <cell r="DO20">
            <v>20.5</v>
          </cell>
          <cell r="DP20">
            <v>21.040000915527344</v>
          </cell>
          <cell r="DQ20">
            <v>24.040000915527344</v>
          </cell>
          <cell r="DR20">
            <v>24.540000915527344</v>
          </cell>
          <cell r="DS20">
            <v>25.540000915527344</v>
          </cell>
          <cell r="DT20">
            <v>19.540000915527344</v>
          </cell>
          <cell r="DU20">
            <v>19.040002822875977</v>
          </cell>
          <cell r="DV20">
            <v>20.040000915527344</v>
          </cell>
          <cell r="DW20">
            <v>22.290000915527344</v>
          </cell>
          <cell r="DX20">
            <v>24.5</v>
          </cell>
          <cell r="DY20">
            <v>23</v>
          </cell>
          <cell r="DZ20">
            <v>24</v>
          </cell>
          <cell r="EA20">
            <v>21</v>
          </cell>
          <cell r="EB20">
            <v>21.540000915527344</v>
          </cell>
          <cell r="EC20">
            <v>24.540000915527344</v>
          </cell>
          <cell r="ED20">
            <v>25.040000915527344</v>
          </cell>
          <cell r="EE20">
            <v>26.040000915527344</v>
          </cell>
          <cell r="EF20">
            <v>20.040000915527344</v>
          </cell>
          <cell r="EG20">
            <v>19.540002822875977</v>
          </cell>
          <cell r="EH20">
            <v>20.540000915527344</v>
          </cell>
          <cell r="EI20">
            <v>22.790000915527344</v>
          </cell>
        </row>
        <row r="21">
          <cell r="D21">
            <v>11.863636363636363</v>
          </cell>
          <cell r="E21">
            <v>12.75</v>
          </cell>
          <cell r="F21">
            <v>13.260000228881836</v>
          </cell>
          <cell r="H21">
            <v>11.000002861022949</v>
          </cell>
          <cell r="I21">
            <v>12.500000953674316</v>
          </cell>
          <cell r="J21">
            <v>14.5</v>
          </cell>
          <cell r="AF21">
            <v>17.790000915527344</v>
          </cell>
          <cell r="AG21">
            <v>16.290000915527344</v>
          </cell>
          <cell r="AH21">
            <v>17.290000915527344</v>
          </cell>
          <cell r="AI21">
            <v>15.290000915527344</v>
          </cell>
          <cell r="AJ21">
            <v>17.290000915527344</v>
          </cell>
          <cell r="AK21">
            <v>20.290000915527344</v>
          </cell>
          <cell r="AL21">
            <v>20.790000915527344</v>
          </cell>
          <cell r="AM21">
            <v>21.790000915527344</v>
          </cell>
          <cell r="AN21">
            <v>15.790000915527344</v>
          </cell>
          <cell r="AO21">
            <v>15.290002822875977</v>
          </cell>
          <cell r="AP21">
            <v>16.290000915527344</v>
          </cell>
          <cell r="AQ21">
            <v>18.540000915527344</v>
          </cell>
          <cell r="AR21">
            <v>20.389999389648438</v>
          </cell>
          <cell r="AS21">
            <v>18.889999389648438</v>
          </cell>
          <cell r="AT21">
            <v>19.889999389648438</v>
          </cell>
          <cell r="AU21">
            <v>16.889999389648438</v>
          </cell>
          <cell r="AV21">
            <v>17.430000305175781</v>
          </cell>
          <cell r="AW21">
            <v>19.930000305175781</v>
          </cell>
          <cell r="AX21">
            <v>20.430000305175781</v>
          </cell>
          <cell r="AY21">
            <v>21.430000305175781</v>
          </cell>
          <cell r="AZ21">
            <v>15.430000305175781</v>
          </cell>
          <cell r="BA21">
            <v>14.93000316619873</v>
          </cell>
          <cell r="BB21">
            <v>15.930000305175781</v>
          </cell>
          <cell r="BC21">
            <v>18.180000305175781</v>
          </cell>
          <cell r="BD21">
            <v>21</v>
          </cell>
          <cell r="BE21">
            <v>20</v>
          </cell>
          <cell r="BF21">
            <v>21</v>
          </cell>
          <cell r="BG21">
            <v>18</v>
          </cell>
          <cell r="BH21">
            <v>18.540000915527344</v>
          </cell>
          <cell r="BI21">
            <v>21.540000915527344</v>
          </cell>
          <cell r="BJ21">
            <v>22.040000915527344</v>
          </cell>
          <cell r="BK21">
            <v>23.040000915527344</v>
          </cell>
          <cell r="BL21">
            <v>17.040000915527344</v>
          </cell>
          <cell r="BM21">
            <v>16.540002822875977</v>
          </cell>
          <cell r="BN21">
            <v>17.540000915527344</v>
          </cell>
          <cell r="BO21">
            <v>19.790000915527344</v>
          </cell>
          <cell r="BP21">
            <v>22</v>
          </cell>
          <cell r="BQ21">
            <v>20.5</v>
          </cell>
          <cell r="BR21">
            <v>21.5</v>
          </cell>
          <cell r="BS21">
            <v>18.5</v>
          </cell>
          <cell r="BT21">
            <v>19.040000915527344</v>
          </cell>
          <cell r="BU21">
            <v>22.040000915527344</v>
          </cell>
          <cell r="BV21">
            <v>22.540000915527344</v>
          </cell>
          <cell r="BW21">
            <v>23.540000915527344</v>
          </cell>
          <cell r="BX21">
            <v>17.540000915527344</v>
          </cell>
          <cell r="BY21">
            <v>17.040002822875977</v>
          </cell>
          <cell r="BZ21">
            <v>18.040000915527344</v>
          </cell>
          <cell r="CA21">
            <v>20.290000915527344</v>
          </cell>
          <cell r="CB21">
            <v>22.5</v>
          </cell>
          <cell r="CC21">
            <v>21</v>
          </cell>
          <cell r="CD21">
            <v>22</v>
          </cell>
          <cell r="CE21">
            <v>19</v>
          </cell>
          <cell r="CF21">
            <v>19.540000915527344</v>
          </cell>
          <cell r="CG21">
            <v>22.540000915527344</v>
          </cell>
          <cell r="CH21">
            <v>23.040000915527344</v>
          </cell>
          <cell r="CI21">
            <v>24.040000915527344</v>
          </cell>
          <cell r="CJ21">
            <v>18.040000915527344</v>
          </cell>
          <cell r="CK21">
            <v>17.540002822875977</v>
          </cell>
          <cell r="CL21">
            <v>18.540000915527344</v>
          </cell>
          <cell r="CM21">
            <v>20.790000915527344</v>
          </cell>
          <cell r="CN21">
            <v>23</v>
          </cell>
          <cell r="CO21">
            <v>21.5</v>
          </cell>
          <cell r="CP21">
            <v>22.5</v>
          </cell>
          <cell r="CQ21">
            <v>19.5</v>
          </cell>
          <cell r="CR21">
            <v>20.040000915527344</v>
          </cell>
          <cell r="CS21">
            <v>23.040000915527344</v>
          </cell>
          <cell r="CT21">
            <v>23.540000915527344</v>
          </cell>
          <cell r="CU21">
            <v>24.540000915527344</v>
          </cell>
          <cell r="CV21">
            <v>18.540000915527344</v>
          </cell>
          <cell r="CW21">
            <v>18.040002822875977</v>
          </cell>
          <cell r="CX21">
            <v>19.040000915527344</v>
          </cell>
          <cell r="CY21">
            <v>21.290000915527344</v>
          </cell>
          <cell r="CZ21">
            <v>23.5</v>
          </cell>
          <cell r="DA21">
            <v>22</v>
          </cell>
          <cell r="DB21">
            <v>23</v>
          </cell>
          <cell r="DC21">
            <v>20</v>
          </cell>
          <cell r="DD21">
            <v>20.540000915527344</v>
          </cell>
          <cell r="DE21">
            <v>23.540000915527344</v>
          </cell>
          <cell r="DF21">
            <v>24.040000915527344</v>
          </cell>
          <cell r="DG21">
            <v>25.040000915527344</v>
          </cell>
          <cell r="DH21">
            <v>19.040000915527344</v>
          </cell>
          <cell r="DI21">
            <v>18.540002822875977</v>
          </cell>
          <cell r="DJ21">
            <v>19.540000915527344</v>
          </cell>
          <cell r="DK21">
            <v>21.790000915527344</v>
          </cell>
          <cell r="DL21">
            <v>24</v>
          </cell>
          <cell r="DM21">
            <v>22.5</v>
          </cell>
          <cell r="DN21">
            <v>23.5</v>
          </cell>
          <cell r="DO21">
            <v>20.5</v>
          </cell>
          <cell r="DP21">
            <v>21.040000915527344</v>
          </cell>
          <cell r="DQ21">
            <v>24.040000915527344</v>
          </cell>
          <cell r="DR21">
            <v>24.540000915527344</v>
          </cell>
          <cell r="DS21">
            <v>25.540000915527344</v>
          </cell>
          <cell r="DT21">
            <v>19.540000915527344</v>
          </cell>
          <cell r="DU21">
            <v>19.040002822875977</v>
          </cell>
          <cell r="DV21">
            <v>20.040000915527344</v>
          </cell>
          <cell r="DW21">
            <v>22.290000915527344</v>
          </cell>
          <cell r="DX21">
            <v>24.5</v>
          </cell>
          <cell r="DY21">
            <v>23</v>
          </cell>
          <cell r="DZ21">
            <v>24</v>
          </cell>
          <cell r="EA21">
            <v>21</v>
          </cell>
          <cell r="EB21">
            <v>21.540000915527344</v>
          </cell>
          <cell r="EC21">
            <v>24.540000915527344</v>
          </cell>
          <cell r="ED21">
            <v>25.040000915527344</v>
          </cell>
          <cell r="EE21">
            <v>26.040000915527344</v>
          </cell>
          <cell r="EF21">
            <v>20.040000915527344</v>
          </cell>
          <cell r="EG21">
            <v>19.540002822875977</v>
          </cell>
          <cell r="EH21">
            <v>20.540000915527344</v>
          </cell>
          <cell r="EI21">
            <v>22.790000915527344</v>
          </cell>
        </row>
        <row r="22">
          <cell r="D22">
            <v>15.600000381469727</v>
          </cell>
          <cell r="E22">
            <v>13.260000228881836</v>
          </cell>
          <cell r="F22">
            <v>15.180999755859375</v>
          </cell>
          <cell r="H22">
            <v>12.270000457763672</v>
          </cell>
          <cell r="I22">
            <v>12.689999580383301</v>
          </cell>
          <cell r="J22">
            <v>16.719999313354492</v>
          </cell>
          <cell r="AF22">
            <v>18.210000991821289</v>
          </cell>
          <cell r="AG22">
            <v>16.710000991821289</v>
          </cell>
          <cell r="AH22">
            <v>17.710000991821289</v>
          </cell>
          <cell r="AI22">
            <v>15.710000038146973</v>
          </cell>
          <cell r="AJ22">
            <v>17.710000991821289</v>
          </cell>
          <cell r="AK22">
            <v>20.710000991821289</v>
          </cell>
          <cell r="AL22">
            <v>21.210000991821289</v>
          </cell>
          <cell r="AM22">
            <v>22.210000991821289</v>
          </cell>
          <cell r="AN22">
            <v>16.210000991821289</v>
          </cell>
          <cell r="AO22">
            <v>15.710000038146973</v>
          </cell>
          <cell r="AP22">
            <v>16.710000991821289</v>
          </cell>
          <cell r="AQ22">
            <v>18.960000991821289</v>
          </cell>
          <cell r="AR22">
            <v>17.139999389648438</v>
          </cell>
          <cell r="AS22">
            <v>19.139999389648438</v>
          </cell>
          <cell r="AT22">
            <v>18.139999389648438</v>
          </cell>
          <cell r="AU22">
            <v>17.139999389648438</v>
          </cell>
          <cell r="AV22">
            <v>18.139999389648438</v>
          </cell>
          <cell r="AW22">
            <v>22.639999389648438</v>
          </cell>
          <cell r="AX22">
            <v>24.639999389648438</v>
          </cell>
          <cell r="AY22">
            <v>24.639999389648438</v>
          </cell>
          <cell r="AZ22">
            <v>17.639999389648438</v>
          </cell>
          <cell r="BA22">
            <v>15.639999389648438</v>
          </cell>
          <cell r="BB22">
            <v>15.639999389648438</v>
          </cell>
          <cell r="BC22">
            <v>15.639999389648438</v>
          </cell>
          <cell r="BD22">
            <v>17.75</v>
          </cell>
          <cell r="BE22">
            <v>20.25</v>
          </cell>
          <cell r="BF22">
            <v>19.25</v>
          </cell>
          <cell r="BG22">
            <v>18.25</v>
          </cell>
          <cell r="BH22">
            <v>19.25</v>
          </cell>
          <cell r="BI22">
            <v>24.25</v>
          </cell>
          <cell r="BJ22">
            <v>26.25</v>
          </cell>
          <cell r="BK22">
            <v>26.25</v>
          </cell>
          <cell r="BL22">
            <v>19.25</v>
          </cell>
          <cell r="BM22">
            <v>17.25</v>
          </cell>
          <cell r="BN22">
            <v>17.25</v>
          </cell>
          <cell r="BO22">
            <v>17.25</v>
          </cell>
          <cell r="BP22">
            <v>18.25</v>
          </cell>
          <cell r="BQ22">
            <v>20.25</v>
          </cell>
          <cell r="BR22">
            <v>19.25</v>
          </cell>
          <cell r="BS22">
            <v>18.25</v>
          </cell>
          <cell r="BT22">
            <v>19.25</v>
          </cell>
          <cell r="BU22">
            <v>24.25</v>
          </cell>
          <cell r="BV22">
            <v>26.25</v>
          </cell>
          <cell r="BW22">
            <v>26.25</v>
          </cell>
          <cell r="BX22">
            <v>19.25</v>
          </cell>
          <cell r="BY22">
            <v>17.25</v>
          </cell>
          <cell r="BZ22">
            <v>17.25</v>
          </cell>
          <cell r="CA22">
            <v>17.25</v>
          </cell>
          <cell r="CB22">
            <v>18.25</v>
          </cell>
          <cell r="CC22">
            <v>20.25</v>
          </cell>
          <cell r="CD22">
            <v>19.25</v>
          </cell>
          <cell r="CE22">
            <v>18.25</v>
          </cell>
          <cell r="CF22">
            <v>19.25</v>
          </cell>
          <cell r="CG22">
            <v>24.25</v>
          </cell>
          <cell r="CH22">
            <v>26.25</v>
          </cell>
          <cell r="CI22">
            <v>26.25</v>
          </cell>
          <cell r="CJ22">
            <v>19.25</v>
          </cell>
          <cell r="CK22">
            <v>17.25</v>
          </cell>
          <cell r="CL22">
            <v>17.25</v>
          </cell>
          <cell r="CM22">
            <v>17.25</v>
          </cell>
          <cell r="CN22">
            <v>18.25</v>
          </cell>
          <cell r="CO22">
            <v>20.25</v>
          </cell>
          <cell r="CP22">
            <v>20.25</v>
          </cell>
          <cell r="CQ22">
            <v>19.25</v>
          </cell>
          <cell r="CR22">
            <v>20.25</v>
          </cell>
          <cell r="CS22">
            <v>25.25</v>
          </cell>
          <cell r="CT22">
            <v>27.25</v>
          </cell>
          <cell r="CU22">
            <v>27.25</v>
          </cell>
          <cell r="CV22">
            <v>20.25</v>
          </cell>
          <cell r="CW22">
            <v>18.25</v>
          </cell>
          <cell r="CX22">
            <v>18.25</v>
          </cell>
          <cell r="CY22">
            <v>18.25</v>
          </cell>
          <cell r="CZ22">
            <v>19.25</v>
          </cell>
          <cell r="DA22">
            <v>21.25</v>
          </cell>
          <cell r="DB22">
            <v>20.25</v>
          </cell>
          <cell r="DC22">
            <v>19.25</v>
          </cell>
          <cell r="DD22">
            <v>20.25</v>
          </cell>
          <cell r="DE22">
            <v>25.25</v>
          </cell>
          <cell r="DF22">
            <v>27.25</v>
          </cell>
          <cell r="DG22">
            <v>27.25</v>
          </cell>
          <cell r="DH22">
            <v>20.25</v>
          </cell>
          <cell r="DI22">
            <v>18.25</v>
          </cell>
          <cell r="DJ22">
            <v>18.25</v>
          </cell>
          <cell r="DK22">
            <v>18.25</v>
          </cell>
          <cell r="DL22">
            <v>19.25</v>
          </cell>
          <cell r="DM22">
            <v>21.25</v>
          </cell>
          <cell r="DN22">
            <v>20.25</v>
          </cell>
          <cell r="DO22">
            <v>19.25</v>
          </cell>
          <cell r="DP22">
            <v>20.25</v>
          </cell>
          <cell r="DQ22">
            <v>25.25</v>
          </cell>
          <cell r="DR22">
            <v>27.25</v>
          </cell>
          <cell r="DS22">
            <v>27.25</v>
          </cell>
          <cell r="DT22">
            <v>20.25</v>
          </cell>
          <cell r="DU22">
            <v>18.25</v>
          </cell>
          <cell r="DV22">
            <v>18.25</v>
          </cell>
          <cell r="DW22">
            <v>18.25</v>
          </cell>
          <cell r="DX22">
            <v>19.25</v>
          </cell>
          <cell r="DY22">
            <v>21.25</v>
          </cell>
          <cell r="DZ22">
            <v>20.25</v>
          </cell>
          <cell r="EA22">
            <v>19.25</v>
          </cell>
          <cell r="EB22">
            <v>20.25</v>
          </cell>
          <cell r="EC22">
            <v>25.25</v>
          </cell>
          <cell r="ED22">
            <v>27.25</v>
          </cell>
          <cell r="EE22">
            <v>27.25</v>
          </cell>
          <cell r="EF22">
            <v>20.25</v>
          </cell>
          <cell r="EG22">
            <v>18.25</v>
          </cell>
          <cell r="EH22">
            <v>18.25</v>
          </cell>
          <cell r="EI22">
            <v>18.25</v>
          </cell>
        </row>
        <row r="23">
          <cell r="D23">
            <v>22.5</v>
          </cell>
          <cell r="E23">
            <v>20</v>
          </cell>
          <cell r="F23">
            <v>19.25</v>
          </cell>
          <cell r="H23">
            <v>19.25</v>
          </cell>
          <cell r="I23">
            <v>19.25</v>
          </cell>
          <cell r="J23">
            <v>19.75</v>
          </cell>
          <cell r="AF23">
            <v>15.799999237060547</v>
          </cell>
          <cell r="AG23">
            <v>15.799999237060547</v>
          </cell>
          <cell r="AH23">
            <v>15.799999237060547</v>
          </cell>
          <cell r="AI23">
            <v>15.799999237060547</v>
          </cell>
          <cell r="AJ23">
            <v>16.799999237060547</v>
          </cell>
          <cell r="AK23">
            <v>18.799999237060547</v>
          </cell>
          <cell r="AL23">
            <v>20.299999237060547</v>
          </cell>
          <cell r="AM23">
            <v>20.299999237060547</v>
          </cell>
          <cell r="AN23">
            <v>18.299999237060547</v>
          </cell>
          <cell r="AO23">
            <v>15.799999237060547</v>
          </cell>
          <cell r="AP23">
            <v>16.799999237060547</v>
          </cell>
          <cell r="AQ23">
            <v>16.799999237060547</v>
          </cell>
          <cell r="AR23">
            <v>17.75</v>
          </cell>
          <cell r="AS23">
            <v>17.75</v>
          </cell>
          <cell r="AT23">
            <v>17.75</v>
          </cell>
          <cell r="AU23">
            <v>17.75</v>
          </cell>
          <cell r="AV23">
            <v>18.75</v>
          </cell>
          <cell r="AW23">
            <v>20.75</v>
          </cell>
          <cell r="AX23">
            <v>22.25</v>
          </cell>
          <cell r="AY23">
            <v>22.25</v>
          </cell>
          <cell r="AZ23">
            <v>20.25</v>
          </cell>
          <cell r="BA23">
            <v>17.75</v>
          </cell>
          <cell r="BB23">
            <v>18.75</v>
          </cell>
          <cell r="BC23">
            <v>18.75</v>
          </cell>
          <cell r="BD23">
            <v>20.75</v>
          </cell>
          <cell r="BE23">
            <v>20.75</v>
          </cell>
          <cell r="BF23">
            <v>20.75</v>
          </cell>
          <cell r="BG23">
            <v>20.75</v>
          </cell>
          <cell r="BH23">
            <v>21.75</v>
          </cell>
          <cell r="BI23">
            <v>23.75</v>
          </cell>
          <cell r="BJ23">
            <v>25.25</v>
          </cell>
          <cell r="BK23">
            <v>25.25</v>
          </cell>
          <cell r="BL23">
            <v>23.25</v>
          </cell>
          <cell r="BM23">
            <v>20.75</v>
          </cell>
          <cell r="BN23">
            <v>21.75</v>
          </cell>
          <cell r="BO23">
            <v>21.75</v>
          </cell>
          <cell r="BP23">
            <v>20.25</v>
          </cell>
          <cell r="BQ23">
            <v>20.25</v>
          </cell>
          <cell r="BR23">
            <v>20.25</v>
          </cell>
          <cell r="BS23">
            <v>20.25</v>
          </cell>
          <cell r="BT23">
            <v>21.25</v>
          </cell>
          <cell r="BU23">
            <v>23.25</v>
          </cell>
          <cell r="BV23">
            <v>24.75</v>
          </cell>
          <cell r="BW23">
            <v>24.75</v>
          </cell>
          <cell r="BX23">
            <v>22.75</v>
          </cell>
          <cell r="BY23">
            <v>20.25</v>
          </cell>
          <cell r="BZ23">
            <v>21.25</v>
          </cell>
          <cell r="CA23">
            <v>21.25</v>
          </cell>
          <cell r="CB23">
            <v>20.75</v>
          </cell>
          <cell r="CC23">
            <v>20.75</v>
          </cell>
          <cell r="CD23">
            <v>20.75</v>
          </cell>
          <cell r="CE23">
            <v>20.75</v>
          </cell>
          <cell r="CF23">
            <v>21.75</v>
          </cell>
          <cell r="CG23">
            <v>23.75</v>
          </cell>
          <cell r="CH23">
            <v>25.25</v>
          </cell>
          <cell r="CI23">
            <v>25.25</v>
          </cell>
          <cell r="CJ23">
            <v>23.25</v>
          </cell>
          <cell r="CK23">
            <v>20.75</v>
          </cell>
          <cell r="CL23">
            <v>21.75</v>
          </cell>
          <cell r="CM23">
            <v>21.75</v>
          </cell>
          <cell r="CN23">
            <v>21.25</v>
          </cell>
          <cell r="CO23">
            <v>21.25</v>
          </cell>
          <cell r="CP23">
            <v>21.25</v>
          </cell>
          <cell r="CQ23">
            <v>21.25</v>
          </cell>
          <cell r="CR23">
            <v>22.25</v>
          </cell>
          <cell r="CS23">
            <v>24.25</v>
          </cell>
          <cell r="CT23">
            <v>25.75</v>
          </cell>
          <cell r="CU23">
            <v>25.75</v>
          </cell>
          <cell r="CV23">
            <v>23.75</v>
          </cell>
          <cell r="CW23">
            <v>21.25</v>
          </cell>
          <cell r="CX23">
            <v>22.25</v>
          </cell>
          <cell r="CY23">
            <v>22.25</v>
          </cell>
          <cell r="CZ23">
            <v>21.75</v>
          </cell>
          <cell r="DA23">
            <v>21.75</v>
          </cell>
          <cell r="DB23">
            <v>21.75</v>
          </cell>
          <cell r="DC23">
            <v>21.75</v>
          </cell>
          <cell r="DD23">
            <v>22.75</v>
          </cell>
          <cell r="DE23">
            <v>24.75</v>
          </cell>
          <cell r="DF23">
            <v>26.25</v>
          </cell>
          <cell r="DG23">
            <v>26.25</v>
          </cell>
          <cell r="DH23">
            <v>24.25</v>
          </cell>
          <cell r="DI23">
            <v>21.75</v>
          </cell>
          <cell r="DJ23">
            <v>22.75</v>
          </cell>
          <cell r="DK23">
            <v>22.75</v>
          </cell>
          <cell r="DL23">
            <v>22.25</v>
          </cell>
          <cell r="DM23">
            <v>22.25</v>
          </cell>
          <cell r="DN23">
            <v>22.25</v>
          </cell>
          <cell r="DO23">
            <v>22.25</v>
          </cell>
          <cell r="DP23">
            <v>23.25</v>
          </cell>
          <cell r="DQ23">
            <v>25.25</v>
          </cell>
          <cell r="DR23">
            <v>26.75</v>
          </cell>
          <cell r="DS23">
            <v>26.75</v>
          </cell>
          <cell r="DT23">
            <v>24.75</v>
          </cell>
          <cell r="DU23">
            <v>22.25</v>
          </cell>
          <cell r="DV23">
            <v>23.25</v>
          </cell>
          <cell r="DW23">
            <v>23.25</v>
          </cell>
          <cell r="DX23">
            <v>22.75</v>
          </cell>
          <cell r="DY23">
            <v>22.75</v>
          </cell>
          <cell r="DZ23">
            <v>22.75</v>
          </cell>
          <cell r="EA23">
            <v>22.75</v>
          </cell>
          <cell r="EB23">
            <v>23.75</v>
          </cell>
          <cell r="EC23">
            <v>25.75</v>
          </cell>
          <cell r="ED23">
            <v>27.25</v>
          </cell>
          <cell r="EE23">
            <v>27.25</v>
          </cell>
          <cell r="EF23">
            <v>25.25</v>
          </cell>
          <cell r="EG23">
            <v>22.75</v>
          </cell>
          <cell r="EH23">
            <v>23.75</v>
          </cell>
          <cell r="EI23">
            <v>23.75</v>
          </cell>
        </row>
        <row r="24">
          <cell r="D24">
            <v>28.34090909090909</v>
          </cell>
          <cell r="E24">
            <v>24.75</v>
          </cell>
          <cell r="F24">
            <v>21.5</v>
          </cell>
          <cell r="H24">
            <v>21.5</v>
          </cell>
          <cell r="I24">
            <v>21.5</v>
          </cell>
          <cell r="J24">
            <v>21.5</v>
          </cell>
          <cell r="AF24">
            <v>21.090000152587891</v>
          </cell>
          <cell r="AG24">
            <v>21.090000152587891</v>
          </cell>
          <cell r="AH24">
            <v>21.090000152587891</v>
          </cell>
          <cell r="AI24">
            <v>21.090000152587891</v>
          </cell>
          <cell r="AJ24">
            <v>22.090000152587891</v>
          </cell>
          <cell r="AK24">
            <v>24.090000152587891</v>
          </cell>
          <cell r="AL24">
            <v>25.590000152587891</v>
          </cell>
          <cell r="AM24">
            <v>25.590000152587891</v>
          </cell>
          <cell r="AN24">
            <v>23.590000152587891</v>
          </cell>
          <cell r="AO24">
            <v>21.090000152587891</v>
          </cell>
          <cell r="AP24">
            <v>22.090000152587891</v>
          </cell>
          <cell r="AQ24">
            <v>22.090000152587891</v>
          </cell>
          <cell r="AR24">
            <v>21.25</v>
          </cell>
          <cell r="AS24">
            <v>21.25</v>
          </cell>
          <cell r="AT24">
            <v>21.25</v>
          </cell>
          <cell r="AU24">
            <v>21.25</v>
          </cell>
          <cell r="AV24">
            <v>20.25</v>
          </cell>
          <cell r="AW24">
            <v>22.25</v>
          </cell>
          <cell r="AX24">
            <v>23.75</v>
          </cell>
          <cell r="AY24">
            <v>23.75</v>
          </cell>
          <cell r="AZ24">
            <v>21.75</v>
          </cell>
          <cell r="BA24">
            <v>19.25</v>
          </cell>
          <cell r="BB24">
            <v>20.25</v>
          </cell>
          <cell r="BC24">
            <v>20.25</v>
          </cell>
          <cell r="BD24">
            <v>20.75</v>
          </cell>
          <cell r="BE24">
            <v>20.75</v>
          </cell>
          <cell r="BF24">
            <v>20.75</v>
          </cell>
          <cell r="BG24">
            <v>20.75</v>
          </cell>
          <cell r="BH24">
            <v>21.75</v>
          </cell>
          <cell r="BI24">
            <v>23.75</v>
          </cell>
          <cell r="BJ24">
            <v>25.25</v>
          </cell>
          <cell r="BK24">
            <v>25.25</v>
          </cell>
          <cell r="BL24">
            <v>23.25</v>
          </cell>
          <cell r="BM24">
            <v>20.75</v>
          </cell>
          <cell r="BN24">
            <v>21.75</v>
          </cell>
          <cell r="BO24">
            <v>21.75</v>
          </cell>
          <cell r="BP24">
            <v>20.25</v>
          </cell>
          <cell r="BQ24">
            <v>20.25</v>
          </cell>
          <cell r="BR24">
            <v>20.25</v>
          </cell>
          <cell r="BS24">
            <v>20.25</v>
          </cell>
          <cell r="BT24">
            <v>21.25</v>
          </cell>
          <cell r="BU24">
            <v>23.25</v>
          </cell>
          <cell r="BV24">
            <v>24.75</v>
          </cell>
          <cell r="BW24">
            <v>24.75</v>
          </cell>
          <cell r="BX24">
            <v>22.75</v>
          </cell>
          <cell r="BY24">
            <v>20.25</v>
          </cell>
          <cell r="BZ24">
            <v>21.25</v>
          </cell>
          <cell r="CA24">
            <v>21.25</v>
          </cell>
          <cell r="CB24">
            <v>20.75</v>
          </cell>
          <cell r="CC24">
            <v>20.75</v>
          </cell>
          <cell r="CD24">
            <v>20.75</v>
          </cell>
          <cell r="CE24">
            <v>20.75</v>
          </cell>
          <cell r="CF24">
            <v>21.75</v>
          </cell>
          <cell r="CG24">
            <v>23.75</v>
          </cell>
          <cell r="CH24">
            <v>25.25</v>
          </cell>
          <cell r="CI24">
            <v>25.25</v>
          </cell>
          <cell r="CJ24">
            <v>23.25</v>
          </cell>
          <cell r="CK24">
            <v>20.75</v>
          </cell>
          <cell r="CL24">
            <v>21.75</v>
          </cell>
          <cell r="CM24">
            <v>21.75</v>
          </cell>
          <cell r="CN24">
            <v>21.25</v>
          </cell>
          <cell r="CO24">
            <v>21.25</v>
          </cell>
          <cell r="CP24">
            <v>21.25</v>
          </cell>
          <cell r="CQ24">
            <v>21.25</v>
          </cell>
          <cell r="CR24">
            <v>22.25</v>
          </cell>
          <cell r="CS24">
            <v>24.25</v>
          </cell>
          <cell r="CT24">
            <v>25.75</v>
          </cell>
          <cell r="CU24">
            <v>25.75</v>
          </cell>
          <cell r="CV24">
            <v>23.75</v>
          </cell>
          <cell r="CW24">
            <v>21.25</v>
          </cell>
          <cell r="CX24">
            <v>22.25</v>
          </cell>
          <cell r="CY24">
            <v>22.25</v>
          </cell>
          <cell r="CZ24">
            <v>21.75</v>
          </cell>
          <cell r="DA24">
            <v>21.75</v>
          </cell>
          <cell r="DB24">
            <v>21.75</v>
          </cell>
          <cell r="DC24">
            <v>21.75</v>
          </cell>
          <cell r="DD24">
            <v>22.75</v>
          </cell>
          <cell r="DE24">
            <v>24.75</v>
          </cell>
          <cell r="DF24">
            <v>26.25</v>
          </cell>
          <cell r="DG24">
            <v>26.25</v>
          </cell>
          <cell r="DH24">
            <v>24.25</v>
          </cell>
          <cell r="DI24">
            <v>21.75</v>
          </cell>
          <cell r="DJ24">
            <v>22.75</v>
          </cell>
          <cell r="DK24">
            <v>22.75</v>
          </cell>
          <cell r="DL24">
            <v>22.25</v>
          </cell>
          <cell r="DM24">
            <v>22.25</v>
          </cell>
          <cell r="DN24">
            <v>22.25</v>
          </cell>
          <cell r="DO24">
            <v>22.25</v>
          </cell>
          <cell r="DP24">
            <v>23.25</v>
          </cell>
          <cell r="DQ24">
            <v>25.25</v>
          </cell>
          <cell r="DR24">
            <v>26.75</v>
          </cell>
          <cell r="DS24">
            <v>26.75</v>
          </cell>
          <cell r="DT24">
            <v>24.75</v>
          </cell>
          <cell r="DU24">
            <v>22.25</v>
          </cell>
          <cell r="DV24">
            <v>23.25</v>
          </cell>
          <cell r="DW24">
            <v>23.25</v>
          </cell>
          <cell r="DX24">
            <v>22.75</v>
          </cell>
          <cell r="DY24">
            <v>22.75</v>
          </cell>
          <cell r="DZ24">
            <v>22.75</v>
          </cell>
          <cell r="EA24">
            <v>22.75</v>
          </cell>
          <cell r="EB24">
            <v>23.75</v>
          </cell>
          <cell r="EC24">
            <v>25.75</v>
          </cell>
          <cell r="ED24">
            <v>27.25</v>
          </cell>
          <cell r="EE24">
            <v>27.25</v>
          </cell>
          <cell r="EF24">
            <v>25.25</v>
          </cell>
          <cell r="EG24">
            <v>22.75</v>
          </cell>
          <cell r="EH24">
            <v>23.75</v>
          </cell>
          <cell r="EI24">
            <v>23.75</v>
          </cell>
        </row>
        <row r="25">
          <cell r="D25">
            <v>20.926820928400215</v>
          </cell>
          <cell r="E25">
            <v>19.206615280643589</v>
          </cell>
          <cell r="F25">
            <v>17.424998855590822</v>
          </cell>
          <cell r="H25">
            <v>19.124999618530275</v>
          </cell>
          <cell r="I25">
            <v>18.524999237060548</v>
          </cell>
          <cell r="J25">
            <v>20.024999237060548</v>
          </cell>
          <cell r="AF25">
            <v>19.992498397827148</v>
          </cell>
          <cell r="AG25">
            <v>19.342498779296875</v>
          </cell>
          <cell r="AH25">
            <v>19.242498397827148</v>
          </cell>
          <cell r="AI25">
            <v>18.092498779296875</v>
          </cell>
          <cell r="AJ25">
            <v>18.692499160766602</v>
          </cell>
          <cell r="AK25">
            <v>19.542501449584961</v>
          </cell>
          <cell r="AL25">
            <v>20.942501068115234</v>
          </cell>
          <cell r="AM25">
            <v>20.942501068115234</v>
          </cell>
          <cell r="AN25">
            <v>20.392501831054688</v>
          </cell>
          <cell r="AO25">
            <v>20.025001525878906</v>
          </cell>
          <cell r="AP25">
            <v>19.125</v>
          </cell>
          <cell r="AQ25">
            <v>21.225000381469727</v>
          </cell>
          <cell r="AR25">
            <v>20.942497253417969</v>
          </cell>
          <cell r="AS25">
            <v>21.442499160766602</v>
          </cell>
          <cell r="AT25">
            <v>20.392498016357422</v>
          </cell>
          <cell r="AU25">
            <v>20.092498779296875</v>
          </cell>
          <cell r="AV25">
            <v>18.692499160766602</v>
          </cell>
          <cell r="AW25">
            <v>19.542501449584961</v>
          </cell>
          <cell r="AX25">
            <v>20.942501068115234</v>
          </cell>
          <cell r="AY25">
            <v>20.942501068115234</v>
          </cell>
          <cell r="AZ25">
            <v>20.392501831054688</v>
          </cell>
          <cell r="BA25">
            <v>20.025001525878906</v>
          </cell>
          <cell r="BB25">
            <v>19.125</v>
          </cell>
          <cell r="BC25">
            <v>21.225000381469727</v>
          </cell>
          <cell r="BD25">
            <v>21.442497253417969</v>
          </cell>
          <cell r="BE25">
            <v>21.942499160766602</v>
          </cell>
          <cell r="BF25">
            <v>20.892498016357422</v>
          </cell>
          <cell r="BG25">
            <v>20.592498779296875</v>
          </cell>
          <cell r="BH25">
            <v>19.192499160766602</v>
          </cell>
          <cell r="BI25">
            <v>20.042501449584961</v>
          </cell>
          <cell r="BJ25">
            <v>21.442501068115234</v>
          </cell>
          <cell r="BK25">
            <v>21.442501068115234</v>
          </cell>
          <cell r="BL25">
            <v>20.892501831054688</v>
          </cell>
          <cell r="BM25">
            <v>20.525001525878906</v>
          </cell>
          <cell r="BN25">
            <v>19.625</v>
          </cell>
          <cell r="BO25">
            <v>21.725000381469727</v>
          </cell>
          <cell r="BP25">
            <v>21.79249725341797</v>
          </cell>
          <cell r="BQ25">
            <v>22.292499160766603</v>
          </cell>
          <cell r="BR25">
            <v>21.242498016357423</v>
          </cell>
          <cell r="BS25">
            <v>20.942498779296876</v>
          </cell>
          <cell r="BT25">
            <v>19.542499160766603</v>
          </cell>
          <cell r="BU25">
            <v>20.392501449584962</v>
          </cell>
          <cell r="BV25">
            <v>21.792501068115236</v>
          </cell>
          <cell r="BW25">
            <v>21.792501068115236</v>
          </cell>
          <cell r="BX25">
            <v>21.242501831054689</v>
          </cell>
          <cell r="BY25">
            <v>20.875001525878908</v>
          </cell>
          <cell r="BZ25">
            <v>19.975000000000001</v>
          </cell>
          <cell r="CA25">
            <v>22.075000381469728</v>
          </cell>
          <cell r="CB25">
            <v>22.142497253417972</v>
          </cell>
          <cell r="CC25">
            <v>22.642499160766604</v>
          </cell>
          <cell r="CD25">
            <v>21.592498016357425</v>
          </cell>
          <cell r="CE25">
            <v>21.292498779296878</v>
          </cell>
          <cell r="CF25">
            <v>19.892499160766604</v>
          </cell>
          <cell r="CG25">
            <v>20.742501449584964</v>
          </cell>
          <cell r="CH25">
            <v>22.142501068115237</v>
          </cell>
          <cell r="CI25">
            <v>22.142501068115237</v>
          </cell>
          <cell r="CJ25">
            <v>21.59250183105469</v>
          </cell>
          <cell r="CK25">
            <v>21.225001525878909</v>
          </cell>
          <cell r="CL25">
            <v>20.324999999999999</v>
          </cell>
          <cell r="CM25">
            <v>22.425000381469729</v>
          </cell>
          <cell r="CN25">
            <v>22.142497253417972</v>
          </cell>
          <cell r="CO25">
            <v>22.642499160766604</v>
          </cell>
          <cell r="CP25">
            <v>21.592498016357425</v>
          </cell>
          <cell r="CQ25">
            <v>21.292498779296878</v>
          </cell>
          <cell r="CR25">
            <v>19.892499160766604</v>
          </cell>
          <cell r="CS25">
            <v>20.742501449584964</v>
          </cell>
          <cell r="CT25">
            <v>22.142501068115237</v>
          </cell>
          <cell r="CU25">
            <v>22.142501068115237</v>
          </cell>
          <cell r="CV25">
            <v>21.59250183105469</v>
          </cell>
          <cell r="CW25">
            <v>21.225001525878909</v>
          </cell>
          <cell r="CX25">
            <v>20.324999999999999</v>
          </cell>
          <cell r="CY25">
            <v>22.425000381469729</v>
          </cell>
          <cell r="CZ25">
            <v>22.142497253417972</v>
          </cell>
          <cell r="DA25">
            <v>22.642499160766604</v>
          </cell>
          <cell r="DB25">
            <v>21.592498016357425</v>
          </cell>
          <cell r="DC25">
            <v>21.292498779296878</v>
          </cell>
          <cell r="DD25">
            <v>19.892499160766604</v>
          </cell>
          <cell r="DE25">
            <v>20.742501449584964</v>
          </cell>
          <cell r="DF25">
            <v>22.142501068115237</v>
          </cell>
          <cell r="DG25">
            <v>22.142501068115237</v>
          </cell>
          <cell r="DH25">
            <v>21.59250183105469</v>
          </cell>
          <cell r="DI25">
            <v>21.225001525878909</v>
          </cell>
          <cell r="DJ25">
            <v>20.324999999999999</v>
          </cell>
          <cell r="DK25">
            <v>22.425000381469729</v>
          </cell>
          <cell r="DL25">
            <v>22.642497253417972</v>
          </cell>
          <cell r="DM25">
            <v>23.142499160766604</v>
          </cell>
          <cell r="DN25">
            <v>22.092498016357425</v>
          </cell>
          <cell r="DO25">
            <v>21.792498779296878</v>
          </cell>
          <cell r="DP25">
            <v>20.392499160766604</v>
          </cell>
          <cell r="DQ25">
            <v>21.242501449584964</v>
          </cell>
          <cell r="DR25">
            <v>22.642501068115237</v>
          </cell>
          <cell r="DS25">
            <v>22.642501068115237</v>
          </cell>
          <cell r="DT25">
            <v>22.09250183105469</v>
          </cell>
          <cell r="DU25">
            <v>21.725001525878909</v>
          </cell>
          <cell r="DV25">
            <v>20.824999999999999</v>
          </cell>
          <cell r="DW25">
            <v>22.925000381469729</v>
          </cell>
          <cell r="DX25">
            <v>23.392497253417972</v>
          </cell>
          <cell r="DY25">
            <v>23.892499160766604</v>
          </cell>
          <cell r="DZ25">
            <v>22.842498016357425</v>
          </cell>
          <cell r="EA25">
            <v>22.542498779296878</v>
          </cell>
          <cell r="EB25">
            <v>21.142499160766604</v>
          </cell>
          <cell r="EC25">
            <v>21.992501449584964</v>
          </cell>
          <cell r="ED25">
            <v>23.392501068115237</v>
          </cell>
          <cell r="EE25">
            <v>23.392501068115237</v>
          </cell>
          <cell r="EF25">
            <v>22.84250183105469</v>
          </cell>
          <cell r="EG25">
            <v>22.475001525878909</v>
          </cell>
          <cell r="EH25">
            <v>21.574999999999999</v>
          </cell>
          <cell r="EI25">
            <v>23.675000381469729</v>
          </cell>
        </row>
        <row r="28">
          <cell r="D28">
            <v>9.3699989318847656</v>
          </cell>
          <cell r="E28">
            <v>13.369999647140503</v>
          </cell>
          <cell r="F28">
            <v>3.179999828338623</v>
          </cell>
          <cell r="H28">
            <v>3.1800000667572021</v>
          </cell>
          <cell r="I28">
            <v>3.1800000667572021</v>
          </cell>
          <cell r="J28">
            <v>3.1800000667572021</v>
          </cell>
          <cell r="AF28">
            <v>3.1800000667572021</v>
          </cell>
          <cell r="AG28">
            <v>3.1800000667572021</v>
          </cell>
          <cell r="AH28">
            <v>3.1800000667572021</v>
          </cell>
          <cell r="AI28">
            <v>3.1800000667572021</v>
          </cell>
          <cell r="AJ28">
            <v>3.1800000667572021</v>
          </cell>
          <cell r="AK28">
            <v>14.369999885559082</v>
          </cell>
          <cell r="AL28">
            <v>14.369999885559082</v>
          </cell>
          <cell r="AM28">
            <v>14.369999885559082</v>
          </cell>
          <cell r="AN28">
            <v>3.179999828338623</v>
          </cell>
          <cell r="AO28">
            <v>3.1800000667572021</v>
          </cell>
          <cell r="AP28">
            <v>3.1800000667572021</v>
          </cell>
          <cell r="AQ28">
            <v>3.1800000667572021</v>
          </cell>
          <cell r="AR28">
            <v>3.1800000667572021</v>
          </cell>
          <cell r="AS28">
            <v>3.1800000667572021</v>
          </cell>
          <cell r="AT28">
            <v>3.1800000667572021</v>
          </cell>
          <cell r="AU28">
            <v>3.1800000667572021</v>
          </cell>
          <cell r="AV28">
            <v>3.1800000667572021</v>
          </cell>
          <cell r="AW28">
            <v>14.369999885559082</v>
          </cell>
          <cell r="AX28">
            <v>14.369999885559082</v>
          </cell>
          <cell r="AY28">
            <v>14.369999885559082</v>
          </cell>
          <cell r="AZ28">
            <v>3.179999828338623</v>
          </cell>
          <cell r="BA28">
            <v>3.1800000667572021</v>
          </cell>
          <cell r="BB28">
            <v>3.1800000667572021</v>
          </cell>
          <cell r="BC28">
            <v>3.1800000667572021</v>
          </cell>
          <cell r="BD28">
            <v>3.1800000667572021</v>
          </cell>
          <cell r="BE28">
            <v>3.1800000667572021</v>
          </cell>
          <cell r="BF28">
            <v>3.1800000667572021</v>
          </cell>
          <cell r="BG28">
            <v>3.1800000667572021</v>
          </cell>
          <cell r="BH28">
            <v>3.1800000667572021</v>
          </cell>
          <cell r="BI28">
            <v>14.369999885559082</v>
          </cell>
          <cell r="BJ28">
            <v>14.369999885559082</v>
          </cell>
          <cell r="BK28">
            <v>14.369999885559082</v>
          </cell>
          <cell r="BL28">
            <v>3.179999828338623</v>
          </cell>
          <cell r="BM28">
            <v>3.1800000667572021</v>
          </cell>
          <cell r="BN28">
            <v>3.1800000667572021</v>
          </cell>
          <cell r="BO28">
            <v>3.1800000667572021</v>
          </cell>
          <cell r="BP28">
            <v>3.1800000667572021</v>
          </cell>
          <cell r="BQ28">
            <v>3.1800000667572021</v>
          </cell>
          <cell r="BR28">
            <v>3.1800000667572021</v>
          </cell>
          <cell r="BS28">
            <v>3.1800000667572021</v>
          </cell>
          <cell r="BT28">
            <v>3.1800000667572021</v>
          </cell>
          <cell r="BU28">
            <v>14.369999885559082</v>
          </cell>
          <cell r="BV28">
            <v>14.369999885559082</v>
          </cell>
          <cell r="BW28">
            <v>14.369999885559082</v>
          </cell>
          <cell r="BX28">
            <v>3.179999828338623</v>
          </cell>
          <cell r="BY28">
            <v>3.1800000667572021</v>
          </cell>
          <cell r="BZ28">
            <v>3.1800000667572021</v>
          </cell>
          <cell r="CA28">
            <v>3.1800000667572021</v>
          </cell>
          <cell r="CB28">
            <v>3.1800000667572021</v>
          </cell>
          <cell r="CC28">
            <v>3.1800000667572021</v>
          </cell>
          <cell r="CD28">
            <v>3.1800000667572021</v>
          </cell>
          <cell r="CE28">
            <v>3.1800000667572021</v>
          </cell>
          <cell r="CF28">
            <v>3.1800000667572021</v>
          </cell>
          <cell r="CG28">
            <v>14.369999885559082</v>
          </cell>
          <cell r="CH28">
            <v>14.369999885559082</v>
          </cell>
          <cell r="CI28">
            <v>14.369999885559082</v>
          </cell>
          <cell r="CJ28">
            <v>3.179999828338623</v>
          </cell>
          <cell r="CK28">
            <v>3.1800000667572021</v>
          </cell>
          <cell r="CL28">
            <v>3.1800000667572021</v>
          </cell>
          <cell r="CM28">
            <v>3.1800000667572021</v>
          </cell>
          <cell r="CN28">
            <v>3.1800000667572021</v>
          </cell>
          <cell r="CO28">
            <v>3.1800000667572021</v>
          </cell>
          <cell r="CP28">
            <v>3.1800000667572021</v>
          </cell>
          <cell r="CQ28">
            <v>3.1800000667572021</v>
          </cell>
          <cell r="CR28">
            <v>3.1800000667572021</v>
          </cell>
          <cell r="CS28">
            <v>14.369999885559082</v>
          </cell>
          <cell r="CT28">
            <v>14.369999885559082</v>
          </cell>
          <cell r="CU28">
            <v>14.369999885559082</v>
          </cell>
          <cell r="CV28">
            <v>3.179999828338623</v>
          </cell>
          <cell r="CW28">
            <v>3.1800000667572021</v>
          </cell>
          <cell r="CX28">
            <v>3.1800000667572021</v>
          </cell>
          <cell r="CY28">
            <v>3.1800000667572021</v>
          </cell>
          <cell r="CZ28">
            <v>3.1800000667572021</v>
          </cell>
          <cell r="DA28">
            <v>3.1800000667572021</v>
          </cell>
          <cell r="DB28">
            <v>3.1800000667572021</v>
          </cell>
          <cell r="DC28">
            <v>3.1800000667572021</v>
          </cell>
          <cell r="DD28">
            <v>3.1800000667572021</v>
          </cell>
          <cell r="DE28">
            <v>14.369999885559082</v>
          </cell>
          <cell r="DF28">
            <v>14.369999885559082</v>
          </cell>
          <cell r="DG28">
            <v>14.369999885559082</v>
          </cell>
          <cell r="DH28">
            <v>3.179999828338623</v>
          </cell>
          <cell r="DI28">
            <v>3.1800000667572021</v>
          </cell>
          <cell r="DJ28">
            <v>3.1800000667572021</v>
          </cell>
          <cell r="DK28">
            <v>3.1800000667572021</v>
          </cell>
          <cell r="DL28">
            <v>3.1800000667572021</v>
          </cell>
          <cell r="DM28">
            <v>3.1800000667572021</v>
          </cell>
          <cell r="DN28">
            <v>3.1800000667572021</v>
          </cell>
          <cell r="DO28">
            <v>3.1800000667572021</v>
          </cell>
          <cell r="DP28">
            <v>3.1800000667572021</v>
          </cell>
          <cell r="DQ28">
            <v>14.369999885559082</v>
          </cell>
          <cell r="DR28">
            <v>14.369999885559082</v>
          </cell>
          <cell r="DS28">
            <v>14.369999885559082</v>
          </cell>
          <cell r="DT28">
            <v>3.179999828338623</v>
          </cell>
          <cell r="DU28">
            <v>3.1800000667572021</v>
          </cell>
          <cell r="DV28">
            <v>3.1800000667572021</v>
          </cell>
          <cell r="DW28">
            <v>3.1800000667572021</v>
          </cell>
          <cell r="DX28">
            <v>3.1800000667572021</v>
          </cell>
          <cell r="DY28">
            <v>3.1800000667572021</v>
          </cell>
          <cell r="DZ28">
            <v>3.1800000667572021</v>
          </cell>
          <cell r="EA28">
            <v>3.1800000667572021</v>
          </cell>
          <cell r="EB28">
            <v>3.1800000667572021</v>
          </cell>
          <cell r="EC28">
            <v>14.369999885559082</v>
          </cell>
          <cell r="ED28">
            <v>14.369999885559082</v>
          </cell>
          <cell r="EE28">
            <v>14.369999885559082</v>
          </cell>
          <cell r="EF28">
            <v>3.179999828338623</v>
          </cell>
          <cell r="EG28">
            <v>3.1800000667572021</v>
          </cell>
          <cell r="EH28">
            <v>3.1800000667572021</v>
          </cell>
          <cell r="EI28">
            <v>3.1800000667572021</v>
          </cell>
        </row>
        <row r="29">
          <cell r="D29">
            <v>9.0900001525878906</v>
          </cell>
          <cell r="E29">
            <v>8.7150001525878906</v>
          </cell>
          <cell r="F29">
            <v>2.1200001239776611</v>
          </cell>
          <cell r="H29">
            <v>2.119999885559082</v>
          </cell>
          <cell r="I29">
            <v>2.119999885559082</v>
          </cell>
          <cell r="J29">
            <v>2.119999885559082</v>
          </cell>
          <cell r="AF29">
            <v>2.119999885559082</v>
          </cell>
          <cell r="AG29">
            <v>2.119999885559082</v>
          </cell>
          <cell r="AH29">
            <v>2.119999885559082</v>
          </cell>
          <cell r="AI29">
            <v>2.119999885559082</v>
          </cell>
          <cell r="AJ29">
            <v>2.119999885559082</v>
          </cell>
          <cell r="AK29">
            <v>9.5900001525878906</v>
          </cell>
          <cell r="AL29">
            <v>9.5900001525878906</v>
          </cell>
          <cell r="AM29">
            <v>9.5900001525878906</v>
          </cell>
          <cell r="AN29">
            <v>2.1200001239776611</v>
          </cell>
          <cell r="AO29">
            <v>2.119999885559082</v>
          </cell>
          <cell r="AP29">
            <v>2.119999885559082</v>
          </cell>
          <cell r="AQ29">
            <v>2.119999885559082</v>
          </cell>
          <cell r="AR29">
            <v>2.119999885559082</v>
          </cell>
          <cell r="AS29">
            <v>2.119999885559082</v>
          </cell>
          <cell r="AT29">
            <v>2.119999885559082</v>
          </cell>
          <cell r="AU29">
            <v>2.119999885559082</v>
          </cell>
          <cell r="AV29">
            <v>2.119999885559082</v>
          </cell>
          <cell r="AW29">
            <v>9.5900001525878906</v>
          </cell>
          <cell r="AX29">
            <v>9.5900001525878906</v>
          </cell>
          <cell r="AY29">
            <v>9.5900001525878906</v>
          </cell>
          <cell r="AZ29">
            <v>2.1200001239776611</v>
          </cell>
          <cell r="BA29">
            <v>2.119999885559082</v>
          </cell>
          <cell r="BB29">
            <v>2.119999885559082</v>
          </cell>
          <cell r="BC29">
            <v>2.119999885559082</v>
          </cell>
          <cell r="BD29">
            <v>2.119999885559082</v>
          </cell>
          <cell r="BE29">
            <v>2.119999885559082</v>
          </cell>
          <cell r="BF29">
            <v>2.119999885559082</v>
          </cell>
          <cell r="BG29">
            <v>2.119999885559082</v>
          </cell>
          <cell r="BH29">
            <v>2.119999885559082</v>
          </cell>
          <cell r="BI29">
            <v>9.5900001525878906</v>
          </cell>
          <cell r="BJ29">
            <v>9.5900001525878906</v>
          </cell>
          <cell r="BK29">
            <v>9.5900001525878906</v>
          </cell>
          <cell r="BL29">
            <v>2.1200001239776611</v>
          </cell>
          <cell r="BM29">
            <v>2.119999885559082</v>
          </cell>
          <cell r="BN29">
            <v>2.119999885559082</v>
          </cell>
          <cell r="BO29">
            <v>2.119999885559082</v>
          </cell>
          <cell r="BP29">
            <v>2.119999885559082</v>
          </cell>
          <cell r="BQ29">
            <v>2.119999885559082</v>
          </cell>
          <cell r="BR29">
            <v>2.119999885559082</v>
          </cell>
          <cell r="BS29">
            <v>2.119999885559082</v>
          </cell>
          <cell r="BT29">
            <v>2.119999885559082</v>
          </cell>
          <cell r="BU29">
            <v>9.5900001525878906</v>
          </cell>
          <cell r="BV29">
            <v>9.5900001525878906</v>
          </cell>
          <cell r="BW29">
            <v>9.5900001525878906</v>
          </cell>
          <cell r="BX29">
            <v>2.1200001239776611</v>
          </cell>
          <cell r="BY29">
            <v>2.119999885559082</v>
          </cell>
          <cell r="BZ29">
            <v>2.119999885559082</v>
          </cell>
          <cell r="CA29">
            <v>2.119999885559082</v>
          </cell>
          <cell r="CB29">
            <v>2.119999885559082</v>
          </cell>
          <cell r="CC29">
            <v>2.119999885559082</v>
          </cell>
          <cell r="CD29">
            <v>2.119999885559082</v>
          </cell>
          <cell r="CE29">
            <v>2.119999885559082</v>
          </cell>
          <cell r="CF29">
            <v>2.119999885559082</v>
          </cell>
          <cell r="CG29">
            <v>9.5900001525878906</v>
          </cell>
          <cell r="CH29">
            <v>9.5900001525878906</v>
          </cell>
          <cell r="CI29">
            <v>9.5900001525878906</v>
          </cell>
          <cell r="CJ29">
            <v>2.1200001239776611</v>
          </cell>
          <cell r="CK29">
            <v>2.119999885559082</v>
          </cell>
          <cell r="CL29">
            <v>2.119999885559082</v>
          </cell>
          <cell r="CM29">
            <v>2.119999885559082</v>
          </cell>
          <cell r="CN29">
            <v>2.119999885559082</v>
          </cell>
          <cell r="CO29">
            <v>2.119999885559082</v>
          </cell>
          <cell r="CP29">
            <v>2.119999885559082</v>
          </cell>
          <cell r="CQ29">
            <v>2.119999885559082</v>
          </cell>
          <cell r="CR29">
            <v>2.119999885559082</v>
          </cell>
          <cell r="CS29">
            <v>9.5900001525878906</v>
          </cell>
          <cell r="CT29">
            <v>9.5900001525878906</v>
          </cell>
          <cell r="CU29">
            <v>9.5900001525878906</v>
          </cell>
          <cell r="CV29">
            <v>2.1200001239776611</v>
          </cell>
          <cell r="CW29">
            <v>2.119999885559082</v>
          </cell>
          <cell r="CX29">
            <v>2.119999885559082</v>
          </cell>
          <cell r="CY29">
            <v>2.119999885559082</v>
          </cell>
          <cell r="CZ29">
            <v>2.119999885559082</v>
          </cell>
          <cell r="DA29">
            <v>2.119999885559082</v>
          </cell>
          <cell r="DB29">
            <v>2.119999885559082</v>
          </cell>
          <cell r="DC29">
            <v>2.119999885559082</v>
          </cell>
          <cell r="DD29">
            <v>2.119999885559082</v>
          </cell>
          <cell r="DE29">
            <v>9.5900001525878906</v>
          </cell>
          <cell r="DF29">
            <v>9.5900001525878906</v>
          </cell>
          <cell r="DG29">
            <v>9.5900001525878906</v>
          </cell>
          <cell r="DH29">
            <v>2.1200001239776611</v>
          </cell>
          <cell r="DI29">
            <v>2.119999885559082</v>
          </cell>
          <cell r="DJ29">
            <v>2.119999885559082</v>
          </cell>
          <cell r="DK29">
            <v>2.119999885559082</v>
          </cell>
          <cell r="DL29">
            <v>2.119999885559082</v>
          </cell>
          <cell r="DM29">
            <v>2.119999885559082</v>
          </cell>
          <cell r="DN29">
            <v>2.119999885559082</v>
          </cell>
          <cell r="DO29">
            <v>2.119999885559082</v>
          </cell>
          <cell r="DP29">
            <v>2.119999885559082</v>
          </cell>
          <cell r="DQ29">
            <v>9.5900001525878906</v>
          </cell>
          <cell r="DR29">
            <v>9.5900001525878906</v>
          </cell>
          <cell r="DS29">
            <v>9.5900001525878906</v>
          </cell>
          <cell r="DT29">
            <v>2.1200001239776611</v>
          </cell>
          <cell r="DU29">
            <v>2.119999885559082</v>
          </cell>
          <cell r="DV29">
            <v>2.119999885559082</v>
          </cell>
          <cell r="DW29">
            <v>2.119999885559082</v>
          </cell>
          <cell r="DX29">
            <v>2.119999885559082</v>
          </cell>
          <cell r="DY29">
            <v>2.119999885559082</v>
          </cell>
          <cell r="DZ29">
            <v>2.119999885559082</v>
          </cell>
          <cell r="EA29">
            <v>2.119999885559082</v>
          </cell>
          <cell r="EB29">
            <v>2.119999885559082</v>
          </cell>
          <cell r="EC29">
            <v>9.5900001525878906</v>
          </cell>
          <cell r="ED29">
            <v>9.5900001525878906</v>
          </cell>
          <cell r="EE29">
            <v>9.5900001525878906</v>
          </cell>
          <cell r="EF29">
            <v>2.1200001239776611</v>
          </cell>
          <cell r="EG29">
            <v>2.119999885559082</v>
          </cell>
          <cell r="EH29">
            <v>2.119999885559082</v>
          </cell>
          <cell r="EI29">
            <v>2.119999885559082</v>
          </cell>
        </row>
        <row r="30">
          <cell r="D30">
            <v>7.9600000381469727</v>
          </cell>
          <cell r="E30">
            <v>7.3350000381469727</v>
          </cell>
          <cell r="F30">
            <v>1.690000057220459</v>
          </cell>
          <cell r="H30">
            <v>1.690000057220459</v>
          </cell>
          <cell r="I30">
            <v>1.690000057220459</v>
          </cell>
          <cell r="J30">
            <v>1.690000057220459</v>
          </cell>
          <cell r="AF30">
            <v>1.690000057220459</v>
          </cell>
          <cell r="AG30">
            <v>1.690000057220459</v>
          </cell>
          <cell r="AH30">
            <v>1.690000057220459</v>
          </cell>
          <cell r="AI30">
            <v>1.690000057220459</v>
          </cell>
          <cell r="AJ30">
            <v>1.690000057220459</v>
          </cell>
          <cell r="AK30">
            <v>7.4600000381469727</v>
          </cell>
          <cell r="AL30">
            <v>7.4600000381469727</v>
          </cell>
          <cell r="AM30">
            <v>7.4600000381469727</v>
          </cell>
          <cell r="AN30">
            <v>1.690000057220459</v>
          </cell>
          <cell r="AO30">
            <v>1.690000057220459</v>
          </cell>
          <cell r="AP30">
            <v>1.690000057220459</v>
          </cell>
          <cell r="AQ30">
            <v>1.690000057220459</v>
          </cell>
          <cell r="AR30">
            <v>1.690000057220459</v>
          </cell>
          <cell r="AS30">
            <v>1.690000057220459</v>
          </cell>
          <cell r="AT30">
            <v>1.690000057220459</v>
          </cell>
          <cell r="AU30">
            <v>1.690000057220459</v>
          </cell>
          <cell r="AV30">
            <v>1.690000057220459</v>
          </cell>
          <cell r="AW30">
            <v>7.4600000381469727</v>
          </cell>
          <cell r="AX30">
            <v>7.4600000381469727</v>
          </cell>
          <cell r="AY30">
            <v>7.4600000381469727</v>
          </cell>
          <cell r="AZ30">
            <v>1.690000057220459</v>
          </cell>
          <cell r="BA30">
            <v>1.690000057220459</v>
          </cell>
          <cell r="BB30">
            <v>1.690000057220459</v>
          </cell>
          <cell r="BC30">
            <v>1.690000057220459</v>
          </cell>
          <cell r="BD30">
            <v>1.690000057220459</v>
          </cell>
          <cell r="BE30">
            <v>1.690000057220459</v>
          </cell>
          <cell r="BF30">
            <v>1.690000057220459</v>
          </cell>
          <cell r="BG30">
            <v>1.690000057220459</v>
          </cell>
          <cell r="BH30">
            <v>1.690000057220459</v>
          </cell>
          <cell r="BI30">
            <v>7.4600000381469727</v>
          </cell>
          <cell r="BJ30">
            <v>7.4600000381469727</v>
          </cell>
          <cell r="BK30">
            <v>7.4600000381469727</v>
          </cell>
          <cell r="BL30">
            <v>1.690000057220459</v>
          </cell>
          <cell r="BM30">
            <v>1.690000057220459</v>
          </cell>
          <cell r="BN30">
            <v>1.690000057220459</v>
          </cell>
          <cell r="BO30">
            <v>1.690000057220459</v>
          </cell>
          <cell r="BP30">
            <v>1.690000057220459</v>
          </cell>
          <cell r="BQ30">
            <v>1.690000057220459</v>
          </cell>
          <cell r="BR30">
            <v>1.690000057220459</v>
          </cell>
          <cell r="BS30">
            <v>1.690000057220459</v>
          </cell>
          <cell r="BT30">
            <v>1.690000057220459</v>
          </cell>
          <cell r="BU30">
            <v>7.4600000381469727</v>
          </cell>
          <cell r="BV30">
            <v>7.4600000381469727</v>
          </cell>
          <cell r="BW30">
            <v>7.4600000381469727</v>
          </cell>
          <cell r="BX30">
            <v>1.690000057220459</v>
          </cell>
          <cell r="BY30">
            <v>1.690000057220459</v>
          </cell>
          <cell r="BZ30">
            <v>1.690000057220459</v>
          </cell>
          <cell r="CA30">
            <v>1.690000057220459</v>
          </cell>
          <cell r="CB30">
            <v>1.690000057220459</v>
          </cell>
          <cell r="CC30">
            <v>1.690000057220459</v>
          </cell>
          <cell r="CD30">
            <v>1.690000057220459</v>
          </cell>
          <cell r="CE30">
            <v>1.690000057220459</v>
          </cell>
          <cell r="CF30">
            <v>1.690000057220459</v>
          </cell>
          <cell r="CG30">
            <v>7.4600000381469727</v>
          </cell>
          <cell r="CH30">
            <v>7.4600000381469727</v>
          </cell>
          <cell r="CI30">
            <v>7.4600000381469727</v>
          </cell>
          <cell r="CJ30">
            <v>1.690000057220459</v>
          </cell>
          <cell r="CK30">
            <v>1.690000057220459</v>
          </cell>
          <cell r="CL30">
            <v>1.690000057220459</v>
          </cell>
          <cell r="CM30">
            <v>1.690000057220459</v>
          </cell>
          <cell r="CN30">
            <v>1.690000057220459</v>
          </cell>
          <cell r="CO30">
            <v>1.690000057220459</v>
          </cell>
          <cell r="CP30">
            <v>1.690000057220459</v>
          </cell>
          <cell r="CQ30">
            <v>1.690000057220459</v>
          </cell>
          <cell r="CR30">
            <v>1.690000057220459</v>
          </cell>
          <cell r="CS30">
            <v>7.4600000381469727</v>
          </cell>
          <cell r="CT30">
            <v>7.4600000381469727</v>
          </cell>
          <cell r="CU30">
            <v>7.4600000381469727</v>
          </cell>
          <cell r="CV30">
            <v>1.690000057220459</v>
          </cell>
          <cell r="CW30">
            <v>1.690000057220459</v>
          </cell>
          <cell r="CX30">
            <v>1.690000057220459</v>
          </cell>
          <cell r="CY30">
            <v>1.690000057220459</v>
          </cell>
          <cell r="CZ30">
            <v>1.690000057220459</v>
          </cell>
          <cell r="DA30">
            <v>1.690000057220459</v>
          </cell>
          <cell r="DB30">
            <v>1.690000057220459</v>
          </cell>
          <cell r="DC30">
            <v>1.690000057220459</v>
          </cell>
          <cell r="DD30">
            <v>1.690000057220459</v>
          </cell>
          <cell r="DE30">
            <v>7.4600000381469727</v>
          </cell>
          <cell r="DF30">
            <v>7.4600000381469727</v>
          </cell>
          <cell r="DG30">
            <v>7.4600000381469727</v>
          </cell>
          <cell r="DH30">
            <v>1.690000057220459</v>
          </cell>
          <cell r="DI30">
            <v>1.690000057220459</v>
          </cell>
          <cell r="DJ30">
            <v>1.690000057220459</v>
          </cell>
          <cell r="DK30">
            <v>1.690000057220459</v>
          </cell>
          <cell r="DL30">
            <v>1.690000057220459</v>
          </cell>
          <cell r="DM30">
            <v>1.690000057220459</v>
          </cell>
          <cell r="DN30">
            <v>1.690000057220459</v>
          </cell>
          <cell r="DO30">
            <v>1.690000057220459</v>
          </cell>
          <cell r="DP30">
            <v>1.690000057220459</v>
          </cell>
          <cell r="DQ30">
            <v>7.4600000381469727</v>
          </cell>
          <cell r="DR30">
            <v>7.4600000381469727</v>
          </cell>
          <cell r="DS30">
            <v>7.4600000381469727</v>
          </cell>
          <cell r="DT30">
            <v>1.690000057220459</v>
          </cell>
          <cell r="DU30">
            <v>1.690000057220459</v>
          </cell>
          <cell r="DV30">
            <v>1.690000057220459</v>
          </cell>
          <cell r="DW30">
            <v>1.690000057220459</v>
          </cell>
          <cell r="DX30">
            <v>1.690000057220459</v>
          </cell>
          <cell r="DY30">
            <v>1.690000057220459</v>
          </cell>
          <cell r="DZ30">
            <v>1.690000057220459</v>
          </cell>
          <cell r="EA30">
            <v>1.690000057220459</v>
          </cell>
          <cell r="EB30">
            <v>1.690000057220459</v>
          </cell>
          <cell r="EC30">
            <v>7.4600000381469727</v>
          </cell>
          <cell r="ED30">
            <v>7.4600000381469727</v>
          </cell>
          <cell r="EE30">
            <v>7.4600000381469727</v>
          </cell>
          <cell r="EF30">
            <v>1.690000057220459</v>
          </cell>
          <cell r="EG30">
            <v>1.690000057220459</v>
          </cell>
          <cell r="EH30">
            <v>1.690000057220459</v>
          </cell>
          <cell r="EI30">
            <v>1.690000057220459</v>
          </cell>
        </row>
        <row r="31">
          <cell r="D31">
            <v>4.559999942779541</v>
          </cell>
          <cell r="E31">
            <v>4.559999942779541</v>
          </cell>
          <cell r="F31">
            <v>5.130000114440918</v>
          </cell>
          <cell r="H31">
            <v>5.130000114440918</v>
          </cell>
          <cell r="I31">
            <v>5.130000114440918</v>
          </cell>
          <cell r="J31">
            <v>5.130000114440918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0</v>
          </cell>
          <cell r="BV31">
            <v>0</v>
          </cell>
          <cell r="BW31">
            <v>0</v>
          </cell>
          <cell r="BX31">
            <v>0</v>
          </cell>
          <cell r="BY31">
            <v>0</v>
          </cell>
          <cell r="BZ31">
            <v>0</v>
          </cell>
          <cell r="CA31">
            <v>0</v>
          </cell>
          <cell r="CB31">
            <v>0</v>
          </cell>
          <cell r="CC31">
            <v>0</v>
          </cell>
          <cell r="CD31">
            <v>0</v>
          </cell>
          <cell r="CE31">
            <v>0</v>
          </cell>
          <cell r="CF31">
            <v>0</v>
          </cell>
          <cell r="CG31">
            <v>0</v>
          </cell>
          <cell r="CH31">
            <v>0</v>
          </cell>
          <cell r="CI31">
            <v>0</v>
          </cell>
          <cell r="CJ31">
            <v>0</v>
          </cell>
          <cell r="CK31">
            <v>0</v>
          </cell>
          <cell r="CL31">
            <v>0</v>
          </cell>
          <cell r="CM31">
            <v>0</v>
          </cell>
          <cell r="CN31">
            <v>0</v>
          </cell>
          <cell r="CO31">
            <v>0</v>
          </cell>
          <cell r="CP31">
            <v>0</v>
          </cell>
          <cell r="CQ31">
            <v>0</v>
          </cell>
          <cell r="CR31">
            <v>0</v>
          </cell>
          <cell r="CS31">
            <v>0</v>
          </cell>
          <cell r="CT31">
            <v>0</v>
          </cell>
          <cell r="CU31">
            <v>0</v>
          </cell>
          <cell r="CV31">
            <v>0</v>
          </cell>
          <cell r="CW31">
            <v>0</v>
          </cell>
          <cell r="CX31">
            <v>0</v>
          </cell>
          <cell r="CY31">
            <v>0</v>
          </cell>
          <cell r="CZ31">
            <v>0</v>
          </cell>
          <cell r="DA31">
            <v>0</v>
          </cell>
          <cell r="DB31">
            <v>0</v>
          </cell>
          <cell r="DC31">
            <v>0</v>
          </cell>
          <cell r="DD31">
            <v>0</v>
          </cell>
          <cell r="DE31">
            <v>0</v>
          </cell>
          <cell r="DF31">
            <v>0</v>
          </cell>
          <cell r="DG31">
            <v>0</v>
          </cell>
          <cell r="DH31">
            <v>0</v>
          </cell>
          <cell r="DI31">
            <v>0</v>
          </cell>
          <cell r="DJ31">
            <v>0</v>
          </cell>
          <cell r="DK31">
            <v>0</v>
          </cell>
          <cell r="DL31">
            <v>0</v>
          </cell>
          <cell r="DM31">
            <v>0</v>
          </cell>
          <cell r="DN31">
            <v>0</v>
          </cell>
          <cell r="DO31">
            <v>0</v>
          </cell>
          <cell r="DP31">
            <v>0</v>
          </cell>
          <cell r="DQ31">
            <v>0</v>
          </cell>
          <cell r="DR31">
            <v>0</v>
          </cell>
          <cell r="DS31">
            <v>0</v>
          </cell>
          <cell r="DT31">
            <v>0</v>
          </cell>
          <cell r="DU31">
            <v>0</v>
          </cell>
          <cell r="DV31">
            <v>0</v>
          </cell>
          <cell r="DW31">
            <v>0</v>
          </cell>
          <cell r="DX31">
            <v>0</v>
          </cell>
          <cell r="DY31">
            <v>0</v>
          </cell>
          <cell r="DZ31">
            <v>0</v>
          </cell>
          <cell r="EA31">
            <v>0</v>
          </cell>
          <cell r="EB31">
            <v>0</v>
          </cell>
          <cell r="EC31">
            <v>0</v>
          </cell>
          <cell r="ED31">
            <v>0</v>
          </cell>
          <cell r="EE31">
            <v>0</v>
          </cell>
          <cell r="EF31">
            <v>0</v>
          </cell>
          <cell r="EG31">
            <v>0</v>
          </cell>
          <cell r="EH31">
            <v>0</v>
          </cell>
          <cell r="EI31">
            <v>0</v>
          </cell>
        </row>
        <row r="32">
          <cell r="D32">
            <v>1.8000030517578125</v>
          </cell>
          <cell r="E32">
            <v>1.8000030517578125</v>
          </cell>
          <cell r="F32">
            <v>1.8000030517578125</v>
          </cell>
          <cell r="H32">
            <v>1.8000030517578125</v>
          </cell>
          <cell r="I32">
            <v>1.8000030517578125</v>
          </cell>
          <cell r="J32">
            <v>1.8000030517578125</v>
          </cell>
          <cell r="AF32">
            <v>1.8000030517578125</v>
          </cell>
          <cell r="AG32">
            <v>1.8000030517578125</v>
          </cell>
          <cell r="AH32">
            <v>1.8000030517578125</v>
          </cell>
          <cell r="AI32">
            <v>1.8000030517578125</v>
          </cell>
          <cell r="AJ32">
            <v>1.8000030517578125</v>
          </cell>
          <cell r="AK32">
            <v>1.8000030517578125</v>
          </cell>
          <cell r="AL32">
            <v>1.8000030517578125</v>
          </cell>
          <cell r="AM32">
            <v>1.8000030517578125</v>
          </cell>
          <cell r="AN32">
            <v>1.8000030517578125</v>
          </cell>
          <cell r="AO32">
            <v>1.8000030517578125</v>
          </cell>
          <cell r="AP32">
            <v>1.8000030517578125</v>
          </cell>
          <cell r="AQ32">
            <v>1.8000030517578125</v>
          </cell>
          <cell r="AR32">
            <v>1.8000030517578125</v>
          </cell>
          <cell r="AS32">
            <v>1.8000030517578125</v>
          </cell>
          <cell r="AT32">
            <v>1.8000030517578125</v>
          </cell>
          <cell r="AU32">
            <v>1.8000030517578125</v>
          </cell>
          <cell r="AV32">
            <v>1.8000030517578125</v>
          </cell>
          <cell r="AW32">
            <v>1.8000030517578125</v>
          </cell>
          <cell r="AX32">
            <v>1.8000030517578125</v>
          </cell>
          <cell r="AY32">
            <v>1.8000030517578125</v>
          </cell>
          <cell r="AZ32">
            <v>1.8000030517578125</v>
          </cell>
          <cell r="BA32">
            <v>1.8000030517578125</v>
          </cell>
          <cell r="BB32">
            <v>1.8000030517578125</v>
          </cell>
          <cell r="BC32">
            <v>1.8000030517578125</v>
          </cell>
          <cell r="BD32">
            <v>1.8000030517578125</v>
          </cell>
          <cell r="BE32">
            <v>1.7999992370605469</v>
          </cell>
          <cell r="BF32">
            <v>1.7999992370605469</v>
          </cell>
          <cell r="BG32">
            <v>1.7999992370605469</v>
          </cell>
          <cell r="BH32">
            <v>1.8000030517578125</v>
          </cell>
          <cell r="BI32">
            <v>1.8000030517578125</v>
          </cell>
          <cell r="BJ32">
            <v>1.8000030517578125</v>
          </cell>
          <cell r="BK32">
            <v>1.7999992370605469</v>
          </cell>
          <cell r="BL32">
            <v>1.7999954223632813</v>
          </cell>
          <cell r="BM32">
            <v>1.7999992370605469</v>
          </cell>
          <cell r="BN32">
            <v>1.8000030517578125</v>
          </cell>
          <cell r="BO32">
            <v>1.8000030517578125</v>
          </cell>
          <cell r="BP32">
            <v>1.8000030517578125</v>
          </cell>
          <cell r="BQ32">
            <v>1.7999992370605469</v>
          </cell>
          <cell r="BR32">
            <v>1.7999954223632813</v>
          </cell>
          <cell r="BS32">
            <v>1.7999992370605469</v>
          </cell>
          <cell r="BT32">
            <v>1.8000030517578125</v>
          </cell>
          <cell r="BU32">
            <v>1.8000030517578125</v>
          </cell>
          <cell r="BV32">
            <v>1.8000030517578125</v>
          </cell>
          <cell r="BW32">
            <v>1.7999992370605469</v>
          </cell>
          <cell r="BX32">
            <v>1.8000030517578125</v>
          </cell>
          <cell r="BY32">
            <v>1.7999992370605469</v>
          </cell>
          <cell r="BZ32">
            <v>1.7999992370605469</v>
          </cell>
          <cell r="CA32">
            <v>1.8000030517578125</v>
          </cell>
          <cell r="CB32">
            <v>1.8000030517578125</v>
          </cell>
          <cell r="CC32">
            <v>1.7999992370605469</v>
          </cell>
          <cell r="CD32">
            <v>1.8000030517578125</v>
          </cell>
          <cell r="CE32">
            <v>1.7999992370605469</v>
          </cell>
          <cell r="CF32">
            <v>1.8000030517578125</v>
          </cell>
          <cell r="CG32">
            <v>0</v>
          </cell>
          <cell r="CH32">
            <v>0</v>
          </cell>
          <cell r="CI32">
            <v>0</v>
          </cell>
          <cell r="CJ32">
            <v>0</v>
          </cell>
          <cell r="CK32">
            <v>0</v>
          </cell>
          <cell r="CL32">
            <v>0</v>
          </cell>
          <cell r="CM32">
            <v>0</v>
          </cell>
          <cell r="CN32">
            <v>0</v>
          </cell>
          <cell r="CO32">
            <v>0</v>
          </cell>
          <cell r="CP32">
            <v>0</v>
          </cell>
          <cell r="CQ32">
            <v>0</v>
          </cell>
          <cell r="CR32">
            <v>0</v>
          </cell>
          <cell r="CS32">
            <v>0</v>
          </cell>
          <cell r="CT32">
            <v>0</v>
          </cell>
          <cell r="CU32">
            <v>0</v>
          </cell>
          <cell r="CV32">
            <v>0</v>
          </cell>
          <cell r="CW32">
            <v>0</v>
          </cell>
          <cell r="CX32">
            <v>0</v>
          </cell>
          <cell r="CY32">
            <v>0</v>
          </cell>
          <cell r="CZ32">
            <v>0</v>
          </cell>
          <cell r="DA32">
            <v>0</v>
          </cell>
          <cell r="DB32">
            <v>0</v>
          </cell>
          <cell r="DC32">
            <v>0</v>
          </cell>
          <cell r="DD32">
            <v>0</v>
          </cell>
          <cell r="DE32">
            <v>0</v>
          </cell>
          <cell r="DF32">
            <v>0</v>
          </cell>
          <cell r="DG32">
            <v>0</v>
          </cell>
          <cell r="DH32">
            <v>0</v>
          </cell>
          <cell r="DI32">
            <v>0</v>
          </cell>
          <cell r="DJ32">
            <v>0</v>
          </cell>
          <cell r="DK32">
            <v>0</v>
          </cell>
          <cell r="DL32">
            <v>0</v>
          </cell>
          <cell r="DM32">
            <v>0</v>
          </cell>
          <cell r="DN32">
            <v>0</v>
          </cell>
          <cell r="DO32">
            <v>0</v>
          </cell>
          <cell r="DP32">
            <v>0</v>
          </cell>
          <cell r="DQ32">
            <v>0</v>
          </cell>
          <cell r="DR32">
            <v>0</v>
          </cell>
          <cell r="DS32">
            <v>0</v>
          </cell>
          <cell r="DT32">
            <v>0</v>
          </cell>
          <cell r="DU32">
            <v>0</v>
          </cell>
          <cell r="DV32">
            <v>0</v>
          </cell>
          <cell r="DW32">
            <v>0</v>
          </cell>
          <cell r="DX32">
            <v>0</v>
          </cell>
          <cell r="DY32">
            <v>0</v>
          </cell>
          <cell r="DZ32">
            <v>0</v>
          </cell>
          <cell r="EA32">
            <v>0</v>
          </cell>
          <cell r="EB32">
            <v>0</v>
          </cell>
          <cell r="EC32">
            <v>0</v>
          </cell>
          <cell r="ED32">
            <v>0</v>
          </cell>
          <cell r="EE32">
            <v>0</v>
          </cell>
          <cell r="EF32">
            <v>0</v>
          </cell>
          <cell r="EG32">
            <v>0</v>
          </cell>
          <cell r="EH32">
            <v>0</v>
          </cell>
          <cell r="EI32">
            <v>0</v>
          </cell>
        </row>
        <row r="33">
          <cell r="D33">
            <v>2</v>
          </cell>
          <cell r="E33">
            <v>2</v>
          </cell>
          <cell r="F33">
            <v>1.7500004768371582</v>
          </cell>
          <cell r="H33">
            <v>1.75</v>
          </cell>
          <cell r="I33">
            <v>1.75</v>
          </cell>
          <cell r="J33">
            <v>1.75</v>
          </cell>
          <cell r="AF33">
            <v>1.5499998331069946</v>
          </cell>
          <cell r="AG33">
            <v>1.5499998331069946</v>
          </cell>
          <cell r="AH33">
            <v>1.5499998331069946</v>
          </cell>
          <cell r="AI33">
            <v>1.5499998331069946</v>
          </cell>
          <cell r="AJ33">
            <v>1.5499998331069946</v>
          </cell>
          <cell r="AK33">
            <v>1.5499998331069946</v>
          </cell>
          <cell r="AL33">
            <v>1.5499998331069946</v>
          </cell>
          <cell r="AM33">
            <v>1.5499998331069946</v>
          </cell>
          <cell r="AN33">
            <v>1.5499998331069946</v>
          </cell>
          <cell r="AO33">
            <v>1.5499998331069946</v>
          </cell>
          <cell r="AP33">
            <v>1.5499998331069946</v>
          </cell>
          <cell r="AQ33">
            <v>1.5499998331069946</v>
          </cell>
          <cell r="AR33">
            <v>1.3000001907348633</v>
          </cell>
          <cell r="AS33">
            <v>1.3000001907348633</v>
          </cell>
          <cell r="AT33">
            <v>1.3000001907348633</v>
          </cell>
          <cell r="AU33">
            <v>1.3000001907348633</v>
          </cell>
          <cell r="AV33">
            <v>1.3000001907348633</v>
          </cell>
          <cell r="AW33">
            <v>1.3000001907348633</v>
          </cell>
          <cell r="AX33">
            <v>1.3000001907348633</v>
          </cell>
          <cell r="AY33">
            <v>1.3000001907348633</v>
          </cell>
          <cell r="AZ33">
            <v>1.3000001907348633</v>
          </cell>
          <cell r="BA33">
            <v>1.3000001907348633</v>
          </cell>
          <cell r="BB33">
            <v>1.3000001907348633</v>
          </cell>
          <cell r="BC33">
            <v>1.3000001907348633</v>
          </cell>
          <cell r="BD33">
            <v>0.75</v>
          </cell>
          <cell r="BE33">
            <v>0.75</v>
          </cell>
          <cell r="BF33">
            <v>0.75</v>
          </cell>
          <cell r="BG33">
            <v>0.75</v>
          </cell>
          <cell r="BH33">
            <v>0.75</v>
          </cell>
          <cell r="BI33">
            <v>0.75</v>
          </cell>
          <cell r="BJ33">
            <v>0.75</v>
          </cell>
          <cell r="BK33">
            <v>0.75</v>
          </cell>
          <cell r="BL33">
            <v>0.75</v>
          </cell>
          <cell r="BM33">
            <v>0.75</v>
          </cell>
          <cell r="BN33">
            <v>0.75</v>
          </cell>
          <cell r="BO33">
            <v>0.75</v>
          </cell>
          <cell r="BP33">
            <v>0.75</v>
          </cell>
          <cell r="BQ33">
            <v>0.75</v>
          </cell>
          <cell r="BR33">
            <v>0.75</v>
          </cell>
          <cell r="BS33">
            <v>0.75</v>
          </cell>
          <cell r="BT33">
            <v>0.75</v>
          </cell>
          <cell r="BU33">
            <v>0.75</v>
          </cell>
          <cell r="BV33">
            <v>0.75</v>
          </cell>
          <cell r="BW33">
            <v>0.75</v>
          </cell>
          <cell r="BX33">
            <v>0.75</v>
          </cell>
          <cell r="BY33">
            <v>0.75</v>
          </cell>
          <cell r="BZ33">
            <v>0.75</v>
          </cell>
          <cell r="CA33">
            <v>0.75</v>
          </cell>
          <cell r="CB33">
            <v>0.75</v>
          </cell>
          <cell r="CC33">
            <v>0.75</v>
          </cell>
          <cell r="CD33">
            <v>0.75</v>
          </cell>
          <cell r="CE33">
            <v>0.75</v>
          </cell>
          <cell r="CF33">
            <v>0.75</v>
          </cell>
          <cell r="CG33">
            <v>0.75</v>
          </cell>
          <cell r="CH33">
            <v>0.75</v>
          </cell>
          <cell r="CI33">
            <v>0.75</v>
          </cell>
          <cell r="CJ33">
            <v>0.75</v>
          </cell>
          <cell r="CK33">
            <v>0.75</v>
          </cell>
          <cell r="CL33">
            <v>0.75</v>
          </cell>
          <cell r="CM33">
            <v>0.75</v>
          </cell>
          <cell r="CN33">
            <v>0.75</v>
          </cell>
          <cell r="CO33">
            <v>0.75</v>
          </cell>
          <cell r="CP33">
            <v>0.75</v>
          </cell>
          <cell r="CQ33">
            <v>0.75</v>
          </cell>
          <cell r="CR33">
            <v>0.75</v>
          </cell>
          <cell r="CS33">
            <v>0.75</v>
          </cell>
          <cell r="CT33">
            <v>0.75</v>
          </cell>
          <cell r="CU33">
            <v>0.75</v>
          </cell>
          <cell r="CV33">
            <v>0.75</v>
          </cell>
          <cell r="CW33">
            <v>0.75</v>
          </cell>
          <cell r="CX33">
            <v>0.75</v>
          </cell>
          <cell r="CY33">
            <v>0.75</v>
          </cell>
          <cell r="CZ33">
            <v>0.75</v>
          </cell>
          <cell r="DA33">
            <v>0.75</v>
          </cell>
          <cell r="DB33">
            <v>0.75</v>
          </cell>
          <cell r="DC33">
            <v>0.75</v>
          </cell>
          <cell r="DD33">
            <v>0.75</v>
          </cell>
          <cell r="DE33">
            <v>0.75</v>
          </cell>
          <cell r="DF33">
            <v>0.75</v>
          </cell>
          <cell r="DG33">
            <v>0.75</v>
          </cell>
          <cell r="DH33">
            <v>0.75</v>
          </cell>
          <cell r="DI33">
            <v>0.75</v>
          </cell>
          <cell r="DJ33">
            <v>0.75</v>
          </cell>
          <cell r="DK33">
            <v>0.75</v>
          </cell>
          <cell r="DL33">
            <v>0.75</v>
          </cell>
          <cell r="DM33">
            <v>0.75</v>
          </cell>
          <cell r="DN33">
            <v>0.75</v>
          </cell>
          <cell r="DO33">
            <v>0.75</v>
          </cell>
          <cell r="DP33">
            <v>0.75</v>
          </cell>
          <cell r="DQ33">
            <v>0.75</v>
          </cell>
          <cell r="DR33">
            <v>0.75</v>
          </cell>
          <cell r="DS33">
            <v>1.5499999523162842</v>
          </cell>
          <cell r="DT33">
            <v>1.5499999523162842</v>
          </cell>
          <cell r="DU33">
            <v>1.5499999523162842</v>
          </cell>
          <cell r="DV33">
            <v>1.5499999523162842</v>
          </cell>
          <cell r="DW33">
            <v>1.0499999523162842</v>
          </cell>
          <cell r="DX33">
            <v>1.0499999523162842</v>
          </cell>
          <cell r="DY33">
            <v>1.0499999523162842</v>
          </cell>
          <cell r="DZ33">
            <v>1.0499999523162842</v>
          </cell>
          <cell r="EA33">
            <v>1.0499999523162842</v>
          </cell>
          <cell r="EB33">
            <v>1.0499999523162842</v>
          </cell>
          <cell r="EC33">
            <v>1.5499999523162842</v>
          </cell>
          <cell r="ED33">
            <v>1.5499999523162842</v>
          </cell>
          <cell r="EE33">
            <v>1.5499999523162842</v>
          </cell>
          <cell r="EF33">
            <v>1.5499999523162842</v>
          </cell>
          <cell r="EG33">
            <v>1.5499999523162842</v>
          </cell>
          <cell r="EH33">
            <v>1.5499999523162842</v>
          </cell>
          <cell r="EI33">
            <v>1.0499999523162842</v>
          </cell>
        </row>
        <row r="34">
          <cell r="D34">
            <v>35.5</v>
          </cell>
          <cell r="E34">
            <v>47.61250114440918</v>
          </cell>
          <cell r="F34">
            <v>34.925003051757813</v>
          </cell>
          <cell r="H34">
            <v>36.225002288818359</v>
          </cell>
          <cell r="I34">
            <v>36.825000762939453</v>
          </cell>
          <cell r="J34">
            <v>37.424999237060547</v>
          </cell>
          <cell r="AF34">
            <v>37.604496002197266</v>
          </cell>
          <cell r="AG34">
            <v>36.929496765136719</v>
          </cell>
          <cell r="AH34">
            <v>29.074996948242188</v>
          </cell>
          <cell r="AI34">
            <v>28.400001525878906</v>
          </cell>
          <cell r="AJ34">
            <v>28</v>
          </cell>
          <cell r="AK34">
            <v>29.800003051757813</v>
          </cell>
          <cell r="AL34">
            <v>37.400001525878906</v>
          </cell>
          <cell r="AM34">
            <v>39.150001525878906</v>
          </cell>
          <cell r="AN34">
            <v>29.325000762939453</v>
          </cell>
          <cell r="AO34">
            <v>28.325000762939453</v>
          </cell>
          <cell r="AP34">
            <v>30.924999237060547</v>
          </cell>
          <cell r="AQ34">
            <v>30.274997711181641</v>
          </cell>
          <cell r="AR34">
            <v>35.654495239257813</v>
          </cell>
          <cell r="AS34">
            <v>35.979496002197266</v>
          </cell>
          <cell r="AT34">
            <v>25.874996185302734</v>
          </cell>
          <cell r="AU34">
            <v>25.900001525878906</v>
          </cell>
          <cell r="AV34">
            <v>25.950000762939453</v>
          </cell>
          <cell r="AW34">
            <v>28.800003051757813</v>
          </cell>
          <cell r="AX34">
            <v>36.400001525878906</v>
          </cell>
          <cell r="AY34">
            <v>38.150001525878906</v>
          </cell>
          <cell r="AZ34">
            <v>28.325000762939453</v>
          </cell>
          <cell r="BA34">
            <v>27.325000762939453</v>
          </cell>
          <cell r="BB34">
            <v>29.924999237060547</v>
          </cell>
          <cell r="BC34">
            <v>29.274997711181641</v>
          </cell>
          <cell r="BD34">
            <v>34.854495239257815</v>
          </cell>
          <cell r="BE34">
            <v>35.179496002197268</v>
          </cell>
          <cell r="BF34">
            <v>25.074996185302734</v>
          </cell>
          <cell r="BG34">
            <v>25.100001525878906</v>
          </cell>
          <cell r="BH34">
            <v>25.150000762939452</v>
          </cell>
          <cell r="BI34">
            <v>28.000003051757812</v>
          </cell>
          <cell r="BJ34">
            <v>35.600001525878909</v>
          </cell>
          <cell r="BK34">
            <v>37.350001525878909</v>
          </cell>
          <cell r="BL34">
            <v>27.525000762939452</v>
          </cell>
          <cell r="BM34">
            <v>26.525000762939452</v>
          </cell>
          <cell r="BN34">
            <v>29.124999237060546</v>
          </cell>
          <cell r="BO34">
            <v>28.47499771118164</v>
          </cell>
          <cell r="BP34">
            <v>34.854495239257815</v>
          </cell>
          <cell r="BQ34">
            <v>35.179496002197268</v>
          </cell>
          <cell r="BR34">
            <v>25.074996185302734</v>
          </cell>
          <cell r="BS34">
            <v>25.100001525878906</v>
          </cell>
          <cell r="BT34">
            <v>25.150000762939452</v>
          </cell>
          <cell r="BU34">
            <v>28.000003051757812</v>
          </cell>
          <cell r="BV34">
            <v>35.600001525878909</v>
          </cell>
          <cell r="BW34">
            <v>37.350001525878909</v>
          </cell>
          <cell r="BX34">
            <v>27.525000762939452</v>
          </cell>
          <cell r="BY34">
            <v>26.525000762939452</v>
          </cell>
          <cell r="BZ34">
            <v>29.124999237060546</v>
          </cell>
          <cell r="CA34">
            <v>28.47499771118164</v>
          </cell>
          <cell r="CB34">
            <v>35.104495239257815</v>
          </cell>
          <cell r="CC34">
            <v>35.429496002197268</v>
          </cell>
          <cell r="CD34">
            <v>25.324996185302734</v>
          </cell>
          <cell r="CE34">
            <v>25.350001525878906</v>
          </cell>
          <cell r="CF34">
            <v>25.400000762939452</v>
          </cell>
          <cell r="CG34">
            <v>28.250003051757812</v>
          </cell>
          <cell r="CH34">
            <v>35.850001525878909</v>
          </cell>
          <cell r="CI34">
            <v>37.600001525878909</v>
          </cell>
          <cell r="CJ34">
            <v>27.775000762939452</v>
          </cell>
          <cell r="CK34">
            <v>26.775000762939452</v>
          </cell>
          <cell r="CL34">
            <v>29.374999237060546</v>
          </cell>
          <cell r="CM34">
            <v>28.72499771118164</v>
          </cell>
          <cell r="CN34">
            <v>35.604495239257815</v>
          </cell>
          <cell r="CO34">
            <v>35.929496002197268</v>
          </cell>
          <cell r="CP34">
            <v>25.824996185302734</v>
          </cell>
          <cell r="CQ34">
            <v>25.850001525878906</v>
          </cell>
          <cell r="CR34">
            <v>25.900000762939452</v>
          </cell>
          <cell r="CS34">
            <v>28.750003051757812</v>
          </cell>
          <cell r="CT34">
            <v>36.350001525878909</v>
          </cell>
          <cell r="CU34">
            <v>38.100001525878909</v>
          </cell>
          <cell r="CV34">
            <v>28.275000762939452</v>
          </cell>
          <cell r="CW34">
            <v>27.275000762939452</v>
          </cell>
          <cell r="CX34">
            <v>29.874999237060546</v>
          </cell>
          <cell r="CY34">
            <v>29.22499771118164</v>
          </cell>
          <cell r="CZ34">
            <v>36.104495239257815</v>
          </cell>
          <cell r="DA34">
            <v>36.429496002197268</v>
          </cell>
          <cell r="DB34">
            <v>26.324996185302734</v>
          </cell>
          <cell r="DC34">
            <v>26.350001525878906</v>
          </cell>
          <cell r="DD34">
            <v>26.400000762939452</v>
          </cell>
          <cell r="DE34">
            <v>29.250003051757812</v>
          </cell>
          <cell r="DF34">
            <v>36.850001525878909</v>
          </cell>
          <cell r="DG34">
            <v>38.600001525878909</v>
          </cell>
          <cell r="DH34">
            <v>28.775000762939452</v>
          </cell>
          <cell r="DI34">
            <v>27.775000762939452</v>
          </cell>
          <cell r="DJ34">
            <v>30.374999237060546</v>
          </cell>
          <cell r="DK34">
            <v>29.72499771118164</v>
          </cell>
          <cell r="DL34">
            <v>36.604495239257815</v>
          </cell>
          <cell r="DM34">
            <v>36.929496002197268</v>
          </cell>
          <cell r="DN34">
            <v>26.824996185302734</v>
          </cell>
          <cell r="DO34">
            <v>26.850001525878906</v>
          </cell>
          <cell r="DP34">
            <v>26.900000762939452</v>
          </cell>
          <cell r="DQ34">
            <v>29.750003051757812</v>
          </cell>
          <cell r="DR34">
            <v>37.350001525878909</v>
          </cell>
          <cell r="DS34">
            <v>39.100001525878909</v>
          </cell>
          <cell r="DT34">
            <v>29.275000762939452</v>
          </cell>
          <cell r="DU34">
            <v>28.275000762939452</v>
          </cell>
          <cell r="DV34">
            <v>30.874999237060546</v>
          </cell>
          <cell r="DW34">
            <v>30.22499771118164</v>
          </cell>
          <cell r="DX34">
            <v>37.104495239257815</v>
          </cell>
          <cell r="DY34">
            <v>37.429496002197268</v>
          </cell>
          <cell r="DZ34">
            <v>27.324996185302734</v>
          </cell>
          <cell r="EA34">
            <v>27.350001525878906</v>
          </cell>
          <cell r="EB34">
            <v>27.400000762939452</v>
          </cell>
          <cell r="EC34">
            <v>30.250003051757812</v>
          </cell>
          <cell r="ED34">
            <v>37.850001525878909</v>
          </cell>
          <cell r="EE34">
            <v>39.600001525878909</v>
          </cell>
          <cell r="EF34">
            <v>29.775000762939452</v>
          </cell>
          <cell r="EG34">
            <v>28.775000762939452</v>
          </cell>
          <cell r="EH34">
            <v>31.374999237060546</v>
          </cell>
          <cell r="EI34">
            <v>30.72499771118164</v>
          </cell>
        </row>
        <row r="35">
          <cell r="D35">
            <v>25.5</v>
          </cell>
          <cell r="E35">
            <v>26.501876831054688</v>
          </cell>
          <cell r="F35">
            <v>23.999998092651367</v>
          </cell>
          <cell r="H35">
            <v>26.00200080871582</v>
          </cell>
          <cell r="I35">
            <v>26.003749847412109</v>
          </cell>
          <cell r="J35">
            <v>25.998748779296875</v>
          </cell>
          <cell r="AF35">
            <v>29.000003814697266</v>
          </cell>
          <cell r="AG35">
            <v>29</v>
          </cell>
          <cell r="AH35">
            <v>26</v>
          </cell>
          <cell r="AI35">
            <v>25.996000289916992</v>
          </cell>
          <cell r="AJ35">
            <v>27</v>
          </cell>
          <cell r="AK35">
            <v>26.999998092651367</v>
          </cell>
          <cell r="AL35">
            <v>28.999996185302734</v>
          </cell>
          <cell r="AM35">
            <v>29</v>
          </cell>
          <cell r="AN35">
            <v>25.000499725341797</v>
          </cell>
          <cell r="AO35">
            <v>25.995000839233398</v>
          </cell>
          <cell r="AP35">
            <v>25.995000839233398</v>
          </cell>
          <cell r="AQ35">
            <v>26.004999160766602</v>
          </cell>
          <cell r="AR35">
            <v>30.004001617431641</v>
          </cell>
          <cell r="AS35">
            <v>30</v>
          </cell>
          <cell r="AT35">
            <v>27.003751754760742</v>
          </cell>
          <cell r="AU35">
            <v>26.996999740600586</v>
          </cell>
          <cell r="AV35">
            <v>26.999000549316406</v>
          </cell>
          <cell r="AW35">
            <v>31</v>
          </cell>
          <cell r="AX35">
            <v>32</v>
          </cell>
          <cell r="AY35">
            <v>32</v>
          </cell>
          <cell r="AZ35">
            <v>24.000499725341797</v>
          </cell>
          <cell r="BA35">
            <v>26.995000839233398</v>
          </cell>
          <cell r="BB35">
            <v>26.995000839233398</v>
          </cell>
          <cell r="BC35">
            <v>27.995000839233398</v>
          </cell>
          <cell r="BD35">
            <v>31.004001617431641</v>
          </cell>
          <cell r="BE35">
            <v>31.002498626708984</v>
          </cell>
          <cell r="BF35">
            <v>23.998750686645508</v>
          </cell>
          <cell r="BG35">
            <v>24.003000259399414</v>
          </cell>
          <cell r="BH35">
            <v>24.003002166748047</v>
          </cell>
          <cell r="BI35">
            <v>26.000003814697266</v>
          </cell>
          <cell r="BJ35">
            <v>32.999996185302734</v>
          </cell>
          <cell r="BK35">
            <v>32.999996185302734</v>
          </cell>
          <cell r="BL35">
            <v>26.003501892089844</v>
          </cell>
          <cell r="BM35">
            <v>26.000001907348633</v>
          </cell>
          <cell r="BN35">
            <v>26.000001907348633</v>
          </cell>
          <cell r="BO35">
            <v>27.004001617431641</v>
          </cell>
          <cell r="BP35">
            <v>29.003997802734375</v>
          </cell>
          <cell r="BQ35">
            <v>29.004997253417969</v>
          </cell>
          <cell r="BR35">
            <v>23.001249313354492</v>
          </cell>
          <cell r="BS35">
            <v>22.998001098632813</v>
          </cell>
          <cell r="BT35">
            <v>22.998001098632813</v>
          </cell>
          <cell r="BU35">
            <v>29.000001907348633</v>
          </cell>
          <cell r="BV35">
            <v>31.000003814697266</v>
          </cell>
          <cell r="BW35">
            <v>31</v>
          </cell>
          <cell r="BX35">
            <v>23.001001358032227</v>
          </cell>
          <cell r="BY35">
            <v>25.997501373291016</v>
          </cell>
          <cell r="BZ35">
            <v>26.997501373291016</v>
          </cell>
          <cell r="CA35">
            <v>27.001499176025391</v>
          </cell>
          <cell r="CB35">
            <v>32.004001617431641</v>
          </cell>
          <cell r="CC35">
            <v>31.997505187988281</v>
          </cell>
          <cell r="CD35">
            <v>23.003747940063477</v>
          </cell>
          <cell r="CE35">
            <v>23.003000259399414</v>
          </cell>
          <cell r="CF35">
            <v>22.998001098632813</v>
          </cell>
          <cell r="CG35">
            <v>27</v>
          </cell>
          <cell r="CH35">
            <v>35</v>
          </cell>
          <cell r="CI35">
            <v>35</v>
          </cell>
          <cell r="CJ35">
            <v>22.998500823974609</v>
          </cell>
          <cell r="CK35">
            <v>25.995000839233398</v>
          </cell>
          <cell r="CL35">
            <v>25.995000839233398</v>
          </cell>
          <cell r="CM35">
            <v>25.999000549316406</v>
          </cell>
          <cell r="CN35">
            <v>33.004001617431641</v>
          </cell>
          <cell r="CO35">
            <v>33</v>
          </cell>
          <cell r="CP35">
            <v>22.996250152587891</v>
          </cell>
          <cell r="CQ35">
            <v>23.998001098632813</v>
          </cell>
          <cell r="CR35">
            <v>24.003000259399414</v>
          </cell>
          <cell r="CS35">
            <v>27.000001907348633</v>
          </cell>
          <cell r="CT35">
            <v>35</v>
          </cell>
          <cell r="CU35">
            <v>35.000003814697266</v>
          </cell>
          <cell r="CV35">
            <v>25.996000289916992</v>
          </cell>
          <cell r="CW35">
            <v>26.002500534057617</v>
          </cell>
          <cell r="CX35">
            <v>26.002500534057617</v>
          </cell>
          <cell r="CY35">
            <v>25.996500015258789</v>
          </cell>
          <cell r="CZ35">
            <v>31.613998413085938</v>
          </cell>
          <cell r="DA35">
            <v>30.942501068115234</v>
          </cell>
          <cell r="DB35">
            <v>22.398750305175781</v>
          </cell>
          <cell r="DC35">
            <v>22.593000411987305</v>
          </cell>
          <cell r="DD35">
            <v>23.202999114990234</v>
          </cell>
          <cell r="DE35">
            <v>28.569999694824219</v>
          </cell>
          <cell r="DF35">
            <v>44.19000244140625</v>
          </cell>
          <cell r="DG35">
            <v>46.709999084472656</v>
          </cell>
          <cell r="DH35">
            <v>21.66349983215332</v>
          </cell>
          <cell r="DI35">
            <v>21.450000762939453</v>
          </cell>
          <cell r="DJ35">
            <v>20.450000762939453</v>
          </cell>
          <cell r="DK35">
            <v>20.714000701904297</v>
          </cell>
          <cell r="DL35">
            <v>32.083999633789063</v>
          </cell>
          <cell r="DM35">
            <v>31.404998779296875</v>
          </cell>
          <cell r="DN35">
            <v>22.861249923706055</v>
          </cell>
          <cell r="DO35">
            <v>23.058000564575195</v>
          </cell>
          <cell r="DP35">
            <v>24.193000793457031</v>
          </cell>
          <cell r="DQ35">
            <v>29.740001678466797</v>
          </cell>
          <cell r="DR35">
            <v>46.199996948242188</v>
          </cell>
          <cell r="DS35">
            <v>48.800003051757813</v>
          </cell>
          <cell r="DT35">
            <v>22.120998382568359</v>
          </cell>
          <cell r="DU35">
            <v>21.887500762939453</v>
          </cell>
          <cell r="DV35">
            <v>20.887500762939453</v>
          </cell>
          <cell r="DW35">
            <v>21.161500930786133</v>
          </cell>
          <cell r="DX35">
            <v>32.304000854492188</v>
          </cell>
          <cell r="DY35">
            <v>31.617500305175781</v>
          </cell>
          <cell r="DZ35">
            <v>23.073749542236328</v>
          </cell>
          <cell r="EA35">
            <v>23.273000717163086</v>
          </cell>
          <cell r="EB35">
            <v>24.933000564575195</v>
          </cell>
          <cell r="EC35">
            <v>30.659999847412109</v>
          </cell>
          <cell r="ED35">
            <v>47.959999084472656</v>
          </cell>
          <cell r="EE35">
            <v>50.639999389648438</v>
          </cell>
          <cell r="EF35">
            <v>22.328498840332031</v>
          </cell>
          <cell r="EG35">
            <v>22.075000762939453</v>
          </cell>
          <cell r="EH35">
            <v>21.075000762939453</v>
          </cell>
          <cell r="EI35">
            <v>21.358999252319336</v>
          </cell>
        </row>
        <row r="36">
          <cell r="D36">
            <v>42.666666666666664</v>
          </cell>
          <cell r="E36">
            <v>41.375</v>
          </cell>
          <cell r="F36">
            <v>39</v>
          </cell>
          <cell r="H36">
            <v>38.199996948242188</v>
          </cell>
          <cell r="I36">
            <v>38.625</v>
          </cell>
          <cell r="J36">
            <v>41.049999237060547</v>
          </cell>
          <cell r="AF36">
            <v>38.5</v>
          </cell>
          <cell r="AG36">
            <v>39.299999237060547</v>
          </cell>
          <cell r="AH36">
            <v>36.650001525878906</v>
          </cell>
          <cell r="AI36">
            <v>36.649997711181641</v>
          </cell>
          <cell r="AJ36">
            <v>38.649997711181641</v>
          </cell>
          <cell r="AK36">
            <v>39.154998779296875</v>
          </cell>
          <cell r="AL36">
            <v>37.149997711181641</v>
          </cell>
          <cell r="AM36">
            <v>37.5</v>
          </cell>
          <cell r="AN36">
            <v>36</v>
          </cell>
          <cell r="AO36">
            <v>35.199996948242188</v>
          </cell>
          <cell r="AP36">
            <v>35.625</v>
          </cell>
          <cell r="AQ36">
            <v>38.049999237060547</v>
          </cell>
          <cell r="AR36">
            <v>37.1</v>
          </cell>
          <cell r="AS36">
            <v>37.899999237060548</v>
          </cell>
          <cell r="AT36">
            <v>35.250001525878908</v>
          </cell>
          <cell r="AU36">
            <v>35.249997711181642</v>
          </cell>
          <cell r="AV36">
            <v>37.249997711181642</v>
          </cell>
          <cell r="AW36">
            <v>37.754998779296876</v>
          </cell>
          <cell r="AX36">
            <v>35.749997711181642</v>
          </cell>
          <cell r="AY36">
            <v>36.1</v>
          </cell>
          <cell r="AZ36">
            <v>34.6</v>
          </cell>
          <cell r="BA36">
            <v>33.799996948242189</v>
          </cell>
          <cell r="BB36">
            <v>34.225000000000001</v>
          </cell>
          <cell r="BC36">
            <v>36.649999237060548</v>
          </cell>
          <cell r="BD36">
            <v>36.1</v>
          </cell>
          <cell r="BE36">
            <v>36.899999237060548</v>
          </cell>
          <cell r="BF36">
            <v>34.250001525878908</v>
          </cell>
          <cell r="BG36">
            <v>34.249997711181642</v>
          </cell>
          <cell r="BH36">
            <v>36.249997711181642</v>
          </cell>
          <cell r="BI36">
            <v>36.754998779296876</v>
          </cell>
          <cell r="BJ36">
            <v>34.749997711181642</v>
          </cell>
          <cell r="BK36">
            <v>35.1</v>
          </cell>
          <cell r="BL36">
            <v>33.6</v>
          </cell>
          <cell r="BM36">
            <v>32.799996948242189</v>
          </cell>
          <cell r="BN36">
            <v>33.225000000000001</v>
          </cell>
          <cell r="BO36">
            <v>35.649999237060548</v>
          </cell>
          <cell r="BP36">
            <v>35.15</v>
          </cell>
          <cell r="BQ36">
            <v>35.949999237060545</v>
          </cell>
          <cell r="BR36">
            <v>33.300001525878905</v>
          </cell>
          <cell r="BS36">
            <v>33.299997711181639</v>
          </cell>
          <cell r="BT36">
            <v>35.299997711181639</v>
          </cell>
          <cell r="BU36">
            <v>35.804998779296874</v>
          </cell>
          <cell r="BV36">
            <v>33.799997711181639</v>
          </cell>
          <cell r="BW36">
            <v>34.15</v>
          </cell>
          <cell r="BX36">
            <v>32.65</v>
          </cell>
          <cell r="BY36">
            <v>31.84999694824219</v>
          </cell>
          <cell r="BZ36">
            <v>32.274999999999999</v>
          </cell>
          <cell r="CA36">
            <v>34.699999237060545</v>
          </cell>
          <cell r="CB36">
            <v>35.35</v>
          </cell>
          <cell r="CC36">
            <v>36.149999237060548</v>
          </cell>
          <cell r="CD36">
            <v>33.500001525878908</v>
          </cell>
          <cell r="CE36">
            <v>33.499997711181642</v>
          </cell>
          <cell r="CF36">
            <v>35.499997711181642</v>
          </cell>
          <cell r="CG36">
            <v>36.004998779296876</v>
          </cell>
          <cell r="CH36">
            <v>33.999997711181642</v>
          </cell>
          <cell r="CI36">
            <v>34.35</v>
          </cell>
          <cell r="CJ36">
            <v>32.85</v>
          </cell>
          <cell r="CK36">
            <v>32.049996948242189</v>
          </cell>
          <cell r="CL36">
            <v>32.475000000000001</v>
          </cell>
          <cell r="CM36">
            <v>34.899999237060548</v>
          </cell>
          <cell r="CN36">
            <v>36</v>
          </cell>
          <cell r="CO36">
            <v>36.799999237060547</v>
          </cell>
          <cell r="CP36">
            <v>34.150001525878906</v>
          </cell>
          <cell r="CQ36">
            <v>34.149997711181641</v>
          </cell>
          <cell r="CR36">
            <v>36.149997711181641</v>
          </cell>
          <cell r="CS36">
            <v>36.654998779296875</v>
          </cell>
          <cell r="CT36">
            <v>34.649997711181641</v>
          </cell>
          <cell r="CU36">
            <v>35</v>
          </cell>
          <cell r="CV36">
            <v>33.5</v>
          </cell>
          <cell r="CW36">
            <v>32.699996948242188</v>
          </cell>
          <cell r="CX36">
            <v>33.125</v>
          </cell>
          <cell r="CY36">
            <v>35.549999237060547</v>
          </cell>
          <cell r="CZ36">
            <v>36.65</v>
          </cell>
          <cell r="DA36">
            <v>37.449999237060545</v>
          </cell>
          <cell r="DB36">
            <v>34.800001525878905</v>
          </cell>
          <cell r="DC36">
            <v>34.799997711181639</v>
          </cell>
          <cell r="DD36">
            <v>36.799997711181639</v>
          </cell>
          <cell r="DE36">
            <v>37.304998779296874</v>
          </cell>
          <cell r="DF36">
            <v>35.299997711181639</v>
          </cell>
          <cell r="DG36">
            <v>35.65</v>
          </cell>
          <cell r="DH36">
            <v>34.15</v>
          </cell>
          <cell r="DI36">
            <v>33.349996948242186</v>
          </cell>
          <cell r="DJ36">
            <v>33.774999999999999</v>
          </cell>
          <cell r="DK36">
            <v>36.199999237060545</v>
          </cell>
          <cell r="DL36">
            <v>37.15</v>
          </cell>
          <cell r="DM36">
            <v>37.949999237060545</v>
          </cell>
          <cell r="DN36">
            <v>35.300001525878905</v>
          </cell>
          <cell r="DO36">
            <v>35.299997711181639</v>
          </cell>
          <cell r="DP36">
            <v>37.299997711181639</v>
          </cell>
          <cell r="DQ36">
            <v>37.804998779296874</v>
          </cell>
          <cell r="DR36">
            <v>35.799997711181639</v>
          </cell>
          <cell r="DS36">
            <v>36.15</v>
          </cell>
          <cell r="DT36">
            <v>34.65</v>
          </cell>
          <cell r="DU36">
            <v>33.849996948242186</v>
          </cell>
          <cell r="DV36">
            <v>34.274999999999999</v>
          </cell>
          <cell r="DW36">
            <v>36.699999237060545</v>
          </cell>
          <cell r="DX36">
            <v>37.65</v>
          </cell>
          <cell r="DY36">
            <v>38.449999237060545</v>
          </cell>
          <cell r="DZ36">
            <v>35.800001525878905</v>
          </cell>
          <cell r="EA36">
            <v>35.799997711181639</v>
          </cell>
          <cell r="EB36">
            <v>37.799997711181639</v>
          </cell>
          <cell r="EC36">
            <v>38.304998779296874</v>
          </cell>
          <cell r="ED36">
            <v>36.299997711181639</v>
          </cell>
          <cell r="EE36">
            <v>36.65</v>
          </cell>
          <cell r="EF36">
            <v>35.15</v>
          </cell>
          <cell r="EG36">
            <v>34.349996948242186</v>
          </cell>
          <cell r="EH36">
            <v>34.774999999999999</v>
          </cell>
          <cell r="EI36">
            <v>37.199999237060545</v>
          </cell>
        </row>
        <row r="37">
          <cell r="D37">
            <v>34.333333333333336</v>
          </cell>
          <cell r="E37">
            <v>35.25</v>
          </cell>
          <cell r="F37">
            <v>28.25</v>
          </cell>
          <cell r="H37">
            <v>28</v>
          </cell>
          <cell r="I37">
            <v>28</v>
          </cell>
          <cell r="J37">
            <v>28.549999237060547</v>
          </cell>
          <cell r="AF37">
            <v>33.598747253417969</v>
          </cell>
          <cell r="AG37">
            <v>32.596248626708984</v>
          </cell>
          <cell r="AH37">
            <v>25.784748077392578</v>
          </cell>
          <cell r="AI37">
            <v>26.467498779296875</v>
          </cell>
          <cell r="AJ37">
            <v>26.582498550415039</v>
          </cell>
          <cell r="AK37">
            <v>31.008749008178711</v>
          </cell>
          <cell r="AL37">
            <v>34.711250305175781</v>
          </cell>
          <cell r="AM37">
            <v>36.972499847412109</v>
          </cell>
          <cell r="AN37">
            <v>28.099998474121094</v>
          </cell>
          <cell r="AO37">
            <v>28.099998474121094</v>
          </cell>
          <cell r="AP37">
            <v>28.099998474121094</v>
          </cell>
          <cell r="AQ37">
            <v>33.350002288818359</v>
          </cell>
          <cell r="AR37">
            <v>34.098747253417969</v>
          </cell>
          <cell r="AS37">
            <v>33.096248626708984</v>
          </cell>
          <cell r="AT37">
            <v>26.284748077392578</v>
          </cell>
          <cell r="AU37">
            <v>26.967498779296875</v>
          </cell>
          <cell r="AV37">
            <v>22.082498550415039</v>
          </cell>
          <cell r="AW37">
            <v>126.50875091552734</v>
          </cell>
          <cell r="AX37">
            <v>34.711250305175781</v>
          </cell>
          <cell r="AY37">
            <v>36.972499847412109</v>
          </cell>
          <cell r="AZ37">
            <v>28.599998474121094</v>
          </cell>
          <cell r="BA37">
            <v>28.599998474121094</v>
          </cell>
          <cell r="BB37">
            <v>28.599998474121094</v>
          </cell>
          <cell r="BC37">
            <v>33.850002288818359</v>
          </cell>
          <cell r="BD37">
            <v>32.548747253417972</v>
          </cell>
          <cell r="BE37">
            <v>31.546248626708984</v>
          </cell>
          <cell r="BF37">
            <v>24.734748077392577</v>
          </cell>
          <cell r="BG37">
            <v>25.417498779296874</v>
          </cell>
          <cell r="BH37">
            <v>20.532498550415038</v>
          </cell>
          <cell r="BI37">
            <v>124.95875091552735</v>
          </cell>
          <cell r="BJ37">
            <v>33.161250305175784</v>
          </cell>
          <cell r="BK37">
            <v>35.422499847412112</v>
          </cell>
          <cell r="BL37">
            <v>27.049998474121093</v>
          </cell>
          <cell r="BM37">
            <v>27.049998474121093</v>
          </cell>
          <cell r="BN37">
            <v>27.049998474121093</v>
          </cell>
          <cell r="BO37">
            <v>32.300002288818362</v>
          </cell>
          <cell r="BP37">
            <v>31.998747253417971</v>
          </cell>
          <cell r="BQ37">
            <v>30.996248626708983</v>
          </cell>
          <cell r="BR37">
            <v>24.184748077392577</v>
          </cell>
          <cell r="BS37">
            <v>24.867498779296874</v>
          </cell>
          <cell r="BT37">
            <v>19.982498550415038</v>
          </cell>
          <cell r="BU37">
            <v>124.40875091552735</v>
          </cell>
          <cell r="BV37">
            <v>32.611250305175787</v>
          </cell>
          <cell r="BW37">
            <v>34.872499847412115</v>
          </cell>
          <cell r="BX37">
            <v>26.499998474121092</v>
          </cell>
          <cell r="BY37">
            <v>26.499998474121092</v>
          </cell>
          <cell r="BZ37">
            <v>26.499998474121092</v>
          </cell>
          <cell r="CA37">
            <v>31.750002288818362</v>
          </cell>
          <cell r="CB37">
            <v>32.19874725341797</v>
          </cell>
          <cell r="CC37">
            <v>31.196248626708982</v>
          </cell>
          <cell r="CD37">
            <v>24.384748077392576</v>
          </cell>
          <cell r="CE37">
            <v>25.067498779296873</v>
          </cell>
          <cell r="CF37">
            <v>20.182498550415037</v>
          </cell>
          <cell r="CG37">
            <v>124.60875091552735</v>
          </cell>
          <cell r="CH37">
            <v>32.81125030517579</v>
          </cell>
          <cell r="CI37">
            <v>35.072499847412118</v>
          </cell>
          <cell r="CJ37">
            <v>26.699998474121092</v>
          </cell>
          <cell r="CK37">
            <v>26.699998474121092</v>
          </cell>
          <cell r="CL37">
            <v>26.699998474121092</v>
          </cell>
          <cell r="CM37">
            <v>31.950002288818361</v>
          </cell>
          <cell r="CN37">
            <v>32.398747253417973</v>
          </cell>
          <cell r="CO37">
            <v>31.396248626708982</v>
          </cell>
          <cell r="CP37">
            <v>24.584748077392575</v>
          </cell>
          <cell r="CQ37">
            <v>25.267498779296872</v>
          </cell>
          <cell r="CR37">
            <v>20.382498550415036</v>
          </cell>
          <cell r="CS37">
            <v>124.80875091552736</v>
          </cell>
          <cell r="CT37">
            <v>33.011250305175793</v>
          </cell>
          <cell r="CU37">
            <v>35.272499847412121</v>
          </cell>
          <cell r="CV37">
            <v>26.899998474121091</v>
          </cell>
          <cell r="CW37">
            <v>26.899998474121091</v>
          </cell>
          <cell r="CX37">
            <v>26.899998474121091</v>
          </cell>
          <cell r="CY37">
            <v>32.150002288818364</v>
          </cell>
          <cell r="CZ37">
            <v>32.598747253417976</v>
          </cell>
          <cell r="DA37">
            <v>31.596248626708981</v>
          </cell>
          <cell r="DB37">
            <v>24.784748077392575</v>
          </cell>
          <cell r="DC37">
            <v>25.467498779296871</v>
          </cell>
          <cell r="DD37">
            <v>20.582498550415036</v>
          </cell>
          <cell r="DE37">
            <v>125.00875091552736</v>
          </cell>
          <cell r="DF37">
            <v>33.211250305175795</v>
          </cell>
          <cell r="DG37">
            <v>35.472499847412124</v>
          </cell>
          <cell r="DH37">
            <v>27.09999847412109</v>
          </cell>
          <cell r="DI37">
            <v>27.09999847412109</v>
          </cell>
          <cell r="DJ37">
            <v>27.09999847412109</v>
          </cell>
          <cell r="DK37">
            <v>32.350002288818366</v>
          </cell>
          <cell r="DL37">
            <v>32.798747253417979</v>
          </cell>
          <cell r="DM37">
            <v>31.79624862670898</v>
          </cell>
          <cell r="DN37">
            <v>24.984748077392574</v>
          </cell>
          <cell r="DO37">
            <v>25.667498779296871</v>
          </cell>
          <cell r="DP37">
            <v>20.782498550415035</v>
          </cell>
          <cell r="DQ37">
            <v>125.20875091552736</v>
          </cell>
          <cell r="DR37">
            <v>33.411250305175798</v>
          </cell>
          <cell r="DS37">
            <v>35.672499847412126</v>
          </cell>
          <cell r="DT37">
            <v>27.299998474121089</v>
          </cell>
          <cell r="DU37">
            <v>27.299998474121089</v>
          </cell>
          <cell r="DV37">
            <v>27.299998474121089</v>
          </cell>
          <cell r="DW37">
            <v>32.550002288818369</v>
          </cell>
          <cell r="DX37">
            <v>32.998747253417982</v>
          </cell>
          <cell r="DY37">
            <v>31.996248626708979</v>
          </cell>
          <cell r="DZ37">
            <v>25.184748077392573</v>
          </cell>
          <cell r="EA37">
            <v>25.86749877929687</v>
          </cell>
          <cell r="EB37">
            <v>20.982498550415034</v>
          </cell>
          <cell r="EC37">
            <v>125.40875091552736</v>
          </cell>
          <cell r="ED37">
            <v>33.611250305175801</v>
          </cell>
          <cell r="EE37">
            <v>35.872499847412129</v>
          </cell>
          <cell r="EF37">
            <v>27.499998474121089</v>
          </cell>
          <cell r="EG37">
            <v>27.499998474121089</v>
          </cell>
          <cell r="EH37">
            <v>27.499998474121089</v>
          </cell>
          <cell r="EI37">
            <v>32.750002288818372</v>
          </cell>
        </row>
        <row r="38">
          <cell r="D38">
            <v>47</v>
          </cell>
          <cell r="E38">
            <v>44.375</v>
          </cell>
          <cell r="F38">
            <v>42</v>
          </cell>
          <cell r="H38">
            <v>41.199996948242188</v>
          </cell>
          <cell r="I38">
            <v>41.625</v>
          </cell>
          <cell r="J38">
            <v>44.049999237060547</v>
          </cell>
          <cell r="AF38">
            <v>42</v>
          </cell>
          <cell r="AG38">
            <v>44</v>
          </cell>
          <cell r="AH38">
            <v>43.150001525878906</v>
          </cell>
          <cell r="AI38">
            <v>43.149997711181641</v>
          </cell>
          <cell r="AJ38">
            <v>45.149997711181641</v>
          </cell>
          <cell r="AK38">
            <v>46.654998779296875</v>
          </cell>
          <cell r="AL38">
            <v>40.149997711181641</v>
          </cell>
          <cell r="AM38">
            <v>40.5</v>
          </cell>
          <cell r="AN38">
            <v>39</v>
          </cell>
          <cell r="AO38">
            <v>38.199996948242188</v>
          </cell>
          <cell r="AP38">
            <v>38.625</v>
          </cell>
          <cell r="AQ38">
            <v>41.049999237060547</v>
          </cell>
          <cell r="AR38">
            <v>40.5</v>
          </cell>
          <cell r="AS38">
            <v>41.5</v>
          </cell>
          <cell r="AT38">
            <v>40.650001525878906</v>
          </cell>
          <cell r="AU38">
            <v>40.649997711181641</v>
          </cell>
          <cell r="AV38">
            <v>42.649997711181641</v>
          </cell>
          <cell r="AW38">
            <v>40.654998779296875</v>
          </cell>
          <cell r="AX38">
            <v>38.649997711181641</v>
          </cell>
          <cell r="AY38">
            <v>39</v>
          </cell>
          <cell r="AZ38">
            <v>37.5</v>
          </cell>
          <cell r="BA38">
            <v>36.699996948242188</v>
          </cell>
          <cell r="BB38">
            <v>37.125</v>
          </cell>
          <cell r="BC38">
            <v>39.549999237060547</v>
          </cell>
          <cell r="BD38">
            <v>39</v>
          </cell>
          <cell r="BE38">
            <v>39.799999237060547</v>
          </cell>
          <cell r="BF38">
            <v>37.150001525878906</v>
          </cell>
          <cell r="BG38">
            <v>37.149997711181641</v>
          </cell>
          <cell r="BH38">
            <v>39.149997711181641</v>
          </cell>
          <cell r="BI38">
            <v>39.654998779296875</v>
          </cell>
          <cell r="BJ38">
            <v>37.649997711181641</v>
          </cell>
          <cell r="BK38">
            <v>38</v>
          </cell>
          <cell r="BL38">
            <v>36.5</v>
          </cell>
          <cell r="BM38">
            <v>35.699996948242188</v>
          </cell>
          <cell r="BN38">
            <v>36.125</v>
          </cell>
          <cell r="BO38">
            <v>38.549999237060547</v>
          </cell>
          <cell r="BP38">
            <v>38.049999999999997</v>
          </cell>
          <cell r="BQ38">
            <v>38.849999237060544</v>
          </cell>
          <cell r="BR38">
            <v>36.200001525878903</v>
          </cell>
          <cell r="BS38">
            <v>36.199997711181638</v>
          </cell>
          <cell r="BT38">
            <v>38.199997711181638</v>
          </cell>
          <cell r="BU38">
            <v>38.704998779296872</v>
          </cell>
          <cell r="BV38">
            <v>36.699997711181638</v>
          </cell>
          <cell r="BW38">
            <v>37.049999999999997</v>
          </cell>
          <cell r="BX38">
            <v>35.549999999999997</v>
          </cell>
          <cell r="BY38">
            <v>34.749996948242192</v>
          </cell>
          <cell r="BZ38">
            <v>35.174999999999997</v>
          </cell>
          <cell r="CA38">
            <v>37.599999237060544</v>
          </cell>
          <cell r="CB38">
            <v>38.25</v>
          </cell>
          <cell r="CC38">
            <v>39.049999237060547</v>
          </cell>
          <cell r="CD38">
            <v>36.400001525878906</v>
          </cell>
          <cell r="CE38">
            <v>36.399997711181641</v>
          </cell>
          <cell r="CF38">
            <v>38.399997711181641</v>
          </cell>
          <cell r="CG38">
            <v>38.904998779296875</v>
          </cell>
          <cell r="CH38">
            <v>36.899997711181641</v>
          </cell>
          <cell r="CI38">
            <v>37.25</v>
          </cell>
          <cell r="CJ38">
            <v>35.75</v>
          </cell>
          <cell r="CK38">
            <v>34.949996948242188</v>
          </cell>
          <cell r="CL38">
            <v>35.375</v>
          </cell>
          <cell r="CM38">
            <v>37.799999237060547</v>
          </cell>
          <cell r="CN38">
            <v>38.9</v>
          </cell>
          <cell r="CO38">
            <v>39.699999237060545</v>
          </cell>
          <cell r="CP38">
            <v>37.050001525878905</v>
          </cell>
          <cell r="CQ38">
            <v>37.049997711181639</v>
          </cell>
          <cell r="CR38">
            <v>39.049997711181639</v>
          </cell>
          <cell r="CS38">
            <v>39.554998779296874</v>
          </cell>
          <cell r="CT38">
            <v>37.549997711181639</v>
          </cell>
          <cell r="CU38">
            <v>37.9</v>
          </cell>
          <cell r="CV38">
            <v>36.4</v>
          </cell>
          <cell r="CW38">
            <v>35.599996948242186</v>
          </cell>
          <cell r="CX38">
            <v>36.024999999999999</v>
          </cell>
          <cell r="CY38">
            <v>38.449999237060545</v>
          </cell>
          <cell r="CZ38">
            <v>39.549999999999997</v>
          </cell>
          <cell r="DA38">
            <v>40.349999237060544</v>
          </cell>
          <cell r="DB38">
            <v>37.700001525878903</v>
          </cell>
          <cell r="DC38">
            <v>37.699997711181638</v>
          </cell>
          <cell r="DD38">
            <v>39.699997711181638</v>
          </cell>
          <cell r="DE38">
            <v>40.204998779296872</v>
          </cell>
          <cell r="DF38">
            <v>38.199997711181638</v>
          </cell>
          <cell r="DG38">
            <v>38.549999999999997</v>
          </cell>
          <cell r="DH38">
            <v>37.049999999999997</v>
          </cell>
          <cell r="DI38">
            <v>36.249996948242185</v>
          </cell>
          <cell r="DJ38">
            <v>36.674999999999997</v>
          </cell>
          <cell r="DK38">
            <v>39.099999237060544</v>
          </cell>
          <cell r="DL38">
            <v>40.049999999999997</v>
          </cell>
          <cell r="DM38">
            <v>40.849999237060544</v>
          </cell>
          <cell r="DN38">
            <v>38.200001525878903</v>
          </cell>
          <cell r="DO38">
            <v>38.199997711181638</v>
          </cell>
          <cell r="DP38">
            <v>40.199997711181638</v>
          </cell>
          <cell r="DQ38">
            <v>40.704998779296872</v>
          </cell>
          <cell r="DR38">
            <v>38.699997711181638</v>
          </cell>
          <cell r="DS38">
            <v>39.049999999999997</v>
          </cell>
          <cell r="DT38">
            <v>37.549999999999997</v>
          </cell>
          <cell r="DU38">
            <v>36.749996948242185</v>
          </cell>
          <cell r="DV38">
            <v>37.174999999999997</v>
          </cell>
          <cell r="DW38">
            <v>39.599999237060544</v>
          </cell>
          <cell r="DX38">
            <v>40.549999999999997</v>
          </cell>
          <cell r="DY38">
            <v>41.349999237060544</v>
          </cell>
          <cell r="DZ38">
            <v>38.700001525878903</v>
          </cell>
          <cell r="EA38">
            <v>38.699997711181638</v>
          </cell>
          <cell r="EB38">
            <v>40.699997711181638</v>
          </cell>
          <cell r="EC38">
            <v>41.204998779296872</v>
          </cell>
          <cell r="ED38">
            <v>39.199997711181638</v>
          </cell>
          <cell r="EE38">
            <v>39.549999999999997</v>
          </cell>
          <cell r="EF38">
            <v>38.049999999999997</v>
          </cell>
          <cell r="EG38">
            <v>37.249996948242185</v>
          </cell>
          <cell r="EH38">
            <v>37.674999999999997</v>
          </cell>
          <cell r="EI38">
            <v>40.099999237060544</v>
          </cell>
        </row>
        <row r="39">
          <cell r="D39">
            <v>23.001666386922199</v>
          </cell>
          <cell r="E39">
            <v>19.812502861022949</v>
          </cell>
          <cell r="F39">
            <v>22.010000228881836</v>
          </cell>
          <cell r="H39">
            <v>19.246000289916992</v>
          </cell>
          <cell r="I39">
            <v>16.75</v>
          </cell>
          <cell r="J39">
            <v>21.75</v>
          </cell>
          <cell r="AF39">
            <v>27.540000915527344</v>
          </cell>
          <cell r="AG39">
            <v>25.286003112792969</v>
          </cell>
          <cell r="AH39">
            <v>20.290000915527344</v>
          </cell>
          <cell r="AI39">
            <v>20.290000915527344</v>
          </cell>
          <cell r="AJ39">
            <v>22.290000915527344</v>
          </cell>
          <cell r="AK39">
            <v>29.290000915527344</v>
          </cell>
          <cell r="AL39">
            <v>35.290000915527344</v>
          </cell>
          <cell r="AM39">
            <v>33.290004730224609</v>
          </cell>
          <cell r="AN39">
            <v>25.290000915527344</v>
          </cell>
          <cell r="AO39">
            <v>20.286001205444336</v>
          </cell>
          <cell r="AP39">
            <v>22.290000915527344</v>
          </cell>
          <cell r="AQ39">
            <v>27.290000915527344</v>
          </cell>
          <cell r="AR39">
            <v>34.639999389648438</v>
          </cell>
          <cell r="AS39">
            <v>30.136001586914063</v>
          </cell>
          <cell r="AT39">
            <v>24.389999389648438</v>
          </cell>
          <cell r="AU39">
            <v>20.889999389648438</v>
          </cell>
          <cell r="AV39">
            <v>21.180000305175781</v>
          </cell>
          <cell r="AW39">
            <v>28.180000305175781</v>
          </cell>
          <cell r="AX39">
            <v>34.180000305175781</v>
          </cell>
          <cell r="AY39">
            <v>32.180004119873047</v>
          </cell>
          <cell r="AZ39">
            <v>24.180000305175781</v>
          </cell>
          <cell r="BA39">
            <v>19.176000595092773</v>
          </cell>
          <cell r="BB39">
            <v>21.180000305175781</v>
          </cell>
          <cell r="BC39">
            <v>26.180000305175781</v>
          </cell>
          <cell r="BD39">
            <v>35.5</v>
          </cell>
          <cell r="BE39">
            <v>31.246002197265625</v>
          </cell>
          <cell r="BF39">
            <v>25.5</v>
          </cell>
          <cell r="BG39">
            <v>22</v>
          </cell>
          <cell r="BH39">
            <v>22.290000915527344</v>
          </cell>
          <cell r="BI39">
            <v>29.290000915527344</v>
          </cell>
          <cell r="BJ39">
            <v>35.290000915527344</v>
          </cell>
          <cell r="BK39">
            <v>33.290004730224609</v>
          </cell>
          <cell r="BL39">
            <v>25.290000915527344</v>
          </cell>
          <cell r="BM39">
            <v>20.286001205444336</v>
          </cell>
          <cell r="BN39">
            <v>22.290000915527344</v>
          </cell>
          <cell r="BO39">
            <v>27.290000915527344</v>
          </cell>
          <cell r="BP39">
            <v>35.75</v>
          </cell>
          <cell r="BQ39">
            <v>31.246002197265625</v>
          </cell>
          <cell r="BR39">
            <v>25.5</v>
          </cell>
          <cell r="BS39">
            <v>22</v>
          </cell>
          <cell r="BT39">
            <v>22.290000915527344</v>
          </cell>
          <cell r="BU39">
            <v>29.290000915527344</v>
          </cell>
          <cell r="BV39">
            <v>35.290000915527344</v>
          </cell>
          <cell r="BW39">
            <v>33.290004730224609</v>
          </cell>
          <cell r="BX39">
            <v>25.290000915527344</v>
          </cell>
          <cell r="BY39">
            <v>20.286001205444336</v>
          </cell>
          <cell r="BZ39">
            <v>22.290000915527344</v>
          </cell>
          <cell r="CA39">
            <v>27.290000915527344</v>
          </cell>
          <cell r="CB39">
            <v>35.75</v>
          </cell>
          <cell r="CC39">
            <v>31.246002197265625</v>
          </cell>
          <cell r="CD39">
            <v>25.5</v>
          </cell>
          <cell r="CE39">
            <v>22</v>
          </cell>
          <cell r="CF39">
            <v>22.290000915527344</v>
          </cell>
          <cell r="CG39">
            <v>29.290000915527344</v>
          </cell>
          <cell r="CH39">
            <v>35.290000915527344</v>
          </cell>
          <cell r="CI39">
            <v>33.290004730224609</v>
          </cell>
          <cell r="CJ39">
            <v>25.290000915527344</v>
          </cell>
          <cell r="CK39">
            <v>20.286001205444336</v>
          </cell>
          <cell r="CL39">
            <v>22.290000915527344</v>
          </cell>
          <cell r="CM39">
            <v>27.290000915527344</v>
          </cell>
          <cell r="CN39">
            <v>35.75</v>
          </cell>
          <cell r="CO39">
            <v>31.246002197265625</v>
          </cell>
          <cell r="CP39">
            <v>25.5</v>
          </cell>
          <cell r="CQ39">
            <v>22</v>
          </cell>
          <cell r="CR39">
            <v>22.290000915527344</v>
          </cell>
          <cell r="CS39">
            <v>29.290000915527344</v>
          </cell>
          <cell r="CT39">
            <v>35.290000915527344</v>
          </cell>
          <cell r="CU39">
            <v>33.290004730224609</v>
          </cell>
          <cell r="CV39">
            <v>25.290000915527344</v>
          </cell>
          <cell r="CW39">
            <v>20.286001205444336</v>
          </cell>
          <cell r="CX39">
            <v>22.290000915527344</v>
          </cell>
          <cell r="CY39">
            <v>27.290000915527344</v>
          </cell>
          <cell r="CZ39">
            <v>35.75</v>
          </cell>
          <cell r="DA39">
            <v>31.246002197265625</v>
          </cell>
          <cell r="DB39">
            <v>25.5</v>
          </cell>
          <cell r="DC39">
            <v>22</v>
          </cell>
          <cell r="DD39">
            <v>22.290000915527344</v>
          </cell>
          <cell r="DE39">
            <v>29.290000915527344</v>
          </cell>
          <cell r="DF39">
            <v>35.290000915527344</v>
          </cell>
          <cell r="DG39">
            <v>33.290004730224609</v>
          </cell>
          <cell r="DH39">
            <v>25.290000915527344</v>
          </cell>
          <cell r="DI39">
            <v>20.286001205444336</v>
          </cell>
          <cell r="DJ39">
            <v>22.290000915527344</v>
          </cell>
          <cell r="DK39">
            <v>27.290000915527344</v>
          </cell>
          <cell r="DL39">
            <v>35.75</v>
          </cell>
          <cell r="DM39">
            <v>31.246002197265625</v>
          </cell>
          <cell r="DN39">
            <v>25.5</v>
          </cell>
          <cell r="DO39">
            <v>22</v>
          </cell>
          <cell r="DP39">
            <v>22.290000915527344</v>
          </cell>
          <cell r="DQ39">
            <v>29.290000915527344</v>
          </cell>
          <cell r="DR39">
            <v>35.290000915527344</v>
          </cell>
          <cell r="DS39">
            <v>33.290004730224609</v>
          </cell>
          <cell r="DT39">
            <v>25.290000915527344</v>
          </cell>
          <cell r="DU39">
            <v>20.286001205444336</v>
          </cell>
          <cell r="DV39">
            <v>22.290000915527344</v>
          </cell>
          <cell r="DW39">
            <v>27.290000915527344</v>
          </cell>
          <cell r="DX39">
            <v>35.75</v>
          </cell>
          <cell r="DY39">
            <v>31.246002197265625</v>
          </cell>
          <cell r="DZ39">
            <v>25.5</v>
          </cell>
          <cell r="EA39">
            <v>22</v>
          </cell>
          <cell r="EB39">
            <v>22.290000915527344</v>
          </cell>
          <cell r="EC39">
            <v>29.290000915527344</v>
          </cell>
          <cell r="ED39">
            <v>35.290000915527344</v>
          </cell>
          <cell r="EE39">
            <v>33.290004730224609</v>
          </cell>
          <cell r="EF39">
            <v>25.290000915527344</v>
          </cell>
          <cell r="EG39">
            <v>20.286001205444336</v>
          </cell>
          <cell r="EH39">
            <v>22.290000915527344</v>
          </cell>
          <cell r="EI39">
            <v>27.290000915527344</v>
          </cell>
        </row>
        <row r="40">
          <cell r="D40">
            <v>22.99833869934082</v>
          </cell>
          <cell r="E40">
            <v>19.437502861022949</v>
          </cell>
          <cell r="F40">
            <v>22.010000228881836</v>
          </cell>
          <cell r="H40">
            <v>19.246000289916992</v>
          </cell>
          <cell r="I40">
            <v>16.75</v>
          </cell>
          <cell r="J40">
            <v>21.75</v>
          </cell>
          <cell r="AF40">
            <v>27.540000915527344</v>
          </cell>
          <cell r="AG40">
            <v>25.286003112792969</v>
          </cell>
          <cell r="AH40">
            <v>20.290000915527344</v>
          </cell>
          <cell r="AI40">
            <v>20.290000915527344</v>
          </cell>
          <cell r="AJ40">
            <v>22.290000915527344</v>
          </cell>
          <cell r="AK40">
            <v>29.290000915527344</v>
          </cell>
          <cell r="AL40">
            <v>35.290000915527344</v>
          </cell>
          <cell r="AM40">
            <v>33.290004730224609</v>
          </cell>
          <cell r="AN40">
            <v>25.290000915527344</v>
          </cell>
          <cell r="AO40">
            <v>20.286001205444336</v>
          </cell>
          <cell r="AP40">
            <v>22.290000915527344</v>
          </cell>
          <cell r="AQ40">
            <v>27.290000915527344</v>
          </cell>
          <cell r="AR40">
            <v>34.639999389648438</v>
          </cell>
          <cell r="AS40">
            <v>30.136001586914063</v>
          </cell>
          <cell r="AT40">
            <v>24.389999389648438</v>
          </cell>
          <cell r="AU40">
            <v>20.889999389648438</v>
          </cell>
          <cell r="AV40">
            <v>21.290000915527344</v>
          </cell>
          <cell r="AW40">
            <v>28.290000915527344</v>
          </cell>
          <cell r="AX40">
            <v>34.290000915527344</v>
          </cell>
          <cell r="AY40">
            <v>32.290004730224609</v>
          </cell>
          <cell r="AZ40">
            <v>24.290000915527344</v>
          </cell>
          <cell r="BA40">
            <v>19.286001205444336</v>
          </cell>
          <cell r="BB40">
            <v>21.290000915527344</v>
          </cell>
          <cell r="BC40">
            <v>26.290000915527344</v>
          </cell>
          <cell r="BD40">
            <v>34.639999389648438</v>
          </cell>
          <cell r="BE40">
            <v>30.136001586914063</v>
          </cell>
          <cell r="BF40">
            <v>24.389999389648438</v>
          </cell>
          <cell r="BG40">
            <v>20.889999389648438</v>
          </cell>
          <cell r="BH40">
            <v>21.290000915527344</v>
          </cell>
          <cell r="BI40">
            <v>28.290000915527344</v>
          </cell>
          <cell r="BJ40">
            <v>34.290000915527344</v>
          </cell>
          <cell r="BK40">
            <v>32.290004730224609</v>
          </cell>
          <cell r="BL40">
            <v>24.290000915527344</v>
          </cell>
          <cell r="BM40">
            <v>19.286001205444336</v>
          </cell>
          <cell r="BN40">
            <v>21.290000915527344</v>
          </cell>
          <cell r="BO40">
            <v>26.290000915527344</v>
          </cell>
          <cell r="BP40">
            <v>34.639999389648438</v>
          </cell>
          <cell r="BQ40">
            <v>30.136001586914063</v>
          </cell>
          <cell r="BR40">
            <v>24.389999389648438</v>
          </cell>
          <cell r="BS40">
            <v>20.889999389648438</v>
          </cell>
          <cell r="BT40">
            <v>21.290000915527344</v>
          </cell>
          <cell r="BU40">
            <v>28.290000915527344</v>
          </cell>
          <cell r="BV40">
            <v>34.290000915527344</v>
          </cell>
          <cell r="BW40">
            <v>32.290004730224609</v>
          </cell>
          <cell r="BX40">
            <v>24.290000915527344</v>
          </cell>
          <cell r="BY40">
            <v>19.286001205444336</v>
          </cell>
          <cell r="BZ40">
            <v>21.290000915527344</v>
          </cell>
          <cell r="CA40">
            <v>26.290000915527344</v>
          </cell>
          <cell r="CB40">
            <v>34.639999389648438</v>
          </cell>
          <cell r="CC40">
            <v>30.136001586914063</v>
          </cell>
          <cell r="CD40">
            <v>24.389999389648438</v>
          </cell>
          <cell r="CE40">
            <v>20.889999389648438</v>
          </cell>
          <cell r="CF40">
            <v>21.290000915527344</v>
          </cell>
          <cell r="CG40">
            <v>28.290000915527344</v>
          </cell>
          <cell r="CH40">
            <v>34.290000915527344</v>
          </cell>
          <cell r="CI40">
            <v>32.290004730224609</v>
          </cell>
          <cell r="CJ40">
            <v>24.290000915527344</v>
          </cell>
          <cell r="CK40">
            <v>19.286001205444336</v>
          </cell>
          <cell r="CL40">
            <v>21.290000915527344</v>
          </cell>
          <cell r="CM40">
            <v>26.290000915527344</v>
          </cell>
          <cell r="CN40">
            <v>34.639999389648438</v>
          </cell>
          <cell r="CO40">
            <v>30.136001586914063</v>
          </cell>
          <cell r="CP40">
            <v>24.389999389648438</v>
          </cell>
          <cell r="CQ40">
            <v>20.889999389648438</v>
          </cell>
          <cell r="CR40">
            <v>21.290000915527344</v>
          </cell>
          <cell r="CS40">
            <v>28.290000915527344</v>
          </cell>
          <cell r="CT40">
            <v>34.290000915527344</v>
          </cell>
          <cell r="CU40">
            <v>32.290004730224609</v>
          </cell>
          <cell r="CV40">
            <v>24.290000915527344</v>
          </cell>
          <cell r="CW40">
            <v>19.286001205444336</v>
          </cell>
          <cell r="CX40">
            <v>21.290000915527344</v>
          </cell>
          <cell r="CY40">
            <v>26.290000915527344</v>
          </cell>
          <cell r="CZ40">
            <v>34.639999389648438</v>
          </cell>
          <cell r="DA40">
            <v>30.136001586914063</v>
          </cell>
          <cell r="DB40">
            <v>24.389999389648438</v>
          </cell>
          <cell r="DC40">
            <v>20.889999389648438</v>
          </cell>
          <cell r="DD40">
            <v>21.290000915527344</v>
          </cell>
          <cell r="DE40">
            <v>28.290000915527344</v>
          </cell>
          <cell r="DF40">
            <v>34.290000915527344</v>
          </cell>
          <cell r="DG40">
            <v>32.290004730224609</v>
          </cell>
          <cell r="DH40">
            <v>24.290000915527344</v>
          </cell>
          <cell r="DI40">
            <v>19.286001205444336</v>
          </cell>
          <cell r="DJ40">
            <v>21.290000915527344</v>
          </cell>
          <cell r="DK40">
            <v>26.290000915527344</v>
          </cell>
          <cell r="DL40">
            <v>34.639999389648438</v>
          </cell>
          <cell r="DM40">
            <v>30.136001586914063</v>
          </cell>
          <cell r="DN40">
            <v>24.389999389648438</v>
          </cell>
          <cell r="DO40">
            <v>20.889999389648438</v>
          </cell>
          <cell r="DP40">
            <v>21.290000915527344</v>
          </cell>
          <cell r="DQ40">
            <v>28.290000915527344</v>
          </cell>
          <cell r="DR40">
            <v>34.290000915527344</v>
          </cell>
          <cell r="DS40">
            <v>32.290004730224609</v>
          </cell>
          <cell r="DT40">
            <v>24.290000915527344</v>
          </cell>
          <cell r="DU40">
            <v>19.286001205444336</v>
          </cell>
          <cell r="DV40">
            <v>21.290000915527344</v>
          </cell>
          <cell r="DW40">
            <v>26.290000915527344</v>
          </cell>
          <cell r="DX40">
            <v>34.639999389648438</v>
          </cell>
          <cell r="DY40">
            <v>30.136001586914063</v>
          </cell>
          <cell r="DZ40">
            <v>24.389999389648438</v>
          </cell>
          <cell r="EA40">
            <v>20.889999389648438</v>
          </cell>
          <cell r="EB40">
            <v>21.290000915527344</v>
          </cell>
          <cell r="EC40">
            <v>28.290000915527344</v>
          </cell>
          <cell r="ED40">
            <v>34.290000915527344</v>
          </cell>
          <cell r="EE40">
            <v>32.290004730224609</v>
          </cell>
          <cell r="EF40">
            <v>24.290000915527344</v>
          </cell>
          <cell r="EG40">
            <v>19.286001205444336</v>
          </cell>
          <cell r="EH40">
            <v>21.290000915527344</v>
          </cell>
          <cell r="EI40">
            <v>26.290000915527344</v>
          </cell>
        </row>
        <row r="41">
          <cell r="D41">
            <v>23.166673024495442</v>
          </cell>
          <cell r="E41">
            <v>31.694998741149902</v>
          </cell>
          <cell r="F41">
            <v>19.930999755859375</v>
          </cell>
          <cell r="H41">
            <v>19.520000457763672</v>
          </cell>
          <cell r="I41">
            <v>19.940000534057617</v>
          </cell>
          <cell r="J41">
            <v>21.969999313354492</v>
          </cell>
          <cell r="AF41">
            <v>28.460000991821289</v>
          </cell>
          <cell r="AG41">
            <v>26.210000991821289</v>
          </cell>
          <cell r="AH41">
            <v>21.210000991821289</v>
          </cell>
          <cell r="AI41">
            <v>21.210000991821289</v>
          </cell>
          <cell r="AJ41">
            <v>23.210000991821289</v>
          </cell>
          <cell r="AK41">
            <v>30.210000991821289</v>
          </cell>
          <cell r="AL41">
            <v>36.209999084472656</v>
          </cell>
          <cell r="AM41">
            <v>34.209999084472656</v>
          </cell>
          <cell r="AN41">
            <v>26.210000991821289</v>
          </cell>
          <cell r="AO41">
            <v>21.210000991821289</v>
          </cell>
          <cell r="AP41">
            <v>23.210000991821289</v>
          </cell>
          <cell r="AQ41">
            <v>28.210000991821289</v>
          </cell>
          <cell r="AR41">
            <v>22.639999389648438</v>
          </cell>
          <cell r="AS41">
            <v>20.639999389648438</v>
          </cell>
          <cell r="AT41">
            <v>21.639999389648438</v>
          </cell>
          <cell r="AU41">
            <v>22.639999389648438</v>
          </cell>
          <cell r="AV41">
            <v>23.639999389648438</v>
          </cell>
          <cell r="AW41">
            <v>27.139999389648438</v>
          </cell>
          <cell r="AX41">
            <v>33.639999389648438</v>
          </cell>
          <cell r="AY41">
            <v>33.639999389648438</v>
          </cell>
          <cell r="AZ41">
            <v>17.889999389648438</v>
          </cell>
          <cell r="BA41">
            <v>16.889999389648438</v>
          </cell>
          <cell r="BB41">
            <v>17.889999389648438</v>
          </cell>
          <cell r="BC41">
            <v>15.639999389648438</v>
          </cell>
          <cell r="BD41">
            <v>25</v>
          </cell>
          <cell r="BE41">
            <v>23.25</v>
          </cell>
          <cell r="BF41">
            <v>24.25</v>
          </cell>
          <cell r="BG41">
            <v>25.25</v>
          </cell>
          <cell r="BH41">
            <v>26.25</v>
          </cell>
          <cell r="BI41">
            <v>29.75</v>
          </cell>
          <cell r="BJ41">
            <v>30.25</v>
          </cell>
          <cell r="BK41">
            <v>30.25</v>
          </cell>
          <cell r="BL41">
            <v>14.5</v>
          </cell>
          <cell r="BM41">
            <v>13.5</v>
          </cell>
          <cell r="BN41">
            <v>14.5</v>
          </cell>
          <cell r="BO41">
            <v>12.25</v>
          </cell>
          <cell r="BP41">
            <v>26</v>
          </cell>
          <cell r="BQ41">
            <v>24</v>
          </cell>
          <cell r="BR41">
            <v>25</v>
          </cell>
          <cell r="BS41">
            <v>26</v>
          </cell>
          <cell r="BT41">
            <v>27</v>
          </cell>
          <cell r="BU41">
            <v>30.5</v>
          </cell>
          <cell r="BV41">
            <v>31</v>
          </cell>
          <cell r="BW41">
            <v>31</v>
          </cell>
          <cell r="BX41">
            <v>15.25</v>
          </cell>
          <cell r="BY41">
            <v>14.25</v>
          </cell>
          <cell r="BZ41">
            <v>15.25</v>
          </cell>
          <cell r="CA41">
            <v>13</v>
          </cell>
          <cell r="CB41">
            <v>26.75</v>
          </cell>
          <cell r="CC41">
            <v>24.75</v>
          </cell>
          <cell r="CD41">
            <v>25.75</v>
          </cell>
          <cell r="CE41">
            <v>26.75</v>
          </cell>
          <cell r="CF41">
            <v>27.75</v>
          </cell>
          <cell r="CG41">
            <v>31.25</v>
          </cell>
          <cell r="CH41">
            <v>31.75</v>
          </cell>
          <cell r="CI41">
            <v>31.75</v>
          </cell>
          <cell r="CJ41">
            <v>16</v>
          </cell>
          <cell r="CK41">
            <v>15</v>
          </cell>
          <cell r="CL41">
            <v>16</v>
          </cell>
          <cell r="CM41">
            <v>13.75</v>
          </cell>
          <cell r="CN41">
            <v>27.25</v>
          </cell>
          <cell r="CO41">
            <v>25.25</v>
          </cell>
          <cell r="CP41">
            <v>26.25</v>
          </cell>
          <cell r="CQ41">
            <v>27.25</v>
          </cell>
          <cell r="CR41">
            <v>28.25</v>
          </cell>
          <cell r="CS41">
            <v>31.75</v>
          </cell>
          <cell r="CT41">
            <v>32.25</v>
          </cell>
          <cell r="CU41">
            <v>32.25</v>
          </cell>
          <cell r="CV41">
            <v>16.5</v>
          </cell>
          <cell r="CW41">
            <v>15.5</v>
          </cell>
          <cell r="CX41">
            <v>16.5</v>
          </cell>
          <cell r="CY41">
            <v>14.25</v>
          </cell>
          <cell r="CZ41">
            <v>27.75</v>
          </cell>
          <cell r="DA41">
            <v>25.75</v>
          </cell>
          <cell r="DB41">
            <v>26.75</v>
          </cell>
          <cell r="DC41">
            <v>27.75</v>
          </cell>
          <cell r="DD41">
            <v>28.75</v>
          </cell>
          <cell r="DE41">
            <v>32.25</v>
          </cell>
          <cell r="DF41">
            <v>32.75</v>
          </cell>
          <cell r="DG41">
            <v>32.75</v>
          </cell>
          <cell r="DH41">
            <v>17</v>
          </cell>
          <cell r="DI41">
            <v>16</v>
          </cell>
          <cell r="DJ41">
            <v>17</v>
          </cell>
          <cell r="DK41">
            <v>14.75</v>
          </cell>
          <cell r="DL41">
            <v>28.25</v>
          </cell>
          <cell r="DM41">
            <v>26.25</v>
          </cell>
          <cell r="DN41">
            <v>27.25</v>
          </cell>
          <cell r="DO41">
            <v>28.25</v>
          </cell>
          <cell r="DP41">
            <v>29.25</v>
          </cell>
          <cell r="DQ41">
            <v>32.75</v>
          </cell>
          <cell r="DR41">
            <v>33.25</v>
          </cell>
          <cell r="DS41">
            <v>33.25</v>
          </cell>
          <cell r="DT41">
            <v>17.5</v>
          </cell>
          <cell r="DU41">
            <v>16.5</v>
          </cell>
          <cell r="DV41">
            <v>17.5</v>
          </cell>
          <cell r="DW41">
            <v>15.25</v>
          </cell>
          <cell r="DX41">
            <v>28.75</v>
          </cell>
          <cell r="DY41">
            <v>26.75</v>
          </cell>
          <cell r="DZ41">
            <v>27.75</v>
          </cell>
          <cell r="EA41">
            <v>28.75</v>
          </cell>
          <cell r="EB41">
            <v>29.75</v>
          </cell>
          <cell r="EC41">
            <v>33.25</v>
          </cell>
          <cell r="ED41">
            <v>33.75</v>
          </cell>
          <cell r="EE41">
            <v>33.75</v>
          </cell>
          <cell r="EF41">
            <v>18</v>
          </cell>
          <cell r="EG41">
            <v>17</v>
          </cell>
          <cell r="EH41">
            <v>18</v>
          </cell>
          <cell r="EI41">
            <v>15.75</v>
          </cell>
        </row>
        <row r="42">
          <cell r="D42">
            <v>23.000003178914387</v>
          </cell>
          <cell r="E42">
            <v>18.5</v>
          </cell>
          <cell r="F42">
            <v>20.55000114440918</v>
          </cell>
          <cell r="H42">
            <v>22.549999237060547</v>
          </cell>
          <cell r="I42">
            <v>22.549999237060547</v>
          </cell>
          <cell r="J42">
            <v>21.549999237060547</v>
          </cell>
          <cell r="AF42">
            <v>24.649999618530273</v>
          </cell>
          <cell r="AG42">
            <v>24.649999618530273</v>
          </cell>
          <cell r="AH42">
            <v>24.299999237060547</v>
          </cell>
          <cell r="AI42">
            <v>25.299999237060547</v>
          </cell>
          <cell r="AJ42">
            <v>26.049999237060547</v>
          </cell>
          <cell r="AK42">
            <v>30.799999237060547</v>
          </cell>
          <cell r="AL42">
            <v>42.799999237060547</v>
          </cell>
          <cell r="AM42">
            <v>42.799999237060547</v>
          </cell>
          <cell r="AN42">
            <v>26.5</v>
          </cell>
          <cell r="AO42">
            <v>27.299999237060547</v>
          </cell>
          <cell r="AP42">
            <v>27.299999237060547</v>
          </cell>
          <cell r="AQ42">
            <v>26.299999237060547</v>
          </cell>
          <cell r="AR42">
            <v>27.149999618530273</v>
          </cell>
          <cell r="AS42">
            <v>26.75</v>
          </cell>
          <cell r="AT42">
            <v>25.75</v>
          </cell>
          <cell r="AU42">
            <v>25.75</v>
          </cell>
          <cell r="AV42">
            <v>27</v>
          </cell>
          <cell r="AW42">
            <v>30.25</v>
          </cell>
          <cell r="AX42">
            <v>41.75</v>
          </cell>
          <cell r="AY42">
            <v>41.75</v>
          </cell>
          <cell r="AZ42">
            <v>26.75</v>
          </cell>
          <cell r="BA42">
            <v>26.5</v>
          </cell>
          <cell r="BB42">
            <v>26.5</v>
          </cell>
          <cell r="BC42">
            <v>25.5</v>
          </cell>
          <cell r="BD42">
            <v>25.75</v>
          </cell>
          <cell r="BE42">
            <v>25.75</v>
          </cell>
          <cell r="BF42">
            <v>24.75</v>
          </cell>
          <cell r="BG42">
            <v>24.75</v>
          </cell>
          <cell r="BH42">
            <v>26</v>
          </cell>
          <cell r="BI42">
            <v>29.25</v>
          </cell>
          <cell r="BJ42">
            <v>38.75</v>
          </cell>
          <cell r="BK42">
            <v>38.75</v>
          </cell>
          <cell r="BL42">
            <v>25.75</v>
          </cell>
          <cell r="BM42">
            <v>25.75</v>
          </cell>
          <cell r="BN42">
            <v>25.75</v>
          </cell>
          <cell r="BO42">
            <v>24.75</v>
          </cell>
          <cell r="BP42">
            <v>26</v>
          </cell>
          <cell r="BQ42">
            <v>26</v>
          </cell>
          <cell r="BR42">
            <v>25</v>
          </cell>
          <cell r="BS42">
            <v>25</v>
          </cell>
          <cell r="BT42">
            <v>26.25</v>
          </cell>
          <cell r="BU42">
            <v>29.5</v>
          </cell>
          <cell r="BV42">
            <v>39</v>
          </cell>
          <cell r="BW42">
            <v>39</v>
          </cell>
          <cell r="BX42">
            <v>26</v>
          </cell>
          <cell r="BY42">
            <v>26</v>
          </cell>
          <cell r="BZ42">
            <v>26</v>
          </cell>
          <cell r="CA42">
            <v>25</v>
          </cell>
          <cell r="CB42">
            <v>26.25</v>
          </cell>
          <cell r="CC42">
            <v>26.25</v>
          </cell>
          <cell r="CD42">
            <v>25.25</v>
          </cell>
          <cell r="CE42">
            <v>25.25</v>
          </cell>
          <cell r="CF42">
            <v>26.5</v>
          </cell>
          <cell r="CG42">
            <v>29.75</v>
          </cell>
          <cell r="CH42">
            <v>39.25</v>
          </cell>
          <cell r="CI42">
            <v>39.25</v>
          </cell>
          <cell r="CJ42">
            <v>26.25</v>
          </cell>
          <cell r="CK42">
            <v>26.25</v>
          </cell>
          <cell r="CL42">
            <v>26.25</v>
          </cell>
          <cell r="CM42">
            <v>25.25</v>
          </cell>
          <cell r="CN42">
            <v>26.5</v>
          </cell>
          <cell r="CO42">
            <v>26.5</v>
          </cell>
          <cell r="CP42">
            <v>25.5</v>
          </cell>
          <cell r="CQ42">
            <v>25.5</v>
          </cell>
          <cell r="CR42">
            <v>26.75</v>
          </cell>
          <cell r="CS42">
            <v>30</v>
          </cell>
          <cell r="CT42">
            <v>39.5</v>
          </cell>
          <cell r="CU42">
            <v>39.5</v>
          </cell>
          <cell r="CV42">
            <v>26.5</v>
          </cell>
          <cell r="CW42">
            <v>26.5</v>
          </cell>
          <cell r="CX42">
            <v>26.5</v>
          </cell>
          <cell r="CY42">
            <v>25.5</v>
          </cell>
          <cell r="CZ42">
            <v>26.75</v>
          </cell>
          <cell r="DA42">
            <v>26.75</v>
          </cell>
          <cell r="DB42">
            <v>25.75</v>
          </cell>
          <cell r="DC42">
            <v>25.75</v>
          </cell>
          <cell r="DD42">
            <v>27</v>
          </cell>
          <cell r="DE42">
            <v>30.25</v>
          </cell>
          <cell r="DF42">
            <v>39.75</v>
          </cell>
          <cell r="DG42">
            <v>39.75</v>
          </cell>
          <cell r="DH42">
            <v>26.75</v>
          </cell>
          <cell r="DI42">
            <v>26.75</v>
          </cell>
          <cell r="DJ42">
            <v>26.75</v>
          </cell>
          <cell r="DK42">
            <v>25.75</v>
          </cell>
          <cell r="DL42">
            <v>27</v>
          </cell>
          <cell r="DM42">
            <v>27</v>
          </cell>
          <cell r="DN42">
            <v>26</v>
          </cell>
          <cell r="DO42">
            <v>26</v>
          </cell>
          <cell r="DP42">
            <v>27.25</v>
          </cell>
          <cell r="DQ42">
            <v>30.5</v>
          </cell>
          <cell r="DR42">
            <v>40</v>
          </cell>
          <cell r="DS42">
            <v>40</v>
          </cell>
          <cell r="DT42">
            <v>27</v>
          </cell>
          <cell r="DU42">
            <v>27</v>
          </cell>
          <cell r="DV42">
            <v>27</v>
          </cell>
          <cell r="DW42">
            <v>26</v>
          </cell>
          <cell r="DX42">
            <v>27.25</v>
          </cell>
          <cell r="DY42">
            <v>27.25</v>
          </cell>
          <cell r="DZ42">
            <v>26.25</v>
          </cell>
          <cell r="EA42">
            <v>26.25</v>
          </cell>
          <cell r="EB42">
            <v>27.5</v>
          </cell>
          <cell r="EC42">
            <v>30.75</v>
          </cell>
          <cell r="ED42">
            <v>40.25</v>
          </cell>
          <cell r="EE42">
            <v>40.25</v>
          </cell>
          <cell r="EF42">
            <v>27.25</v>
          </cell>
          <cell r="EG42">
            <v>27.25</v>
          </cell>
          <cell r="EH42">
            <v>27.25</v>
          </cell>
          <cell r="EI42">
            <v>26.25</v>
          </cell>
        </row>
        <row r="43">
          <cell r="D43">
            <v>28.566670735677082</v>
          </cell>
          <cell r="E43">
            <v>25.312502861022949</v>
          </cell>
          <cell r="F43">
            <v>22.510000228881836</v>
          </cell>
          <cell r="H43">
            <v>19.746000289916992</v>
          </cell>
          <cell r="I43">
            <v>17.25</v>
          </cell>
          <cell r="J43">
            <v>22.25</v>
          </cell>
          <cell r="AF43">
            <v>29.290000915527344</v>
          </cell>
          <cell r="AG43">
            <v>27.286003112792969</v>
          </cell>
          <cell r="AH43">
            <v>22.290000915527344</v>
          </cell>
          <cell r="AI43">
            <v>22.290000915527344</v>
          </cell>
          <cell r="AJ43">
            <v>24.290000915527344</v>
          </cell>
          <cell r="AK43">
            <v>31.290000915527344</v>
          </cell>
          <cell r="AL43">
            <v>37.290000915527344</v>
          </cell>
          <cell r="AM43">
            <v>35.290004730224609</v>
          </cell>
          <cell r="AN43">
            <v>27.290000915527344</v>
          </cell>
          <cell r="AO43">
            <v>22.286001205444336</v>
          </cell>
          <cell r="AP43">
            <v>24.290000915527344</v>
          </cell>
          <cell r="AQ43">
            <v>29.290000915527344</v>
          </cell>
          <cell r="AR43">
            <v>36.75</v>
          </cell>
          <cell r="AS43">
            <v>32.246002197265625</v>
          </cell>
          <cell r="AT43">
            <v>26.5</v>
          </cell>
          <cell r="AU43">
            <v>23</v>
          </cell>
          <cell r="AV43">
            <v>23.290000915527344</v>
          </cell>
          <cell r="AW43">
            <v>30.290000915527344</v>
          </cell>
          <cell r="AX43">
            <v>36.290000915527344</v>
          </cell>
          <cell r="AY43">
            <v>34.290004730224609</v>
          </cell>
          <cell r="AZ43">
            <v>26.290000915527344</v>
          </cell>
          <cell r="BA43">
            <v>21.286001205444336</v>
          </cell>
          <cell r="BB43">
            <v>23.290000915527344</v>
          </cell>
          <cell r="BC43">
            <v>28.290000915527344</v>
          </cell>
          <cell r="BD43">
            <v>36.75</v>
          </cell>
          <cell r="BE43">
            <v>32.246002197265625</v>
          </cell>
          <cell r="BF43">
            <v>26.5</v>
          </cell>
          <cell r="BG43">
            <v>23</v>
          </cell>
          <cell r="BH43">
            <v>23.290000915527344</v>
          </cell>
          <cell r="BI43">
            <v>30.290000915527344</v>
          </cell>
          <cell r="BJ43">
            <v>36.290000915527344</v>
          </cell>
          <cell r="BK43">
            <v>34.290004730224609</v>
          </cell>
          <cell r="BL43">
            <v>26.290000915527344</v>
          </cell>
          <cell r="BM43">
            <v>21.286001205444336</v>
          </cell>
          <cell r="BN43">
            <v>23.290000915527344</v>
          </cell>
          <cell r="BO43">
            <v>28.290000915527344</v>
          </cell>
          <cell r="BP43">
            <v>36.75</v>
          </cell>
          <cell r="BQ43">
            <v>32.246002197265625</v>
          </cell>
          <cell r="BR43">
            <v>26.5</v>
          </cell>
          <cell r="BS43">
            <v>23</v>
          </cell>
          <cell r="BT43">
            <v>23.290000915527344</v>
          </cell>
          <cell r="BU43">
            <v>30.290000915527344</v>
          </cell>
          <cell r="BV43">
            <v>36.290000915527344</v>
          </cell>
          <cell r="BW43">
            <v>34.290004730224609</v>
          </cell>
          <cell r="BX43">
            <v>26.290000915527344</v>
          </cell>
          <cell r="BY43">
            <v>21.286001205444336</v>
          </cell>
          <cell r="BZ43">
            <v>23.290000915527344</v>
          </cell>
          <cell r="CA43">
            <v>28.290000915527344</v>
          </cell>
          <cell r="CB43">
            <v>36.75</v>
          </cell>
          <cell r="CC43">
            <v>32.246002197265625</v>
          </cell>
          <cell r="CD43">
            <v>26.5</v>
          </cell>
          <cell r="CE43">
            <v>23</v>
          </cell>
          <cell r="CF43">
            <v>23.290000915527344</v>
          </cell>
          <cell r="CG43">
            <v>30.290000915527344</v>
          </cell>
          <cell r="CH43">
            <v>36.290000915527344</v>
          </cell>
          <cell r="CI43">
            <v>34.290004730224609</v>
          </cell>
          <cell r="CJ43">
            <v>26.290000915527344</v>
          </cell>
          <cell r="CK43">
            <v>21.286001205444336</v>
          </cell>
          <cell r="CL43">
            <v>23.290000915527344</v>
          </cell>
          <cell r="CM43">
            <v>28.290000915527344</v>
          </cell>
          <cell r="CN43">
            <v>36.75</v>
          </cell>
          <cell r="CO43">
            <v>32.246002197265625</v>
          </cell>
          <cell r="CP43">
            <v>26.5</v>
          </cell>
          <cell r="CQ43">
            <v>23</v>
          </cell>
          <cell r="CR43">
            <v>23.290000915527344</v>
          </cell>
          <cell r="CS43">
            <v>30.290000915527344</v>
          </cell>
          <cell r="CT43">
            <v>36.290000915527344</v>
          </cell>
          <cell r="CU43">
            <v>34.290004730224609</v>
          </cell>
          <cell r="CV43">
            <v>26.290000915527344</v>
          </cell>
          <cell r="CW43">
            <v>21.286001205444336</v>
          </cell>
          <cell r="CX43">
            <v>23.290000915527344</v>
          </cell>
          <cell r="CY43">
            <v>28.290000915527344</v>
          </cell>
          <cell r="CZ43">
            <v>36.75</v>
          </cell>
          <cell r="DA43">
            <v>32.246002197265625</v>
          </cell>
          <cell r="DB43">
            <v>26.5</v>
          </cell>
          <cell r="DC43">
            <v>23</v>
          </cell>
          <cell r="DD43">
            <v>23.290000915527344</v>
          </cell>
          <cell r="DE43">
            <v>30.290000915527344</v>
          </cell>
          <cell r="DF43">
            <v>36.290000915527344</v>
          </cell>
          <cell r="DG43">
            <v>34.290004730224609</v>
          </cell>
          <cell r="DH43">
            <v>26.290000915527344</v>
          </cell>
          <cell r="DI43">
            <v>21.286001205444336</v>
          </cell>
          <cell r="DJ43">
            <v>23.290000915527344</v>
          </cell>
          <cell r="DK43">
            <v>28.290000915527344</v>
          </cell>
          <cell r="DL43">
            <v>36.75</v>
          </cell>
          <cell r="DM43">
            <v>32.246002197265625</v>
          </cell>
          <cell r="DN43">
            <v>26.5</v>
          </cell>
          <cell r="DO43">
            <v>23</v>
          </cell>
          <cell r="DP43">
            <v>23.290000915527344</v>
          </cell>
          <cell r="DQ43">
            <v>30.290000915527344</v>
          </cell>
          <cell r="DR43">
            <v>36.290000915527344</v>
          </cell>
          <cell r="DS43">
            <v>34.290004730224609</v>
          </cell>
          <cell r="DT43">
            <v>26.290000915527344</v>
          </cell>
          <cell r="DU43">
            <v>21.286001205444336</v>
          </cell>
          <cell r="DV43">
            <v>23.290000915527344</v>
          </cell>
          <cell r="DW43">
            <v>28.290000915527344</v>
          </cell>
          <cell r="DX43">
            <v>36.75</v>
          </cell>
          <cell r="DY43">
            <v>32.246002197265625</v>
          </cell>
          <cell r="DZ43">
            <v>26.5</v>
          </cell>
          <cell r="EA43">
            <v>23</v>
          </cell>
          <cell r="EB43">
            <v>23.290000915527344</v>
          </cell>
          <cell r="EC43">
            <v>30.290000915527344</v>
          </cell>
          <cell r="ED43">
            <v>36.290000915527344</v>
          </cell>
          <cell r="EE43">
            <v>34.290004730224609</v>
          </cell>
          <cell r="EF43">
            <v>26.290000915527344</v>
          </cell>
          <cell r="EG43">
            <v>21.286001205444336</v>
          </cell>
          <cell r="EH43">
            <v>23.290000915527344</v>
          </cell>
          <cell r="EI43">
            <v>28.290000915527344</v>
          </cell>
        </row>
        <row r="44">
          <cell r="D44">
            <v>38.166666666666664</v>
          </cell>
          <cell r="E44">
            <v>37.194995880126953</v>
          </cell>
          <cell r="F44">
            <v>28.659000396728516</v>
          </cell>
          <cell r="H44">
            <v>25.851001739501953</v>
          </cell>
          <cell r="I44">
            <v>24.601001739501953</v>
          </cell>
          <cell r="J44">
            <v>25.265998840332031</v>
          </cell>
          <cell r="AF44">
            <v>29.053007125854492</v>
          </cell>
          <cell r="AG44">
            <v>28.053007125854492</v>
          </cell>
          <cell r="AH44">
            <v>25.1300048828125</v>
          </cell>
          <cell r="AI44">
            <v>24.898509979248047</v>
          </cell>
          <cell r="AJ44">
            <v>28.322507858276367</v>
          </cell>
          <cell r="AK44">
            <v>31.090003967285156</v>
          </cell>
          <cell r="AL44">
            <v>38.260005950927734</v>
          </cell>
          <cell r="AM44">
            <v>37.760005950927734</v>
          </cell>
          <cell r="AN44">
            <v>27.159006118774414</v>
          </cell>
          <cell r="AO44">
            <v>24.601009368896484</v>
          </cell>
          <cell r="AP44">
            <v>24.851009368896484</v>
          </cell>
          <cell r="AQ44">
            <v>24.416007995605469</v>
          </cell>
          <cell r="AR44">
            <v>30.303007125854492</v>
          </cell>
          <cell r="AS44">
            <v>28.803007125854492</v>
          </cell>
          <cell r="AT44">
            <v>25.8800048828125</v>
          </cell>
          <cell r="AU44">
            <v>25.148509979248047</v>
          </cell>
          <cell r="AV44">
            <v>26.322507858276367</v>
          </cell>
          <cell r="AW44">
            <v>28.090003967285156</v>
          </cell>
          <cell r="AX44">
            <v>34.510005950927734</v>
          </cell>
          <cell r="AY44">
            <v>34.010005950927734</v>
          </cell>
          <cell r="AZ44">
            <v>25.659006118774414</v>
          </cell>
          <cell r="BA44">
            <v>24.601009368896484</v>
          </cell>
          <cell r="BB44">
            <v>24.851009368896484</v>
          </cell>
          <cell r="BC44">
            <v>24.916007995605469</v>
          </cell>
          <cell r="BD44">
            <v>30.803007125854492</v>
          </cell>
          <cell r="BE44">
            <v>29.303007125854492</v>
          </cell>
          <cell r="BF44">
            <v>26.3800048828125</v>
          </cell>
          <cell r="BG44">
            <v>25.648509979248047</v>
          </cell>
          <cell r="BH44">
            <v>26.822507858276367</v>
          </cell>
          <cell r="BI44">
            <v>28.590003967285156</v>
          </cell>
          <cell r="BJ44">
            <v>35.010005950927734</v>
          </cell>
          <cell r="BK44">
            <v>34.510005950927734</v>
          </cell>
          <cell r="BL44">
            <v>26.159006118774414</v>
          </cell>
          <cell r="BM44">
            <v>25.101009368896484</v>
          </cell>
          <cell r="BN44">
            <v>25.351009368896484</v>
          </cell>
          <cell r="BO44">
            <v>25.416007995605469</v>
          </cell>
          <cell r="BP44">
            <v>30.303007125854492</v>
          </cell>
          <cell r="BQ44">
            <v>28.803007125854492</v>
          </cell>
          <cell r="BR44">
            <v>26.6300048828125</v>
          </cell>
          <cell r="BS44">
            <v>25.898509979248047</v>
          </cell>
          <cell r="BT44">
            <v>26.822507858276367</v>
          </cell>
          <cell r="BU44">
            <v>27.590003967285156</v>
          </cell>
          <cell r="BV44">
            <v>34.010005950927734</v>
          </cell>
          <cell r="BW44">
            <v>33.510005950927734</v>
          </cell>
          <cell r="BX44">
            <v>26.159006118774414</v>
          </cell>
          <cell r="BY44">
            <v>24.851009368896484</v>
          </cell>
          <cell r="BZ44">
            <v>24.601009368896484</v>
          </cell>
          <cell r="CA44">
            <v>25.416007995605469</v>
          </cell>
          <cell r="CB44">
            <v>30.303007125854492</v>
          </cell>
          <cell r="CC44">
            <v>28.803007125854492</v>
          </cell>
          <cell r="CD44">
            <v>26.6300048828125</v>
          </cell>
          <cell r="CE44">
            <v>25.898509979248047</v>
          </cell>
          <cell r="CF44">
            <v>26.322507858276367</v>
          </cell>
          <cell r="CG44">
            <v>27.590003967285156</v>
          </cell>
          <cell r="CH44">
            <v>34.010005950927734</v>
          </cell>
          <cell r="CI44">
            <v>33.510005950927734</v>
          </cell>
          <cell r="CJ44">
            <v>26.159006118774414</v>
          </cell>
          <cell r="CK44">
            <v>24.851009368896484</v>
          </cell>
          <cell r="CL44">
            <v>24.601009368896484</v>
          </cell>
          <cell r="CM44">
            <v>25.416007995605469</v>
          </cell>
          <cell r="CN44">
            <v>31.303007125854492</v>
          </cell>
          <cell r="CO44">
            <v>29.803007125854492</v>
          </cell>
          <cell r="CP44">
            <v>27.6300048828125</v>
          </cell>
          <cell r="CQ44">
            <v>26.898509979248047</v>
          </cell>
          <cell r="CR44">
            <v>27.322507858276367</v>
          </cell>
          <cell r="CS44">
            <v>28.590003967285156</v>
          </cell>
          <cell r="CT44">
            <v>35.010005950927734</v>
          </cell>
          <cell r="CU44">
            <v>34.510005950927734</v>
          </cell>
          <cell r="CV44">
            <v>27.159006118774414</v>
          </cell>
          <cell r="CW44">
            <v>25.851009368896484</v>
          </cell>
          <cell r="CX44">
            <v>25.601009368896484</v>
          </cell>
          <cell r="CY44">
            <v>26.416007995605469</v>
          </cell>
          <cell r="CZ44">
            <v>31.803007125854492</v>
          </cell>
          <cell r="DA44">
            <v>30.303007125854492</v>
          </cell>
          <cell r="DB44">
            <v>28.1300048828125</v>
          </cell>
          <cell r="DC44">
            <v>27.398509979248047</v>
          </cell>
          <cell r="DD44">
            <v>27.822507858276367</v>
          </cell>
          <cell r="DE44">
            <v>29.090003967285156</v>
          </cell>
          <cell r="DF44">
            <v>35.510005950927734</v>
          </cell>
          <cell r="DG44">
            <v>35.010005950927734</v>
          </cell>
          <cell r="DH44">
            <v>27.659006118774414</v>
          </cell>
          <cell r="DI44">
            <v>26.351009368896484</v>
          </cell>
          <cell r="DJ44">
            <v>26.101009368896484</v>
          </cell>
          <cell r="DK44">
            <v>26.916007995605469</v>
          </cell>
          <cell r="DL44">
            <v>32.303007125854492</v>
          </cell>
          <cell r="DM44">
            <v>30.803007125854492</v>
          </cell>
          <cell r="DN44">
            <v>28.6300048828125</v>
          </cell>
          <cell r="DO44">
            <v>27.898509979248047</v>
          </cell>
          <cell r="DP44">
            <v>28.322507858276367</v>
          </cell>
          <cell r="DQ44">
            <v>29.590003967285156</v>
          </cell>
          <cell r="DR44">
            <v>36.010005950927734</v>
          </cell>
          <cell r="DS44">
            <v>35.510005950927734</v>
          </cell>
          <cell r="DT44">
            <v>28.409006118774414</v>
          </cell>
          <cell r="DU44">
            <v>27.101009368896484</v>
          </cell>
          <cell r="DV44">
            <v>26.851009368896484</v>
          </cell>
          <cell r="DW44">
            <v>27.666007995605469</v>
          </cell>
          <cell r="DX44">
            <v>33.053007125854492</v>
          </cell>
          <cell r="DY44">
            <v>31.553007125854492</v>
          </cell>
          <cell r="DZ44">
            <v>29.3800048828125</v>
          </cell>
          <cell r="EA44">
            <v>28.648509979248047</v>
          </cell>
          <cell r="EB44">
            <v>29.072507858276367</v>
          </cell>
          <cell r="EC44">
            <v>31.090003967285156</v>
          </cell>
          <cell r="ED44">
            <v>36.510005950927734</v>
          </cell>
          <cell r="EE44">
            <v>36.010005950927734</v>
          </cell>
          <cell r="EF44">
            <v>29.159006118774414</v>
          </cell>
          <cell r="EG44">
            <v>27.851009368896484</v>
          </cell>
          <cell r="EH44">
            <v>27.601009368896484</v>
          </cell>
          <cell r="EI44">
            <v>28.416007995605469</v>
          </cell>
        </row>
        <row r="47">
          <cell r="D47">
            <v>9.3699989318847656</v>
          </cell>
          <cell r="E47">
            <v>13.369999647140503</v>
          </cell>
          <cell r="F47">
            <v>3.179999828338623</v>
          </cell>
          <cell r="H47">
            <v>3.1800000667572021</v>
          </cell>
          <cell r="I47">
            <v>3.1800000667572021</v>
          </cell>
          <cell r="J47">
            <v>3.1800000667572021</v>
          </cell>
          <cell r="AF47">
            <v>3.1800000667572021</v>
          </cell>
          <cell r="AG47">
            <v>3.1800000667572021</v>
          </cell>
          <cell r="AH47">
            <v>3.1800000667572021</v>
          </cell>
          <cell r="AI47">
            <v>3.1800000667572021</v>
          </cell>
          <cell r="AJ47">
            <v>3.1800000667572021</v>
          </cell>
          <cell r="AK47">
            <v>14.369999885559082</v>
          </cell>
          <cell r="AL47">
            <v>14.369999885559082</v>
          </cell>
          <cell r="AM47">
            <v>14.369999885559082</v>
          </cell>
          <cell r="AN47">
            <v>3.179999828338623</v>
          </cell>
          <cell r="AO47">
            <v>3.1800000667572021</v>
          </cell>
          <cell r="AP47">
            <v>3.1800000667572021</v>
          </cell>
          <cell r="AQ47">
            <v>3.1800000667572021</v>
          </cell>
          <cell r="AR47">
            <v>3.1800000667572021</v>
          </cell>
          <cell r="AS47">
            <v>3.1800000667572021</v>
          </cell>
          <cell r="AT47">
            <v>3.1800000667572021</v>
          </cell>
          <cell r="AU47">
            <v>3.1800000667572021</v>
          </cell>
          <cell r="AV47">
            <v>3.1800000667572021</v>
          </cell>
          <cell r="AW47">
            <v>14.369999885559082</v>
          </cell>
          <cell r="AX47">
            <v>14.369999885559082</v>
          </cell>
          <cell r="AY47">
            <v>14.369999885559082</v>
          </cell>
          <cell r="AZ47">
            <v>3.179999828338623</v>
          </cell>
          <cell r="BA47">
            <v>3.1800000667572021</v>
          </cell>
          <cell r="BB47">
            <v>3.1800000667572021</v>
          </cell>
          <cell r="BC47">
            <v>3.1800000667572021</v>
          </cell>
          <cell r="BD47">
            <v>3.1800000667572021</v>
          </cell>
          <cell r="BE47">
            <v>3.1800000667572021</v>
          </cell>
          <cell r="BF47">
            <v>3.1800000667572021</v>
          </cell>
          <cell r="BG47">
            <v>3.1800000667572021</v>
          </cell>
          <cell r="BH47">
            <v>3.1800000667572021</v>
          </cell>
          <cell r="BI47">
            <v>14.369999885559082</v>
          </cell>
          <cell r="BJ47">
            <v>14.369999885559082</v>
          </cell>
          <cell r="BK47">
            <v>14.369999885559082</v>
          </cell>
          <cell r="BL47">
            <v>3.179999828338623</v>
          </cell>
          <cell r="BM47">
            <v>3.1800000667572021</v>
          </cell>
          <cell r="BN47">
            <v>3.1800000667572021</v>
          </cell>
          <cell r="BO47">
            <v>3.1800000667572021</v>
          </cell>
          <cell r="BP47">
            <v>3.1800000667572021</v>
          </cell>
          <cell r="BQ47">
            <v>3.1800000667572021</v>
          </cell>
          <cell r="BR47">
            <v>3.1800000667572021</v>
          </cell>
          <cell r="BS47">
            <v>3.1800000667572021</v>
          </cell>
          <cell r="BT47">
            <v>3.1800000667572021</v>
          </cell>
          <cell r="BU47">
            <v>14.369999885559082</v>
          </cell>
          <cell r="BV47">
            <v>14.369999885559082</v>
          </cell>
          <cell r="BW47">
            <v>14.369999885559082</v>
          </cell>
          <cell r="BX47">
            <v>3.179999828338623</v>
          </cell>
          <cell r="BY47">
            <v>3.1800000667572021</v>
          </cell>
          <cell r="BZ47">
            <v>3.1800000667572021</v>
          </cell>
          <cell r="CA47">
            <v>3.1800000667572021</v>
          </cell>
          <cell r="CB47">
            <v>3.1800000667572021</v>
          </cell>
          <cell r="CC47">
            <v>3.1800000667572021</v>
          </cell>
          <cell r="CD47">
            <v>3.1800000667572021</v>
          </cell>
          <cell r="CE47">
            <v>3.1800000667572021</v>
          </cell>
          <cell r="CF47">
            <v>3.1800000667572021</v>
          </cell>
          <cell r="CG47">
            <v>14.369999885559082</v>
          </cell>
          <cell r="CH47">
            <v>14.369999885559082</v>
          </cell>
          <cell r="CI47">
            <v>14.369999885559082</v>
          </cell>
          <cell r="CJ47">
            <v>3.179999828338623</v>
          </cell>
          <cell r="CK47">
            <v>3.1800000667572021</v>
          </cell>
          <cell r="CL47">
            <v>3.1800000667572021</v>
          </cell>
          <cell r="CM47">
            <v>3.1800000667572021</v>
          </cell>
          <cell r="CN47">
            <v>3.1800000667572021</v>
          </cell>
          <cell r="CO47">
            <v>3.1800000667572021</v>
          </cell>
          <cell r="CP47">
            <v>3.1800000667572021</v>
          </cell>
          <cell r="CQ47">
            <v>3.1800000667572021</v>
          </cell>
          <cell r="CR47">
            <v>3.1800000667572021</v>
          </cell>
          <cell r="CS47">
            <v>14.369999885559082</v>
          </cell>
          <cell r="CT47">
            <v>14.369999885559082</v>
          </cell>
          <cell r="CU47">
            <v>14.369999885559082</v>
          </cell>
          <cell r="CV47">
            <v>3.179999828338623</v>
          </cell>
          <cell r="CW47">
            <v>3.1800000667572021</v>
          </cell>
          <cell r="CX47">
            <v>3.1800000667572021</v>
          </cell>
          <cell r="CY47">
            <v>3.1800000667572021</v>
          </cell>
          <cell r="CZ47">
            <v>3.1800000667572021</v>
          </cell>
          <cell r="DA47">
            <v>3.1800000667572021</v>
          </cell>
          <cell r="DB47">
            <v>3.1800000667572021</v>
          </cell>
          <cell r="DC47">
            <v>3.1800000667572021</v>
          </cell>
          <cell r="DD47">
            <v>3.1800000667572021</v>
          </cell>
          <cell r="DE47">
            <v>14.369999885559082</v>
          </cell>
          <cell r="DF47">
            <v>14.369999885559082</v>
          </cell>
          <cell r="DG47">
            <v>14.369999885559082</v>
          </cell>
          <cell r="DH47">
            <v>3.179999828338623</v>
          </cell>
          <cell r="DI47">
            <v>3.1800000667572021</v>
          </cell>
          <cell r="DJ47">
            <v>3.1800000667572021</v>
          </cell>
          <cell r="DK47">
            <v>3.1800000667572021</v>
          </cell>
          <cell r="DL47">
            <v>3.1800000667572021</v>
          </cell>
          <cell r="DM47">
            <v>3.1800000667572021</v>
          </cell>
          <cell r="DN47">
            <v>3.1800000667572021</v>
          </cell>
          <cell r="DO47">
            <v>3.1800000667572021</v>
          </cell>
          <cell r="DP47">
            <v>3.1800000667572021</v>
          </cell>
          <cell r="DQ47">
            <v>14.369999885559082</v>
          </cell>
          <cell r="DR47">
            <v>14.369999885559082</v>
          </cell>
          <cell r="DS47">
            <v>14.369999885559082</v>
          </cell>
          <cell r="DT47">
            <v>3.179999828338623</v>
          </cell>
          <cell r="DU47">
            <v>3.1800000667572021</v>
          </cell>
          <cell r="DV47">
            <v>3.1800000667572021</v>
          </cell>
          <cell r="DW47">
            <v>3.1800000667572021</v>
          </cell>
          <cell r="DX47">
            <v>3.1800000667572021</v>
          </cell>
          <cell r="DY47">
            <v>3.1800000667572021</v>
          </cell>
          <cell r="DZ47">
            <v>3.1800000667572021</v>
          </cell>
          <cell r="EA47">
            <v>3.1800000667572021</v>
          </cell>
          <cell r="EB47">
            <v>3.1800000667572021</v>
          </cell>
          <cell r="EC47">
            <v>14.369999885559082</v>
          </cell>
          <cell r="ED47">
            <v>14.369999885559082</v>
          </cell>
          <cell r="EE47">
            <v>14.369999885559082</v>
          </cell>
          <cell r="EF47">
            <v>3.179999828338623</v>
          </cell>
          <cell r="EG47">
            <v>3.1800000667572021</v>
          </cell>
          <cell r="EH47">
            <v>3.1800000667572021</v>
          </cell>
          <cell r="EI47">
            <v>3.1800000667572021</v>
          </cell>
        </row>
        <row r="48">
          <cell r="D48">
            <v>9.0900001525878906</v>
          </cell>
          <cell r="E48">
            <v>8.7150001525878906</v>
          </cell>
          <cell r="F48">
            <v>2.1200001239776611</v>
          </cell>
          <cell r="H48">
            <v>2.119999885559082</v>
          </cell>
          <cell r="I48">
            <v>2.119999885559082</v>
          </cell>
          <cell r="J48">
            <v>2.119999885559082</v>
          </cell>
          <cell r="AF48">
            <v>2.119999885559082</v>
          </cell>
          <cell r="AG48">
            <v>2.119999885559082</v>
          </cell>
          <cell r="AH48">
            <v>2.119999885559082</v>
          </cell>
          <cell r="AI48">
            <v>2.119999885559082</v>
          </cell>
          <cell r="AJ48">
            <v>2.119999885559082</v>
          </cell>
          <cell r="AK48">
            <v>9.5900001525878906</v>
          </cell>
          <cell r="AL48">
            <v>9.5900001525878906</v>
          </cell>
          <cell r="AM48">
            <v>9.5900001525878906</v>
          </cell>
          <cell r="AN48">
            <v>2.1200001239776611</v>
          </cell>
          <cell r="AO48">
            <v>2.119999885559082</v>
          </cell>
          <cell r="AP48">
            <v>2.119999885559082</v>
          </cell>
          <cell r="AQ48">
            <v>2.119999885559082</v>
          </cell>
          <cell r="AR48">
            <v>2.119999885559082</v>
          </cell>
          <cell r="AS48">
            <v>2.119999885559082</v>
          </cell>
          <cell r="AT48">
            <v>2.119999885559082</v>
          </cell>
          <cell r="AU48">
            <v>2.119999885559082</v>
          </cell>
          <cell r="AV48">
            <v>2.119999885559082</v>
          </cell>
          <cell r="AW48">
            <v>9.5900001525878906</v>
          </cell>
          <cell r="AX48">
            <v>9.5900001525878906</v>
          </cell>
          <cell r="AY48">
            <v>9.5900001525878906</v>
          </cell>
          <cell r="AZ48">
            <v>2.1200001239776611</v>
          </cell>
          <cell r="BA48">
            <v>2.119999885559082</v>
          </cell>
          <cell r="BB48">
            <v>2.119999885559082</v>
          </cell>
          <cell r="BC48">
            <v>2.119999885559082</v>
          </cell>
          <cell r="BD48">
            <v>2.119999885559082</v>
          </cell>
          <cell r="BE48">
            <v>2.119999885559082</v>
          </cell>
          <cell r="BF48">
            <v>2.119999885559082</v>
          </cell>
          <cell r="BG48">
            <v>2.119999885559082</v>
          </cell>
          <cell r="BH48">
            <v>2.119999885559082</v>
          </cell>
          <cell r="BI48">
            <v>9.5900001525878906</v>
          </cell>
          <cell r="BJ48">
            <v>9.5900001525878906</v>
          </cell>
          <cell r="BK48">
            <v>9.5900001525878906</v>
          </cell>
          <cell r="BL48">
            <v>2.1200001239776611</v>
          </cell>
          <cell r="BM48">
            <v>2.119999885559082</v>
          </cell>
          <cell r="BN48">
            <v>2.119999885559082</v>
          </cell>
          <cell r="BO48">
            <v>2.119999885559082</v>
          </cell>
          <cell r="BP48">
            <v>2.119999885559082</v>
          </cell>
          <cell r="BQ48">
            <v>2.119999885559082</v>
          </cell>
          <cell r="BR48">
            <v>2.119999885559082</v>
          </cell>
          <cell r="BS48">
            <v>2.119999885559082</v>
          </cell>
          <cell r="BT48">
            <v>2.119999885559082</v>
          </cell>
          <cell r="BU48">
            <v>9.5900001525878906</v>
          </cell>
          <cell r="BV48">
            <v>9.5900001525878906</v>
          </cell>
          <cell r="BW48">
            <v>9.5900001525878906</v>
          </cell>
          <cell r="BX48">
            <v>2.1200001239776611</v>
          </cell>
          <cell r="BY48">
            <v>2.119999885559082</v>
          </cell>
          <cell r="BZ48">
            <v>2.119999885559082</v>
          </cell>
          <cell r="CA48">
            <v>2.119999885559082</v>
          </cell>
          <cell r="CB48">
            <v>2.119999885559082</v>
          </cell>
          <cell r="CC48">
            <v>2.119999885559082</v>
          </cell>
          <cell r="CD48">
            <v>2.119999885559082</v>
          </cell>
          <cell r="CE48">
            <v>2.119999885559082</v>
          </cell>
          <cell r="CF48">
            <v>2.119999885559082</v>
          </cell>
          <cell r="CG48">
            <v>9.5900001525878906</v>
          </cell>
          <cell r="CH48">
            <v>9.5900001525878906</v>
          </cell>
          <cell r="CI48">
            <v>9.5900001525878906</v>
          </cell>
          <cell r="CJ48">
            <v>2.1200001239776611</v>
          </cell>
          <cell r="CK48">
            <v>2.119999885559082</v>
          </cell>
          <cell r="CL48">
            <v>2.119999885559082</v>
          </cell>
          <cell r="CM48">
            <v>2.119999885559082</v>
          </cell>
          <cell r="CN48">
            <v>2.119999885559082</v>
          </cell>
          <cell r="CO48">
            <v>2.119999885559082</v>
          </cell>
          <cell r="CP48">
            <v>2.119999885559082</v>
          </cell>
          <cell r="CQ48">
            <v>2.119999885559082</v>
          </cell>
          <cell r="CR48">
            <v>2.119999885559082</v>
          </cell>
          <cell r="CS48">
            <v>9.5900001525878906</v>
          </cell>
          <cell r="CT48">
            <v>9.5900001525878906</v>
          </cell>
          <cell r="CU48">
            <v>9.5900001525878906</v>
          </cell>
          <cell r="CV48">
            <v>2.1200001239776611</v>
          </cell>
          <cell r="CW48">
            <v>2.119999885559082</v>
          </cell>
          <cell r="CX48">
            <v>2.119999885559082</v>
          </cell>
          <cell r="CY48">
            <v>2.119999885559082</v>
          </cell>
          <cell r="CZ48">
            <v>2.119999885559082</v>
          </cell>
          <cell r="DA48">
            <v>2.119999885559082</v>
          </cell>
          <cell r="DB48">
            <v>2.119999885559082</v>
          </cell>
          <cell r="DC48">
            <v>2.119999885559082</v>
          </cell>
          <cell r="DD48">
            <v>2.119999885559082</v>
          </cell>
          <cell r="DE48">
            <v>9.5900001525878906</v>
          </cell>
          <cell r="DF48">
            <v>9.5900001525878906</v>
          </cell>
          <cell r="DG48">
            <v>9.5900001525878906</v>
          </cell>
          <cell r="DH48">
            <v>2.1200001239776611</v>
          </cell>
          <cell r="DI48">
            <v>2.119999885559082</v>
          </cell>
          <cell r="DJ48">
            <v>2.119999885559082</v>
          </cell>
          <cell r="DK48">
            <v>2.119999885559082</v>
          </cell>
          <cell r="DL48">
            <v>2.119999885559082</v>
          </cell>
          <cell r="DM48">
            <v>2.119999885559082</v>
          </cell>
          <cell r="DN48">
            <v>2.119999885559082</v>
          </cell>
          <cell r="DO48">
            <v>2.119999885559082</v>
          </cell>
          <cell r="DP48">
            <v>2.119999885559082</v>
          </cell>
          <cell r="DQ48">
            <v>9.5900001525878906</v>
          </cell>
          <cell r="DR48">
            <v>9.5900001525878906</v>
          </cell>
          <cell r="DS48">
            <v>9.5900001525878906</v>
          </cell>
          <cell r="DT48">
            <v>2.1200001239776611</v>
          </cell>
          <cell r="DU48">
            <v>2.119999885559082</v>
          </cell>
          <cell r="DV48">
            <v>2.119999885559082</v>
          </cell>
          <cell r="DW48">
            <v>2.119999885559082</v>
          </cell>
          <cell r="DX48">
            <v>2.119999885559082</v>
          </cell>
          <cell r="DY48">
            <v>2.119999885559082</v>
          </cell>
          <cell r="DZ48">
            <v>2.119999885559082</v>
          </cell>
          <cell r="EA48">
            <v>2.119999885559082</v>
          </cell>
          <cell r="EB48">
            <v>2.119999885559082</v>
          </cell>
          <cell r="EC48">
            <v>9.5900001525878906</v>
          </cell>
          <cell r="ED48">
            <v>9.5900001525878906</v>
          </cell>
          <cell r="EE48">
            <v>9.5900001525878906</v>
          </cell>
          <cell r="EF48">
            <v>2.1200001239776611</v>
          </cell>
          <cell r="EG48">
            <v>2.119999885559082</v>
          </cell>
          <cell r="EH48">
            <v>2.119999885559082</v>
          </cell>
          <cell r="EI48">
            <v>2.119999885559082</v>
          </cell>
        </row>
        <row r="49">
          <cell r="D49">
            <v>7.9600000381469727</v>
          </cell>
          <cell r="E49">
            <v>7.3350000381469727</v>
          </cell>
          <cell r="F49">
            <v>1.690000057220459</v>
          </cell>
          <cell r="H49">
            <v>1.690000057220459</v>
          </cell>
          <cell r="I49">
            <v>1.690000057220459</v>
          </cell>
          <cell r="J49">
            <v>1.690000057220459</v>
          </cell>
          <cell r="AF49">
            <v>1.690000057220459</v>
          </cell>
          <cell r="AG49">
            <v>1.690000057220459</v>
          </cell>
          <cell r="AH49">
            <v>1.690000057220459</v>
          </cell>
          <cell r="AI49">
            <v>1.690000057220459</v>
          </cell>
          <cell r="AJ49">
            <v>1.690000057220459</v>
          </cell>
          <cell r="AK49">
            <v>7.4600000381469727</v>
          </cell>
          <cell r="AL49">
            <v>7.4600000381469727</v>
          </cell>
          <cell r="AM49">
            <v>7.4600000381469727</v>
          </cell>
          <cell r="AN49">
            <v>1.690000057220459</v>
          </cell>
          <cell r="AO49">
            <v>1.690000057220459</v>
          </cell>
          <cell r="AP49">
            <v>1.690000057220459</v>
          </cell>
          <cell r="AQ49">
            <v>1.690000057220459</v>
          </cell>
          <cell r="AR49">
            <v>1.690000057220459</v>
          </cell>
          <cell r="AS49">
            <v>1.690000057220459</v>
          </cell>
          <cell r="AT49">
            <v>1.690000057220459</v>
          </cell>
          <cell r="AU49">
            <v>1.690000057220459</v>
          </cell>
          <cell r="AV49">
            <v>1.690000057220459</v>
          </cell>
          <cell r="AW49">
            <v>7.4600000381469727</v>
          </cell>
          <cell r="AX49">
            <v>7.4600000381469727</v>
          </cell>
          <cell r="AY49">
            <v>7.4600000381469727</v>
          </cell>
          <cell r="AZ49">
            <v>1.690000057220459</v>
          </cell>
          <cell r="BA49">
            <v>1.690000057220459</v>
          </cell>
          <cell r="BB49">
            <v>1.690000057220459</v>
          </cell>
          <cell r="BC49">
            <v>1.690000057220459</v>
          </cell>
          <cell r="BD49">
            <v>1.690000057220459</v>
          </cell>
          <cell r="BE49">
            <v>1.690000057220459</v>
          </cell>
          <cell r="BF49">
            <v>1.690000057220459</v>
          </cell>
          <cell r="BG49">
            <v>1.690000057220459</v>
          </cell>
          <cell r="BH49">
            <v>1.690000057220459</v>
          </cell>
          <cell r="BI49">
            <v>7.4600000381469727</v>
          </cell>
          <cell r="BJ49">
            <v>7.4600000381469727</v>
          </cell>
          <cell r="BK49">
            <v>7.4600000381469727</v>
          </cell>
          <cell r="BL49">
            <v>1.690000057220459</v>
          </cell>
          <cell r="BM49">
            <v>1.690000057220459</v>
          </cell>
          <cell r="BN49">
            <v>1.690000057220459</v>
          </cell>
          <cell r="BO49">
            <v>1.690000057220459</v>
          </cell>
          <cell r="BP49">
            <v>1.690000057220459</v>
          </cell>
          <cell r="BQ49">
            <v>1.690000057220459</v>
          </cell>
          <cell r="BR49">
            <v>1.690000057220459</v>
          </cell>
          <cell r="BS49">
            <v>1.690000057220459</v>
          </cell>
          <cell r="BT49">
            <v>1.690000057220459</v>
          </cell>
          <cell r="BU49">
            <v>7.4600000381469727</v>
          </cell>
          <cell r="BV49">
            <v>7.4600000381469727</v>
          </cell>
          <cell r="BW49">
            <v>7.4600000381469727</v>
          </cell>
          <cell r="BX49">
            <v>1.690000057220459</v>
          </cell>
          <cell r="BY49">
            <v>1.690000057220459</v>
          </cell>
          <cell r="BZ49">
            <v>1.690000057220459</v>
          </cell>
          <cell r="CA49">
            <v>1.690000057220459</v>
          </cell>
          <cell r="CB49">
            <v>1.690000057220459</v>
          </cell>
          <cell r="CC49">
            <v>1.690000057220459</v>
          </cell>
          <cell r="CD49">
            <v>1.690000057220459</v>
          </cell>
          <cell r="CE49">
            <v>1.690000057220459</v>
          </cell>
          <cell r="CF49">
            <v>1.690000057220459</v>
          </cell>
          <cell r="CG49">
            <v>7.4600000381469727</v>
          </cell>
          <cell r="CH49">
            <v>7.4600000381469727</v>
          </cell>
          <cell r="CI49">
            <v>7.4600000381469727</v>
          </cell>
          <cell r="CJ49">
            <v>1.690000057220459</v>
          </cell>
          <cell r="CK49">
            <v>1.690000057220459</v>
          </cell>
          <cell r="CL49">
            <v>1.690000057220459</v>
          </cell>
          <cell r="CM49">
            <v>1.690000057220459</v>
          </cell>
          <cell r="CN49">
            <v>1.690000057220459</v>
          </cell>
          <cell r="CO49">
            <v>1.690000057220459</v>
          </cell>
          <cell r="CP49">
            <v>1.690000057220459</v>
          </cell>
          <cell r="CQ49">
            <v>1.690000057220459</v>
          </cell>
          <cell r="CR49">
            <v>1.690000057220459</v>
          </cell>
          <cell r="CS49">
            <v>7.4600000381469727</v>
          </cell>
          <cell r="CT49">
            <v>7.4600000381469727</v>
          </cell>
          <cell r="CU49">
            <v>7.4600000381469727</v>
          </cell>
          <cell r="CV49">
            <v>1.690000057220459</v>
          </cell>
          <cell r="CW49">
            <v>1.690000057220459</v>
          </cell>
          <cell r="CX49">
            <v>1.690000057220459</v>
          </cell>
          <cell r="CY49">
            <v>1.690000057220459</v>
          </cell>
          <cell r="CZ49">
            <v>1.690000057220459</v>
          </cell>
          <cell r="DA49">
            <v>1.690000057220459</v>
          </cell>
          <cell r="DB49">
            <v>1.690000057220459</v>
          </cell>
          <cell r="DC49">
            <v>1.690000057220459</v>
          </cell>
          <cell r="DD49">
            <v>1.690000057220459</v>
          </cell>
          <cell r="DE49">
            <v>7.4600000381469727</v>
          </cell>
          <cell r="DF49">
            <v>7.4600000381469727</v>
          </cell>
          <cell r="DG49">
            <v>7.4600000381469727</v>
          </cell>
          <cell r="DH49">
            <v>1.690000057220459</v>
          </cell>
          <cell r="DI49">
            <v>1.690000057220459</v>
          </cell>
          <cell r="DJ49">
            <v>1.690000057220459</v>
          </cell>
          <cell r="DK49">
            <v>1.690000057220459</v>
          </cell>
          <cell r="DL49">
            <v>1.690000057220459</v>
          </cell>
          <cell r="DM49">
            <v>1.690000057220459</v>
          </cell>
          <cell r="DN49">
            <v>1.690000057220459</v>
          </cell>
          <cell r="DO49">
            <v>1.690000057220459</v>
          </cell>
          <cell r="DP49">
            <v>1.690000057220459</v>
          </cell>
          <cell r="DQ49">
            <v>7.4600000381469727</v>
          </cell>
          <cell r="DR49">
            <v>7.4600000381469727</v>
          </cell>
          <cell r="DS49">
            <v>7.4600000381469727</v>
          </cell>
          <cell r="DT49">
            <v>1.690000057220459</v>
          </cell>
          <cell r="DU49">
            <v>1.690000057220459</v>
          </cell>
          <cell r="DV49">
            <v>1.690000057220459</v>
          </cell>
          <cell r="DW49">
            <v>1.690000057220459</v>
          </cell>
          <cell r="DX49">
            <v>1.690000057220459</v>
          </cell>
          <cell r="DY49">
            <v>1.690000057220459</v>
          </cell>
          <cell r="DZ49">
            <v>1.690000057220459</v>
          </cell>
          <cell r="EA49">
            <v>1.690000057220459</v>
          </cell>
          <cell r="EB49">
            <v>1.690000057220459</v>
          </cell>
          <cell r="EC49">
            <v>7.4600000381469727</v>
          </cell>
          <cell r="ED49">
            <v>7.4600000381469727</v>
          </cell>
          <cell r="EE49">
            <v>7.4600000381469727</v>
          </cell>
          <cell r="EF49">
            <v>1.690000057220459</v>
          </cell>
          <cell r="EG49">
            <v>1.690000057220459</v>
          </cell>
          <cell r="EH49">
            <v>1.690000057220459</v>
          </cell>
          <cell r="EI49">
            <v>1.690000057220459</v>
          </cell>
        </row>
        <row r="50">
          <cell r="D50">
            <v>4.559999942779541</v>
          </cell>
          <cell r="E50">
            <v>4.559999942779541</v>
          </cell>
          <cell r="F50">
            <v>5.130000114440918</v>
          </cell>
          <cell r="H50">
            <v>5.130000114440918</v>
          </cell>
          <cell r="I50">
            <v>5.130000114440918</v>
          </cell>
          <cell r="J50">
            <v>5.130000114440918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0</v>
          </cell>
          <cell r="BV50">
            <v>0</v>
          </cell>
          <cell r="BW50">
            <v>0</v>
          </cell>
          <cell r="BX50">
            <v>0</v>
          </cell>
          <cell r="BY50">
            <v>0</v>
          </cell>
          <cell r="BZ50">
            <v>0</v>
          </cell>
          <cell r="CA50">
            <v>0</v>
          </cell>
          <cell r="CB50">
            <v>0</v>
          </cell>
          <cell r="CC50">
            <v>0</v>
          </cell>
          <cell r="CD50">
            <v>0</v>
          </cell>
          <cell r="CE50">
            <v>0</v>
          </cell>
          <cell r="CF50">
            <v>0</v>
          </cell>
          <cell r="CG50">
            <v>0</v>
          </cell>
          <cell r="CH50">
            <v>0</v>
          </cell>
          <cell r="CI50">
            <v>0</v>
          </cell>
          <cell r="CJ50">
            <v>0</v>
          </cell>
          <cell r="CK50">
            <v>0</v>
          </cell>
          <cell r="CL50">
            <v>0</v>
          </cell>
          <cell r="CM50">
            <v>0</v>
          </cell>
          <cell r="CN50">
            <v>0</v>
          </cell>
          <cell r="CO50">
            <v>0</v>
          </cell>
          <cell r="CP50">
            <v>0</v>
          </cell>
          <cell r="CQ50">
            <v>0</v>
          </cell>
          <cell r="CR50">
            <v>0</v>
          </cell>
          <cell r="CS50">
            <v>0</v>
          </cell>
          <cell r="CT50">
            <v>0</v>
          </cell>
          <cell r="CU50">
            <v>0</v>
          </cell>
          <cell r="CV50">
            <v>0</v>
          </cell>
          <cell r="CW50">
            <v>0</v>
          </cell>
          <cell r="CX50">
            <v>0</v>
          </cell>
          <cell r="CY50">
            <v>0</v>
          </cell>
          <cell r="CZ50">
            <v>0</v>
          </cell>
          <cell r="DA50">
            <v>0</v>
          </cell>
          <cell r="DB50">
            <v>0</v>
          </cell>
          <cell r="DC50">
            <v>0</v>
          </cell>
          <cell r="DD50">
            <v>0</v>
          </cell>
          <cell r="DE50">
            <v>0</v>
          </cell>
          <cell r="DF50">
            <v>0</v>
          </cell>
          <cell r="DG50">
            <v>0</v>
          </cell>
          <cell r="DH50">
            <v>0</v>
          </cell>
          <cell r="DI50">
            <v>0</v>
          </cell>
          <cell r="DJ50">
            <v>0</v>
          </cell>
          <cell r="DK50">
            <v>0</v>
          </cell>
          <cell r="DL50">
            <v>0</v>
          </cell>
          <cell r="DM50">
            <v>0</v>
          </cell>
          <cell r="DN50">
            <v>0</v>
          </cell>
          <cell r="DO50">
            <v>0</v>
          </cell>
          <cell r="DP50">
            <v>0</v>
          </cell>
          <cell r="DQ50">
            <v>0</v>
          </cell>
          <cell r="DR50">
            <v>0</v>
          </cell>
          <cell r="DS50">
            <v>0</v>
          </cell>
          <cell r="DT50">
            <v>0</v>
          </cell>
          <cell r="DU50">
            <v>0</v>
          </cell>
          <cell r="DV50">
            <v>0</v>
          </cell>
          <cell r="DW50">
            <v>0</v>
          </cell>
          <cell r="DX50">
            <v>0</v>
          </cell>
          <cell r="DY50">
            <v>0</v>
          </cell>
          <cell r="DZ50">
            <v>0</v>
          </cell>
          <cell r="EA50">
            <v>0</v>
          </cell>
          <cell r="EB50">
            <v>0</v>
          </cell>
          <cell r="EC50">
            <v>0</v>
          </cell>
          <cell r="ED50">
            <v>0</v>
          </cell>
          <cell r="EE50">
            <v>0</v>
          </cell>
          <cell r="EF50">
            <v>0</v>
          </cell>
          <cell r="EG50">
            <v>0</v>
          </cell>
          <cell r="EH50">
            <v>0</v>
          </cell>
          <cell r="EI50">
            <v>0</v>
          </cell>
        </row>
        <row r="51">
          <cell r="D51">
            <v>1.8000030517578125</v>
          </cell>
          <cell r="E51">
            <v>1.8000030517578125</v>
          </cell>
          <cell r="F51">
            <v>1.8000030517578125</v>
          </cell>
          <cell r="H51">
            <v>1.8000030517578125</v>
          </cell>
          <cell r="I51">
            <v>1.8000030517578125</v>
          </cell>
          <cell r="J51">
            <v>1.8000030517578125</v>
          </cell>
          <cell r="AF51">
            <v>1.8000030517578125</v>
          </cell>
          <cell r="AG51">
            <v>1.8000030517578125</v>
          </cell>
          <cell r="AH51">
            <v>1.8000030517578125</v>
          </cell>
          <cell r="AI51">
            <v>1.8000030517578125</v>
          </cell>
          <cell r="AJ51">
            <v>1.8000030517578125</v>
          </cell>
          <cell r="AK51">
            <v>1.8000030517578125</v>
          </cell>
          <cell r="AL51">
            <v>1.8000030517578125</v>
          </cell>
          <cell r="AM51">
            <v>1.8000030517578125</v>
          </cell>
          <cell r="AN51">
            <v>1.8000030517578125</v>
          </cell>
          <cell r="AO51">
            <v>1.8000030517578125</v>
          </cell>
          <cell r="AP51">
            <v>1.8000030517578125</v>
          </cell>
          <cell r="AQ51">
            <v>1.8000030517578125</v>
          </cell>
          <cell r="AR51">
            <v>1.8000030517578125</v>
          </cell>
          <cell r="AS51">
            <v>1.8000030517578125</v>
          </cell>
          <cell r="AT51">
            <v>1.8000030517578125</v>
          </cell>
          <cell r="AU51">
            <v>1.8000030517578125</v>
          </cell>
          <cell r="AV51">
            <v>1.8000030517578125</v>
          </cell>
          <cell r="AW51">
            <v>1.8000030517578125</v>
          </cell>
          <cell r="AX51">
            <v>1.8000030517578125</v>
          </cell>
          <cell r="AY51">
            <v>1.8000030517578125</v>
          </cell>
          <cell r="AZ51">
            <v>1.8000030517578125</v>
          </cell>
          <cell r="BA51">
            <v>1.8000030517578125</v>
          </cell>
          <cell r="BB51">
            <v>1.8000030517578125</v>
          </cell>
          <cell r="BC51">
            <v>1.8000030517578125</v>
          </cell>
          <cell r="BD51">
            <v>1.8000030517578125</v>
          </cell>
          <cell r="BE51">
            <v>1.7999992370605469</v>
          </cell>
          <cell r="BF51">
            <v>1.7999992370605469</v>
          </cell>
          <cell r="BG51">
            <v>1.7999992370605469</v>
          </cell>
          <cell r="BH51">
            <v>1.8000030517578125</v>
          </cell>
          <cell r="BI51">
            <v>1.8000030517578125</v>
          </cell>
          <cell r="BJ51">
            <v>1.8000030517578125</v>
          </cell>
          <cell r="BK51">
            <v>1.7999992370605469</v>
          </cell>
          <cell r="BL51">
            <v>1.7999954223632813</v>
          </cell>
          <cell r="BM51">
            <v>1.7999992370605469</v>
          </cell>
          <cell r="BN51">
            <v>1.8000030517578125</v>
          </cell>
          <cell r="BO51">
            <v>1.8000030517578125</v>
          </cell>
          <cell r="BP51">
            <v>1.8000030517578125</v>
          </cell>
          <cell r="BQ51">
            <v>1.7999992370605469</v>
          </cell>
          <cell r="BR51">
            <v>1.7999954223632813</v>
          </cell>
          <cell r="BS51">
            <v>1.7999992370605469</v>
          </cell>
          <cell r="BT51">
            <v>1.8000030517578125</v>
          </cell>
          <cell r="BU51">
            <v>1.8000030517578125</v>
          </cell>
          <cell r="BV51">
            <v>1.8000030517578125</v>
          </cell>
          <cell r="BW51">
            <v>1.7999992370605469</v>
          </cell>
          <cell r="BX51">
            <v>1.8000030517578125</v>
          </cell>
          <cell r="BY51">
            <v>1.7999992370605469</v>
          </cell>
          <cell r="BZ51">
            <v>1.7999992370605469</v>
          </cell>
          <cell r="CA51">
            <v>1.8000030517578125</v>
          </cell>
          <cell r="CB51">
            <v>1.8000030517578125</v>
          </cell>
          <cell r="CC51">
            <v>1.7999992370605469</v>
          </cell>
          <cell r="CD51">
            <v>1.8000030517578125</v>
          </cell>
          <cell r="CE51">
            <v>1.7999992370605469</v>
          </cell>
          <cell r="CF51">
            <v>1.8000030517578125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K51">
            <v>0</v>
          </cell>
          <cell r="DL51">
            <v>0</v>
          </cell>
          <cell r="DM51">
            <v>0</v>
          </cell>
          <cell r="DN51">
            <v>0</v>
          </cell>
          <cell r="DO51">
            <v>0</v>
          </cell>
          <cell r="DP51">
            <v>0</v>
          </cell>
          <cell r="DQ51">
            <v>0</v>
          </cell>
          <cell r="DR51">
            <v>0</v>
          </cell>
          <cell r="DS51">
            <v>0</v>
          </cell>
          <cell r="DT51">
            <v>0</v>
          </cell>
          <cell r="DU51">
            <v>0</v>
          </cell>
          <cell r="DV51">
            <v>0</v>
          </cell>
          <cell r="DW51">
            <v>0</v>
          </cell>
          <cell r="DX51">
            <v>0</v>
          </cell>
          <cell r="DY51">
            <v>0</v>
          </cell>
          <cell r="DZ51">
            <v>0</v>
          </cell>
          <cell r="EA51">
            <v>0</v>
          </cell>
          <cell r="EB51">
            <v>0</v>
          </cell>
          <cell r="EC51">
            <v>0</v>
          </cell>
          <cell r="ED51">
            <v>0</v>
          </cell>
          <cell r="EE51">
            <v>0</v>
          </cell>
          <cell r="EF51">
            <v>0</v>
          </cell>
          <cell r="EG51">
            <v>0</v>
          </cell>
          <cell r="EH51">
            <v>0</v>
          </cell>
          <cell r="EI51">
            <v>0</v>
          </cell>
        </row>
        <row r="52">
          <cell r="D52">
            <v>2</v>
          </cell>
          <cell r="E52">
            <v>2</v>
          </cell>
          <cell r="F52">
            <v>1.7500004768371582</v>
          </cell>
          <cell r="H52">
            <v>1.75</v>
          </cell>
          <cell r="I52">
            <v>1.75</v>
          </cell>
          <cell r="J52">
            <v>1.75</v>
          </cell>
          <cell r="AF52">
            <v>1.5499998331069946</v>
          </cell>
          <cell r="AG52">
            <v>1.5499998331069946</v>
          </cell>
          <cell r="AH52">
            <v>1.5499998331069946</v>
          </cell>
          <cell r="AI52">
            <v>1.5499998331069946</v>
          </cell>
          <cell r="AJ52">
            <v>1.5499998331069946</v>
          </cell>
          <cell r="AK52">
            <v>1.5499998331069946</v>
          </cell>
          <cell r="AL52">
            <v>1.5499998331069946</v>
          </cell>
          <cell r="AM52">
            <v>1.5499998331069946</v>
          </cell>
          <cell r="AN52">
            <v>1.5499998331069946</v>
          </cell>
          <cell r="AO52">
            <v>1.5499998331069946</v>
          </cell>
          <cell r="AP52">
            <v>1.5499998331069946</v>
          </cell>
          <cell r="AQ52">
            <v>1.5499998331069946</v>
          </cell>
          <cell r="AR52">
            <v>1.3000001907348633</v>
          </cell>
          <cell r="AS52">
            <v>1.3000001907348633</v>
          </cell>
          <cell r="AT52">
            <v>1.3000001907348633</v>
          </cell>
          <cell r="AU52">
            <v>1.3000001907348633</v>
          </cell>
          <cell r="AV52">
            <v>1.3000001907348633</v>
          </cell>
          <cell r="AW52">
            <v>1.3000001907348633</v>
          </cell>
          <cell r="AX52">
            <v>1.3000001907348633</v>
          </cell>
          <cell r="AY52">
            <v>1.3000001907348633</v>
          </cell>
          <cell r="AZ52">
            <v>1.3000001907348633</v>
          </cell>
          <cell r="BA52">
            <v>1.3000001907348633</v>
          </cell>
          <cell r="BB52">
            <v>1.3000001907348633</v>
          </cell>
          <cell r="BC52">
            <v>1.3000001907348633</v>
          </cell>
          <cell r="BD52">
            <v>0.75</v>
          </cell>
          <cell r="BE52">
            <v>0.75</v>
          </cell>
          <cell r="BF52">
            <v>0.75</v>
          </cell>
          <cell r="BG52">
            <v>0.75</v>
          </cell>
          <cell r="BH52">
            <v>0.75</v>
          </cell>
          <cell r="BI52">
            <v>0.75</v>
          </cell>
          <cell r="BJ52">
            <v>0.75</v>
          </cell>
          <cell r="BK52">
            <v>0.75</v>
          </cell>
          <cell r="BL52">
            <v>0.75</v>
          </cell>
          <cell r="BM52">
            <v>0.75</v>
          </cell>
          <cell r="BN52">
            <v>0.75</v>
          </cell>
          <cell r="BO52">
            <v>0.75</v>
          </cell>
          <cell r="BP52">
            <v>0.75</v>
          </cell>
          <cell r="BQ52">
            <v>0.75</v>
          </cell>
          <cell r="BR52">
            <v>0.75</v>
          </cell>
          <cell r="BS52">
            <v>0.75</v>
          </cell>
          <cell r="BT52">
            <v>0.75</v>
          </cell>
          <cell r="BU52">
            <v>0.75</v>
          </cell>
          <cell r="BV52">
            <v>0.75</v>
          </cell>
          <cell r="BW52">
            <v>0.75</v>
          </cell>
          <cell r="BX52">
            <v>0.75</v>
          </cell>
          <cell r="BY52">
            <v>0.75</v>
          </cell>
          <cell r="BZ52">
            <v>0.75</v>
          </cell>
          <cell r="CA52">
            <v>0.75</v>
          </cell>
          <cell r="CB52">
            <v>0.75</v>
          </cell>
          <cell r="CC52">
            <v>0.75</v>
          </cell>
          <cell r="CD52">
            <v>0.75</v>
          </cell>
          <cell r="CE52">
            <v>0.75</v>
          </cell>
          <cell r="CF52">
            <v>0.75</v>
          </cell>
          <cell r="CG52">
            <v>0.75</v>
          </cell>
          <cell r="CH52">
            <v>0.75</v>
          </cell>
          <cell r="CI52">
            <v>0.75</v>
          </cell>
          <cell r="CJ52">
            <v>0.75</v>
          </cell>
          <cell r="CK52">
            <v>0.75</v>
          </cell>
          <cell r="CL52">
            <v>0.75</v>
          </cell>
          <cell r="CM52">
            <v>0.75</v>
          </cell>
          <cell r="CN52">
            <v>0.75</v>
          </cell>
          <cell r="CO52">
            <v>0.75</v>
          </cell>
          <cell r="CP52">
            <v>0.75</v>
          </cell>
          <cell r="CQ52">
            <v>0.75</v>
          </cell>
          <cell r="CR52">
            <v>0.75</v>
          </cell>
          <cell r="CS52">
            <v>0.75</v>
          </cell>
          <cell r="CT52">
            <v>0.75</v>
          </cell>
          <cell r="CU52">
            <v>0.75</v>
          </cell>
          <cell r="CV52">
            <v>0.75</v>
          </cell>
          <cell r="CW52">
            <v>0.75</v>
          </cell>
          <cell r="CX52">
            <v>0.75</v>
          </cell>
          <cell r="CY52">
            <v>0.75</v>
          </cell>
          <cell r="CZ52">
            <v>0.75</v>
          </cell>
          <cell r="DA52">
            <v>0.75</v>
          </cell>
          <cell r="DB52">
            <v>0.75</v>
          </cell>
          <cell r="DC52">
            <v>0.75</v>
          </cell>
          <cell r="DD52">
            <v>0.75</v>
          </cell>
          <cell r="DE52">
            <v>0.75</v>
          </cell>
          <cell r="DF52">
            <v>0.75</v>
          </cell>
          <cell r="DG52">
            <v>0.75</v>
          </cell>
          <cell r="DH52">
            <v>0.75</v>
          </cell>
          <cell r="DI52">
            <v>0.75</v>
          </cell>
          <cell r="DJ52">
            <v>0.75</v>
          </cell>
          <cell r="DK52">
            <v>0.75</v>
          </cell>
          <cell r="DL52">
            <v>0.75</v>
          </cell>
          <cell r="DM52">
            <v>0.75</v>
          </cell>
          <cell r="DN52">
            <v>0.75</v>
          </cell>
          <cell r="DO52">
            <v>0.75</v>
          </cell>
          <cell r="DP52">
            <v>0.75</v>
          </cell>
          <cell r="DQ52">
            <v>0.75</v>
          </cell>
          <cell r="DR52">
            <v>0.75</v>
          </cell>
          <cell r="DS52">
            <v>1.5499999523162842</v>
          </cell>
          <cell r="DT52">
            <v>1.5499999523162842</v>
          </cell>
          <cell r="DU52">
            <v>1.5499999523162842</v>
          </cell>
          <cell r="DV52">
            <v>1.5499999523162842</v>
          </cell>
          <cell r="DW52">
            <v>1.0499999523162842</v>
          </cell>
          <cell r="DX52">
            <v>1.0499999523162842</v>
          </cell>
          <cell r="DY52">
            <v>1.0499999523162842</v>
          </cell>
          <cell r="DZ52">
            <v>1.0499999523162842</v>
          </cell>
          <cell r="EA52">
            <v>1.0499999523162842</v>
          </cell>
          <cell r="EB52">
            <v>1.0499999523162842</v>
          </cell>
          <cell r="EC52">
            <v>1.5499999523162842</v>
          </cell>
          <cell r="ED52">
            <v>1.5499999523162842</v>
          </cell>
          <cell r="EE52">
            <v>1.5499999523162842</v>
          </cell>
          <cell r="EF52">
            <v>1.5499999523162842</v>
          </cell>
          <cell r="EG52">
            <v>1.5499999523162842</v>
          </cell>
          <cell r="EH52">
            <v>1.5499999523162842</v>
          </cell>
          <cell r="EI52">
            <v>1.0499999523162842</v>
          </cell>
        </row>
        <row r="53">
          <cell r="D53">
            <v>35.5</v>
          </cell>
          <cell r="E53">
            <v>42.77500057220459</v>
          </cell>
          <cell r="F53">
            <v>32.400001525878906</v>
          </cell>
          <cell r="H53">
            <v>33.200000762939453</v>
          </cell>
          <cell r="I53">
            <v>33.650001525878906</v>
          </cell>
          <cell r="J53">
            <v>34.150001525878906</v>
          </cell>
          <cell r="AF53">
            <v>33.903999328613281</v>
          </cell>
          <cell r="AG53">
            <v>33.303997039794922</v>
          </cell>
          <cell r="AH53">
            <v>26.099998474121094</v>
          </cell>
          <cell r="AI53">
            <v>25.5</v>
          </cell>
          <cell r="AJ53">
            <v>25.699996948242188</v>
          </cell>
          <cell r="AK53">
            <v>26.200004577636719</v>
          </cell>
          <cell r="AL53">
            <v>34.900001525878906</v>
          </cell>
          <cell r="AM53">
            <v>38.700000762939453</v>
          </cell>
          <cell r="AN53">
            <v>29.300003051757813</v>
          </cell>
          <cell r="AO53">
            <v>28.299999237060547</v>
          </cell>
          <cell r="AP53">
            <v>30.75</v>
          </cell>
          <cell r="AQ53">
            <v>30</v>
          </cell>
          <cell r="AR53">
            <v>31.953998565673828</v>
          </cell>
          <cell r="AS53">
            <v>30.353996276855469</v>
          </cell>
          <cell r="AT53">
            <v>25.899997711181641</v>
          </cell>
          <cell r="AU53">
            <v>24</v>
          </cell>
          <cell r="AV53">
            <v>23.649997711181641</v>
          </cell>
          <cell r="AW53">
            <v>25.200004577636719</v>
          </cell>
          <cell r="AX53">
            <v>33.900001525878906</v>
          </cell>
          <cell r="AY53">
            <v>37.700000762939453</v>
          </cell>
          <cell r="AZ53">
            <v>28.300003051757813</v>
          </cell>
          <cell r="BA53">
            <v>27.299999237060547</v>
          </cell>
          <cell r="BB53">
            <v>29.75</v>
          </cell>
          <cell r="BC53">
            <v>29</v>
          </cell>
          <cell r="BD53">
            <v>32.453998565673828</v>
          </cell>
          <cell r="BE53">
            <v>30.853996276855469</v>
          </cell>
          <cell r="BF53">
            <v>26.399997711181641</v>
          </cell>
          <cell r="BG53">
            <v>24.5</v>
          </cell>
          <cell r="BH53">
            <v>24.149997711181641</v>
          </cell>
          <cell r="BI53">
            <v>25.700004577636719</v>
          </cell>
          <cell r="BJ53">
            <v>34.400001525878906</v>
          </cell>
          <cell r="BK53">
            <v>38.200000762939453</v>
          </cell>
          <cell r="BL53">
            <v>28.800003051757813</v>
          </cell>
          <cell r="BM53">
            <v>27.799999237060547</v>
          </cell>
          <cell r="BN53">
            <v>30.25</v>
          </cell>
          <cell r="BO53">
            <v>29.5</v>
          </cell>
          <cell r="BP53">
            <v>32.453998565673828</v>
          </cell>
          <cell r="BQ53">
            <v>30.853996276855469</v>
          </cell>
          <cell r="BR53">
            <v>26.399997711181641</v>
          </cell>
          <cell r="BS53">
            <v>24.5</v>
          </cell>
          <cell r="BT53">
            <v>24.149997711181641</v>
          </cell>
          <cell r="BU53">
            <v>25.700004577636719</v>
          </cell>
          <cell r="BV53">
            <v>34.400001525878906</v>
          </cell>
          <cell r="BW53">
            <v>38.200000762939453</v>
          </cell>
          <cell r="BX53">
            <v>28.800003051757813</v>
          </cell>
          <cell r="BY53">
            <v>27.799999237060547</v>
          </cell>
          <cell r="BZ53">
            <v>30.25</v>
          </cell>
          <cell r="CA53">
            <v>29.5</v>
          </cell>
          <cell r="CB53">
            <v>32.703998565673828</v>
          </cell>
          <cell r="CC53">
            <v>31.103996276855469</v>
          </cell>
          <cell r="CD53">
            <v>26.649997711181641</v>
          </cell>
          <cell r="CE53">
            <v>24.75</v>
          </cell>
          <cell r="CF53">
            <v>24.399997711181641</v>
          </cell>
          <cell r="CG53">
            <v>25.950004577636719</v>
          </cell>
          <cell r="CH53">
            <v>34.650001525878906</v>
          </cell>
          <cell r="CI53">
            <v>38.450000762939453</v>
          </cell>
          <cell r="CJ53">
            <v>29.050003051757813</v>
          </cell>
          <cell r="CK53">
            <v>28.049999237060547</v>
          </cell>
          <cell r="CL53">
            <v>30.5</v>
          </cell>
          <cell r="CM53">
            <v>29.75</v>
          </cell>
          <cell r="CN53">
            <v>33.203998565673828</v>
          </cell>
          <cell r="CO53">
            <v>31.603996276855469</v>
          </cell>
          <cell r="CP53">
            <v>27.149997711181641</v>
          </cell>
          <cell r="CQ53">
            <v>25.25</v>
          </cell>
          <cell r="CR53">
            <v>24.899997711181641</v>
          </cell>
          <cell r="CS53">
            <v>26.450004577636719</v>
          </cell>
          <cell r="CT53">
            <v>35.150001525878906</v>
          </cell>
          <cell r="CU53">
            <v>38.950000762939453</v>
          </cell>
          <cell r="CV53">
            <v>29.550003051757813</v>
          </cell>
          <cell r="CW53">
            <v>28.549999237060547</v>
          </cell>
          <cell r="CX53">
            <v>31</v>
          </cell>
          <cell r="CY53">
            <v>30.25</v>
          </cell>
          <cell r="CZ53">
            <v>33.703998565673828</v>
          </cell>
          <cell r="DA53">
            <v>32.103996276855469</v>
          </cell>
          <cell r="DB53">
            <v>27.649997711181641</v>
          </cell>
          <cell r="DC53">
            <v>25.75</v>
          </cell>
          <cell r="DD53">
            <v>25.399997711181641</v>
          </cell>
          <cell r="DE53">
            <v>26.950004577636719</v>
          </cell>
          <cell r="DF53">
            <v>35.650001525878906</v>
          </cell>
          <cell r="DG53">
            <v>39.450000762939453</v>
          </cell>
          <cell r="DH53">
            <v>30.050003051757813</v>
          </cell>
          <cell r="DI53">
            <v>29.049999237060547</v>
          </cell>
          <cell r="DJ53">
            <v>31.5</v>
          </cell>
          <cell r="DK53">
            <v>30.75</v>
          </cell>
          <cell r="DL53">
            <v>34.203998565673828</v>
          </cell>
          <cell r="DM53">
            <v>32.603996276855469</v>
          </cell>
          <cell r="DN53">
            <v>28.149997711181641</v>
          </cell>
          <cell r="DO53">
            <v>26.25</v>
          </cell>
          <cell r="DP53">
            <v>25.899997711181641</v>
          </cell>
          <cell r="DQ53">
            <v>27.450004577636719</v>
          </cell>
          <cell r="DR53">
            <v>36.150001525878906</v>
          </cell>
          <cell r="DS53">
            <v>39.950000762939453</v>
          </cell>
          <cell r="DT53">
            <v>30.550003051757813</v>
          </cell>
          <cell r="DU53">
            <v>29.549999237060547</v>
          </cell>
          <cell r="DV53">
            <v>32</v>
          </cell>
          <cell r="DW53">
            <v>31.25</v>
          </cell>
          <cell r="DX53">
            <v>34.703998565673828</v>
          </cell>
          <cell r="DY53">
            <v>33.103996276855469</v>
          </cell>
          <cell r="DZ53">
            <v>28.649997711181641</v>
          </cell>
          <cell r="EA53">
            <v>26.75</v>
          </cell>
          <cell r="EB53">
            <v>26.399997711181641</v>
          </cell>
          <cell r="EC53">
            <v>27.950004577636719</v>
          </cell>
          <cell r="ED53">
            <v>36.650001525878906</v>
          </cell>
          <cell r="EE53">
            <v>40.450000762939453</v>
          </cell>
          <cell r="EF53">
            <v>31.050003051757813</v>
          </cell>
          <cell r="EG53">
            <v>30.049999237060547</v>
          </cell>
          <cell r="EH53">
            <v>32.5</v>
          </cell>
          <cell r="EI53">
            <v>31.75</v>
          </cell>
        </row>
        <row r="54">
          <cell r="D54">
            <v>25.499998728434246</v>
          </cell>
          <cell r="E54">
            <v>26.503747940063477</v>
          </cell>
          <cell r="F54">
            <v>23.999998092651367</v>
          </cell>
          <cell r="H54">
            <v>26.004001617431641</v>
          </cell>
          <cell r="I54">
            <v>25.995000839233398</v>
          </cell>
          <cell r="J54">
            <v>26.004997253417969</v>
          </cell>
          <cell r="AF54">
            <v>29</v>
          </cell>
          <cell r="AG54">
            <v>29</v>
          </cell>
          <cell r="AH54">
            <v>26.00200080871582</v>
          </cell>
          <cell r="AI54">
            <v>26.00200080871582</v>
          </cell>
          <cell r="AJ54">
            <v>27</v>
          </cell>
          <cell r="AK54">
            <v>27</v>
          </cell>
          <cell r="AL54">
            <v>29</v>
          </cell>
          <cell r="AM54">
            <v>28.999996185302734</v>
          </cell>
          <cell r="AN54">
            <v>24.997499465942383</v>
          </cell>
          <cell r="AO54">
            <v>26</v>
          </cell>
          <cell r="AP54">
            <v>26</v>
          </cell>
          <cell r="AQ54">
            <v>26</v>
          </cell>
          <cell r="AR54">
            <v>29.996002197265625</v>
          </cell>
          <cell r="AS54">
            <v>30.003997802734375</v>
          </cell>
          <cell r="AT54">
            <v>27.000249862670898</v>
          </cell>
          <cell r="AU54">
            <v>26.999000549316406</v>
          </cell>
          <cell r="AV54">
            <v>27.00200080871582</v>
          </cell>
          <cell r="AW54">
            <v>31.000003814697266</v>
          </cell>
          <cell r="AX54">
            <v>32</v>
          </cell>
          <cell r="AY54">
            <v>32</v>
          </cell>
          <cell r="AZ54">
            <v>23.997501373291016</v>
          </cell>
          <cell r="BA54">
            <v>27</v>
          </cell>
          <cell r="BB54">
            <v>27</v>
          </cell>
          <cell r="BC54">
            <v>28</v>
          </cell>
          <cell r="BD54">
            <v>31.003501892089844</v>
          </cell>
          <cell r="BE54">
            <v>30.996498107910156</v>
          </cell>
          <cell r="BF54">
            <v>23.997251510620117</v>
          </cell>
          <cell r="BG54">
            <v>24.000999450683594</v>
          </cell>
          <cell r="BH54">
            <v>24.004001617431641</v>
          </cell>
          <cell r="BI54">
            <v>26.002500534057617</v>
          </cell>
          <cell r="BJ54">
            <v>33</v>
          </cell>
          <cell r="BK54">
            <v>33</v>
          </cell>
          <cell r="BL54">
            <v>25.00250244140625</v>
          </cell>
          <cell r="BM54">
            <v>26.000001907348633</v>
          </cell>
          <cell r="BN54">
            <v>26.000001907348633</v>
          </cell>
          <cell r="BO54">
            <v>27.000001907348633</v>
          </cell>
          <cell r="BP54">
            <v>29.000999450683594</v>
          </cell>
          <cell r="BQ54">
            <v>28.999000549316406</v>
          </cell>
          <cell r="BR54">
            <v>23.004751205444336</v>
          </cell>
          <cell r="BS54">
            <v>22.996000289916992</v>
          </cell>
          <cell r="BT54">
            <v>23.003999710083008</v>
          </cell>
          <cell r="BU54">
            <v>28.99749755859375</v>
          </cell>
          <cell r="BV54">
            <v>30.999996185302734</v>
          </cell>
          <cell r="BW54">
            <v>30.999996185302734</v>
          </cell>
          <cell r="BX54">
            <v>23.004999160766602</v>
          </cell>
          <cell r="BY54">
            <v>26</v>
          </cell>
          <cell r="BZ54">
            <v>27</v>
          </cell>
          <cell r="CA54">
            <v>27</v>
          </cell>
          <cell r="CB54">
            <v>31.998500823974609</v>
          </cell>
          <cell r="CC54">
            <v>32.001499176025391</v>
          </cell>
          <cell r="CD54">
            <v>23.002248764038086</v>
          </cell>
          <cell r="CE54">
            <v>23.001001358032227</v>
          </cell>
          <cell r="CF54">
            <v>23.003999710083008</v>
          </cell>
          <cell r="CG54">
            <v>26.995000839233398</v>
          </cell>
          <cell r="CH54">
            <v>35</v>
          </cell>
          <cell r="CI54">
            <v>35</v>
          </cell>
          <cell r="CJ54">
            <v>22.997499465942383</v>
          </cell>
          <cell r="CK54">
            <v>26</v>
          </cell>
          <cell r="CL54">
            <v>26</v>
          </cell>
          <cell r="CM54">
            <v>26</v>
          </cell>
          <cell r="CN54">
            <v>32.996002197265625</v>
          </cell>
          <cell r="CO54">
            <v>33.003997802734375</v>
          </cell>
          <cell r="CP54">
            <v>22.999750137329102</v>
          </cell>
          <cell r="CQ54">
            <v>22.996000289916992</v>
          </cell>
          <cell r="CR54">
            <v>24.004001617431641</v>
          </cell>
          <cell r="CS54">
            <v>27.004999160766602</v>
          </cell>
          <cell r="CT54">
            <v>35</v>
          </cell>
          <cell r="CU54">
            <v>35</v>
          </cell>
          <cell r="CV54">
            <v>26</v>
          </cell>
          <cell r="CW54">
            <v>26</v>
          </cell>
          <cell r="CX54">
            <v>26</v>
          </cell>
          <cell r="CY54">
            <v>26</v>
          </cell>
          <cell r="CZ54">
            <v>25.91349983215332</v>
          </cell>
          <cell r="DA54">
            <v>28.256500244140625</v>
          </cell>
          <cell r="DB54">
            <v>19.967250823974609</v>
          </cell>
          <cell r="DC54">
            <v>24.391000747680664</v>
          </cell>
          <cell r="DD54">
            <v>27.434000015258789</v>
          </cell>
          <cell r="DE54">
            <v>42.455001831054688</v>
          </cell>
          <cell r="DF54">
            <v>57.830001831054688</v>
          </cell>
          <cell r="DG54">
            <v>59.590000152587891</v>
          </cell>
          <cell r="DH54">
            <v>24.742500305175781</v>
          </cell>
          <cell r="DI54">
            <v>18.709999084472656</v>
          </cell>
          <cell r="DJ54">
            <v>18.709999084472656</v>
          </cell>
          <cell r="DK54">
            <v>18.709999084472656</v>
          </cell>
          <cell r="DL54">
            <v>26.330999374389648</v>
          </cell>
          <cell r="DM54">
            <v>28.688999176025391</v>
          </cell>
          <cell r="DN54">
            <v>20.384750366210938</v>
          </cell>
          <cell r="DO54">
            <v>24.846000671386719</v>
          </cell>
          <cell r="DP54">
            <v>28.403999328613281</v>
          </cell>
          <cell r="DQ54">
            <v>43.435001373291016</v>
          </cell>
          <cell r="DR54">
            <v>59.400001525878906</v>
          </cell>
          <cell r="DS54">
            <v>61.199996948242188</v>
          </cell>
          <cell r="DT54">
            <v>25.155000686645508</v>
          </cell>
          <cell r="DU54">
            <v>19.110000610351563</v>
          </cell>
          <cell r="DV54">
            <v>19.110000610351563</v>
          </cell>
          <cell r="DW54">
            <v>19.110000610351563</v>
          </cell>
          <cell r="DX54">
            <v>26.498500823974609</v>
          </cell>
          <cell r="DY54">
            <v>28.871498107910156</v>
          </cell>
          <cell r="DZ54">
            <v>20.552249908447266</v>
          </cell>
          <cell r="EA54">
            <v>25.051000595092773</v>
          </cell>
          <cell r="EB54">
            <v>29.124000549316406</v>
          </cell>
          <cell r="EC54">
            <v>44.165000915527344</v>
          </cell>
          <cell r="ED54">
            <v>60.720001220703125</v>
          </cell>
          <cell r="EE54">
            <v>62.55999755859375</v>
          </cell>
          <cell r="EF54">
            <v>25.317499160766602</v>
          </cell>
          <cell r="EG54">
            <v>19.260000228881836</v>
          </cell>
          <cell r="EH54">
            <v>19.260000228881836</v>
          </cell>
          <cell r="EI54">
            <v>19.260000228881836</v>
          </cell>
        </row>
        <row r="55">
          <cell r="D55">
            <v>42.666666666666664</v>
          </cell>
          <cell r="E55">
            <v>41.375</v>
          </cell>
          <cell r="F55">
            <v>39</v>
          </cell>
          <cell r="H55">
            <v>38.199996948242188</v>
          </cell>
          <cell r="I55">
            <v>38.625</v>
          </cell>
          <cell r="J55">
            <v>41.049999237060547</v>
          </cell>
          <cell r="AF55">
            <v>38.5</v>
          </cell>
          <cell r="AG55">
            <v>39.299999237060547</v>
          </cell>
          <cell r="AH55">
            <v>36.650001525878906</v>
          </cell>
          <cell r="AI55">
            <v>36.649997711181641</v>
          </cell>
          <cell r="AJ55">
            <v>38.649997711181641</v>
          </cell>
          <cell r="AK55">
            <v>39.154998779296875</v>
          </cell>
          <cell r="AL55">
            <v>38.149997711181641</v>
          </cell>
          <cell r="AM55">
            <v>37.5</v>
          </cell>
          <cell r="AN55">
            <v>36</v>
          </cell>
          <cell r="AO55">
            <v>35.199996948242188</v>
          </cell>
          <cell r="AP55">
            <v>35.625</v>
          </cell>
          <cell r="AQ55">
            <v>38.049999237060547</v>
          </cell>
          <cell r="AR55">
            <v>37.1</v>
          </cell>
          <cell r="AS55">
            <v>37.899999237060548</v>
          </cell>
          <cell r="AT55">
            <v>35.250001525878908</v>
          </cell>
          <cell r="AU55">
            <v>35.249997711181642</v>
          </cell>
          <cell r="AV55">
            <v>37.249997711181642</v>
          </cell>
          <cell r="AW55">
            <v>37.754998779296876</v>
          </cell>
          <cell r="AX55">
            <v>36.749997711181642</v>
          </cell>
          <cell r="AY55">
            <v>36.1</v>
          </cell>
          <cell r="AZ55">
            <v>34.6</v>
          </cell>
          <cell r="BA55">
            <v>33.799996948242189</v>
          </cell>
          <cell r="BB55">
            <v>34.225000000000001</v>
          </cell>
          <cell r="BC55">
            <v>36.649999237060548</v>
          </cell>
          <cell r="BD55">
            <v>36.1</v>
          </cell>
          <cell r="BE55">
            <v>36.899999237060548</v>
          </cell>
          <cell r="BF55">
            <v>34.250001525878908</v>
          </cell>
          <cell r="BG55">
            <v>34.249997711181642</v>
          </cell>
          <cell r="BH55">
            <v>36.249997711181642</v>
          </cell>
          <cell r="BI55">
            <v>36.754998779296876</v>
          </cell>
          <cell r="BJ55">
            <v>35.749997711181642</v>
          </cell>
          <cell r="BK55">
            <v>35.1</v>
          </cell>
          <cell r="BL55">
            <v>33.6</v>
          </cell>
          <cell r="BM55">
            <v>32.799996948242189</v>
          </cell>
          <cell r="BN55">
            <v>33.225000000000001</v>
          </cell>
          <cell r="BO55">
            <v>35.649999237060548</v>
          </cell>
          <cell r="BP55">
            <v>35.15</v>
          </cell>
          <cell r="BQ55">
            <v>35.949999237060545</v>
          </cell>
          <cell r="BR55">
            <v>33.300001525878905</v>
          </cell>
          <cell r="BS55">
            <v>33.299997711181639</v>
          </cell>
          <cell r="BT55">
            <v>35.299997711181639</v>
          </cell>
          <cell r="BU55">
            <v>35.804998779296874</v>
          </cell>
          <cell r="BV55">
            <v>34.799997711181639</v>
          </cell>
          <cell r="BW55">
            <v>34.15</v>
          </cell>
          <cell r="BX55">
            <v>32.65</v>
          </cell>
          <cell r="BY55">
            <v>31.84999694824219</v>
          </cell>
          <cell r="BZ55">
            <v>32.274999999999999</v>
          </cell>
          <cell r="CA55">
            <v>34.699999237060545</v>
          </cell>
          <cell r="CB55">
            <v>35.35</v>
          </cell>
          <cell r="CC55">
            <v>36.149999237060548</v>
          </cell>
          <cell r="CD55">
            <v>33.500001525878908</v>
          </cell>
          <cell r="CE55">
            <v>33.499997711181642</v>
          </cell>
          <cell r="CF55">
            <v>35.499997711181642</v>
          </cell>
          <cell r="CG55">
            <v>36.004998779296876</v>
          </cell>
          <cell r="CH55">
            <v>34.999997711181642</v>
          </cell>
          <cell r="CI55">
            <v>34.35</v>
          </cell>
          <cell r="CJ55">
            <v>32.85</v>
          </cell>
          <cell r="CK55">
            <v>32.049996948242189</v>
          </cell>
          <cell r="CL55">
            <v>32.475000000000001</v>
          </cell>
          <cell r="CM55">
            <v>34.899999237060548</v>
          </cell>
          <cell r="CN55">
            <v>36</v>
          </cell>
          <cell r="CO55">
            <v>36.799999237060547</v>
          </cell>
          <cell r="CP55">
            <v>34.150001525878906</v>
          </cell>
          <cell r="CQ55">
            <v>34.149997711181641</v>
          </cell>
          <cell r="CR55">
            <v>36.149997711181641</v>
          </cell>
          <cell r="CS55">
            <v>36.654998779296875</v>
          </cell>
          <cell r="CT55">
            <v>35.649997711181641</v>
          </cell>
          <cell r="CU55">
            <v>35</v>
          </cell>
          <cell r="CV55">
            <v>33.5</v>
          </cell>
          <cell r="CW55">
            <v>32.699996948242188</v>
          </cell>
          <cell r="CX55">
            <v>33.125</v>
          </cell>
          <cell r="CY55">
            <v>35.549999237060547</v>
          </cell>
          <cell r="CZ55">
            <v>36.65</v>
          </cell>
          <cell r="DA55">
            <v>37.449999237060545</v>
          </cell>
          <cell r="DB55">
            <v>34.800001525878905</v>
          </cell>
          <cell r="DC55">
            <v>34.799997711181639</v>
          </cell>
          <cell r="DD55">
            <v>36.799997711181639</v>
          </cell>
          <cell r="DE55">
            <v>37.304998779296874</v>
          </cell>
          <cell r="DF55">
            <v>36.299997711181639</v>
          </cell>
          <cell r="DG55">
            <v>35.65</v>
          </cell>
          <cell r="DH55">
            <v>34.15</v>
          </cell>
          <cell r="DI55">
            <v>33.349996948242186</v>
          </cell>
          <cell r="DJ55">
            <v>33.774999999999999</v>
          </cell>
          <cell r="DK55">
            <v>36.199999237060545</v>
          </cell>
          <cell r="DL55">
            <v>37.15</v>
          </cell>
          <cell r="DM55">
            <v>37.949999237060545</v>
          </cell>
          <cell r="DN55">
            <v>35.300001525878905</v>
          </cell>
          <cell r="DO55">
            <v>35.299997711181639</v>
          </cell>
          <cell r="DP55">
            <v>37.299997711181639</v>
          </cell>
          <cell r="DQ55">
            <v>37.804998779296874</v>
          </cell>
          <cell r="DR55">
            <v>36.799997711181639</v>
          </cell>
          <cell r="DS55">
            <v>36.15</v>
          </cell>
          <cell r="DT55">
            <v>34.65</v>
          </cell>
          <cell r="DU55">
            <v>33.849996948242186</v>
          </cell>
          <cell r="DV55">
            <v>34.274999999999999</v>
          </cell>
          <cell r="DW55">
            <v>36.699999237060545</v>
          </cell>
          <cell r="DX55">
            <v>37.65</v>
          </cell>
          <cell r="DY55">
            <v>38.449999237060545</v>
          </cell>
          <cell r="DZ55">
            <v>35.800001525878905</v>
          </cell>
          <cell r="EA55">
            <v>35.799997711181639</v>
          </cell>
          <cell r="EB55">
            <v>37.799997711181639</v>
          </cell>
          <cell r="EC55">
            <v>38.304998779296874</v>
          </cell>
          <cell r="ED55">
            <v>37.299997711181639</v>
          </cell>
          <cell r="EE55">
            <v>36.65</v>
          </cell>
          <cell r="EF55">
            <v>35.15</v>
          </cell>
          <cell r="EG55">
            <v>34.349996948242186</v>
          </cell>
          <cell r="EH55">
            <v>34.774999999999999</v>
          </cell>
          <cell r="EI55">
            <v>37.199999237060545</v>
          </cell>
        </row>
        <row r="56">
          <cell r="D56">
            <v>34.333333333333336</v>
          </cell>
          <cell r="E56">
            <v>35.25</v>
          </cell>
          <cell r="F56">
            <v>28.25</v>
          </cell>
          <cell r="H56">
            <v>28</v>
          </cell>
          <cell r="I56">
            <v>28</v>
          </cell>
          <cell r="J56">
            <v>28.549999237060547</v>
          </cell>
          <cell r="AF56">
            <v>34.102500915527344</v>
          </cell>
          <cell r="AG56">
            <v>32.097496032714844</v>
          </cell>
          <cell r="AH56">
            <v>27.414497375488281</v>
          </cell>
          <cell r="AI56">
            <v>27.18499755859375</v>
          </cell>
          <cell r="AJ56">
            <v>27.714998245239258</v>
          </cell>
          <cell r="AK56">
            <v>26.492498397827148</v>
          </cell>
          <cell r="AL56">
            <v>26.197498321533203</v>
          </cell>
          <cell r="AM56">
            <v>27.694999694824219</v>
          </cell>
          <cell r="AN56">
            <v>28.099998474121094</v>
          </cell>
          <cell r="AO56">
            <v>28.099998474121094</v>
          </cell>
          <cell r="AP56">
            <v>28.099998474121094</v>
          </cell>
          <cell r="AQ56">
            <v>33.350002288818359</v>
          </cell>
          <cell r="AR56">
            <v>34.602500915527344</v>
          </cell>
          <cell r="AS56">
            <v>32.597496032714844</v>
          </cell>
          <cell r="AT56">
            <v>27.914497375488281</v>
          </cell>
          <cell r="AU56">
            <v>27.68499755859375</v>
          </cell>
          <cell r="AV56">
            <v>23.214998245239258</v>
          </cell>
          <cell r="AW56">
            <v>121.99250030517578</v>
          </cell>
          <cell r="AX56">
            <v>26.197498321533203</v>
          </cell>
          <cell r="AY56">
            <v>27.694999694824219</v>
          </cell>
          <cell r="AZ56">
            <v>28.599998474121094</v>
          </cell>
          <cell r="BA56">
            <v>28.599998474121094</v>
          </cell>
          <cell r="BB56">
            <v>28.599998474121094</v>
          </cell>
          <cell r="BC56">
            <v>33.850002288818359</v>
          </cell>
          <cell r="BD56">
            <v>33.052500915527347</v>
          </cell>
          <cell r="BE56">
            <v>31.047496032714843</v>
          </cell>
          <cell r="BF56">
            <v>26.364497375488281</v>
          </cell>
          <cell r="BG56">
            <v>26.134997558593749</v>
          </cell>
          <cell r="BH56">
            <v>21.664998245239257</v>
          </cell>
          <cell r="BI56">
            <v>120.44250030517578</v>
          </cell>
          <cell r="BJ56">
            <v>24.647498321533202</v>
          </cell>
          <cell r="BK56">
            <v>26.144999694824218</v>
          </cell>
          <cell r="BL56">
            <v>27.049998474121093</v>
          </cell>
          <cell r="BM56">
            <v>27.049998474121093</v>
          </cell>
          <cell r="BN56">
            <v>27.049998474121093</v>
          </cell>
          <cell r="BO56">
            <v>32.300002288818362</v>
          </cell>
          <cell r="BP56">
            <v>32.502500915527349</v>
          </cell>
          <cell r="BQ56">
            <v>30.497496032714842</v>
          </cell>
          <cell r="BR56">
            <v>25.81449737548828</v>
          </cell>
          <cell r="BS56">
            <v>25.584997558593749</v>
          </cell>
          <cell r="BT56">
            <v>21.114998245239256</v>
          </cell>
          <cell r="BU56">
            <v>119.89250030517579</v>
          </cell>
          <cell r="BV56">
            <v>24.097498321533202</v>
          </cell>
          <cell r="BW56">
            <v>25.594999694824217</v>
          </cell>
          <cell r="BX56">
            <v>26.499998474121092</v>
          </cell>
          <cell r="BY56">
            <v>26.499998474121092</v>
          </cell>
          <cell r="BZ56">
            <v>26.499998474121092</v>
          </cell>
          <cell r="CA56">
            <v>31.750002288818362</v>
          </cell>
          <cell r="CB56">
            <v>32.702500915527352</v>
          </cell>
          <cell r="CC56">
            <v>30.697496032714842</v>
          </cell>
          <cell r="CD56">
            <v>26.014497375488279</v>
          </cell>
          <cell r="CE56">
            <v>25.784997558593748</v>
          </cell>
          <cell r="CF56">
            <v>21.314998245239256</v>
          </cell>
          <cell r="CG56">
            <v>120.09250030517579</v>
          </cell>
          <cell r="CH56">
            <v>24.297498321533201</v>
          </cell>
          <cell r="CI56">
            <v>25.794999694824217</v>
          </cell>
          <cell r="CJ56">
            <v>26.699998474121092</v>
          </cell>
          <cell r="CK56">
            <v>26.699998474121092</v>
          </cell>
          <cell r="CL56">
            <v>26.699998474121092</v>
          </cell>
          <cell r="CM56">
            <v>31.950002288818361</v>
          </cell>
          <cell r="CN56">
            <v>32.902500915527355</v>
          </cell>
          <cell r="CO56">
            <v>30.897496032714841</v>
          </cell>
          <cell r="CP56">
            <v>26.214497375488278</v>
          </cell>
          <cell r="CQ56">
            <v>25.984997558593747</v>
          </cell>
          <cell r="CR56">
            <v>21.514998245239255</v>
          </cell>
          <cell r="CS56">
            <v>120.29250030517579</v>
          </cell>
          <cell r="CT56">
            <v>24.4974983215332</v>
          </cell>
          <cell r="CU56">
            <v>25.994999694824216</v>
          </cell>
          <cell r="CV56">
            <v>26.899998474121091</v>
          </cell>
          <cell r="CW56">
            <v>26.899998474121091</v>
          </cell>
          <cell r="CX56">
            <v>26.899998474121091</v>
          </cell>
          <cell r="CY56">
            <v>32.150002288818364</v>
          </cell>
          <cell r="CZ56">
            <v>33.102500915527358</v>
          </cell>
          <cell r="DA56">
            <v>31.09749603271484</v>
          </cell>
          <cell r="DB56">
            <v>26.414497375488278</v>
          </cell>
          <cell r="DC56">
            <v>26.184997558593746</v>
          </cell>
          <cell r="DD56">
            <v>21.714998245239254</v>
          </cell>
          <cell r="DE56">
            <v>120.4925003051758</v>
          </cell>
          <cell r="DF56">
            <v>24.6974983215332</v>
          </cell>
          <cell r="DG56">
            <v>26.194999694824215</v>
          </cell>
          <cell r="DH56">
            <v>27.09999847412109</v>
          </cell>
          <cell r="DI56">
            <v>27.09999847412109</v>
          </cell>
          <cell r="DJ56">
            <v>27.09999847412109</v>
          </cell>
          <cell r="DK56">
            <v>32.350002288818366</v>
          </cell>
          <cell r="DL56">
            <v>33.302500915527361</v>
          </cell>
          <cell r="DM56">
            <v>31.297496032714839</v>
          </cell>
          <cell r="DN56">
            <v>26.614497375488277</v>
          </cell>
          <cell r="DO56">
            <v>26.384997558593746</v>
          </cell>
          <cell r="DP56">
            <v>21.914998245239254</v>
          </cell>
          <cell r="DQ56">
            <v>120.6925003051758</v>
          </cell>
          <cell r="DR56">
            <v>24.897498321533199</v>
          </cell>
          <cell r="DS56">
            <v>26.394999694824214</v>
          </cell>
          <cell r="DT56">
            <v>27.299998474121089</v>
          </cell>
          <cell r="DU56">
            <v>27.299998474121089</v>
          </cell>
          <cell r="DV56">
            <v>27.299998474121089</v>
          </cell>
          <cell r="DW56">
            <v>32.550002288818369</v>
          </cell>
          <cell r="DX56">
            <v>33.502500915527364</v>
          </cell>
          <cell r="DY56">
            <v>31.497496032714839</v>
          </cell>
          <cell r="DZ56">
            <v>26.814497375488276</v>
          </cell>
          <cell r="EA56">
            <v>26.584997558593745</v>
          </cell>
          <cell r="EB56">
            <v>22.114998245239253</v>
          </cell>
          <cell r="EC56">
            <v>120.8925003051758</v>
          </cell>
          <cell r="ED56">
            <v>25.097498321533198</v>
          </cell>
          <cell r="EE56">
            <v>26.594999694824214</v>
          </cell>
          <cell r="EF56">
            <v>27.499998474121089</v>
          </cell>
          <cell r="EG56">
            <v>27.499998474121089</v>
          </cell>
          <cell r="EH56">
            <v>27.499998474121089</v>
          </cell>
          <cell r="EI56">
            <v>32.750002288818372</v>
          </cell>
        </row>
        <row r="57">
          <cell r="D57">
            <v>47</v>
          </cell>
          <cell r="E57">
            <v>44.375</v>
          </cell>
          <cell r="F57">
            <v>42</v>
          </cell>
          <cell r="H57">
            <v>41.199996948242188</v>
          </cell>
          <cell r="I57">
            <v>41.625</v>
          </cell>
          <cell r="J57">
            <v>44.049999237060547</v>
          </cell>
          <cell r="AF57">
            <v>42</v>
          </cell>
          <cell r="AG57">
            <v>44</v>
          </cell>
          <cell r="AH57">
            <v>43.150001525878906</v>
          </cell>
          <cell r="AI57">
            <v>43.149997711181641</v>
          </cell>
          <cell r="AJ57">
            <v>45.149997711181641</v>
          </cell>
          <cell r="AK57">
            <v>46.654998779296875</v>
          </cell>
          <cell r="AL57">
            <v>40.149997711181641</v>
          </cell>
          <cell r="AM57">
            <v>40.5</v>
          </cell>
          <cell r="AN57">
            <v>39</v>
          </cell>
          <cell r="AO57">
            <v>38.199996948242188</v>
          </cell>
          <cell r="AP57">
            <v>38.625</v>
          </cell>
          <cell r="AQ57">
            <v>41.049999237060547</v>
          </cell>
          <cell r="AR57">
            <v>40.5</v>
          </cell>
          <cell r="AS57">
            <v>41.5</v>
          </cell>
          <cell r="AT57">
            <v>40.650001525878906</v>
          </cell>
          <cell r="AU57">
            <v>40.649997711181641</v>
          </cell>
          <cell r="AV57">
            <v>42.649997711181641</v>
          </cell>
          <cell r="AW57">
            <v>40.654998779296875</v>
          </cell>
          <cell r="AX57">
            <v>39.649997711181641</v>
          </cell>
          <cell r="AY57">
            <v>39</v>
          </cell>
          <cell r="AZ57">
            <v>37.5</v>
          </cell>
          <cell r="BA57">
            <v>36.699996948242188</v>
          </cell>
          <cell r="BB57">
            <v>37.125</v>
          </cell>
          <cell r="BC57">
            <v>39.549999237060547</v>
          </cell>
          <cell r="BD57">
            <v>39</v>
          </cell>
          <cell r="BE57">
            <v>39.799999237060547</v>
          </cell>
          <cell r="BF57">
            <v>37.150001525878906</v>
          </cell>
          <cell r="BG57">
            <v>37.149997711181641</v>
          </cell>
          <cell r="BH57">
            <v>39.149997711181641</v>
          </cell>
          <cell r="BI57">
            <v>39.654998779296875</v>
          </cell>
          <cell r="BJ57">
            <v>38.649997711181641</v>
          </cell>
          <cell r="BK57">
            <v>38</v>
          </cell>
          <cell r="BL57">
            <v>36.5</v>
          </cell>
          <cell r="BM57">
            <v>35.699996948242188</v>
          </cell>
          <cell r="BN57">
            <v>36.125</v>
          </cell>
          <cell r="BO57">
            <v>38.549999237060547</v>
          </cell>
          <cell r="BP57">
            <v>38.049999999999997</v>
          </cell>
          <cell r="BQ57">
            <v>38.849999237060544</v>
          </cell>
          <cell r="BR57">
            <v>36.200001525878903</v>
          </cell>
          <cell r="BS57">
            <v>36.199997711181638</v>
          </cell>
          <cell r="BT57">
            <v>38.199997711181638</v>
          </cell>
          <cell r="BU57">
            <v>38.704998779296872</v>
          </cell>
          <cell r="BV57">
            <v>37.699997711181638</v>
          </cell>
          <cell r="BW57">
            <v>37.049999999999997</v>
          </cell>
          <cell r="BX57">
            <v>35.549999999999997</v>
          </cell>
          <cell r="BY57">
            <v>34.749996948242192</v>
          </cell>
          <cell r="BZ57">
            <v>35.174999999999997</v>
          </cell>
          <cell r="CA57">
            <v>37.599999237060544</v>
          </cell>
          <cell r="CB57">
            <v>38.25</v>
          </cell>
          <cell r="CC57">
            <v>39.049999237060547</v>
          </cell>
          <cell r="CD57">
            <v>36.400001525878906</v>
          </cell>
          <cell r="CE57">
            <v>36.399997711181641</v>
          </cell>
          <cell r="CF57">
            <v>38.399997711181641</v>
          </cell>
          <cell r="CG57">
            <v>38.904998779296875</v>
          </cell>
          <cell r="CH57">
            <v>37.899997711181641</v>
          </cell>
          <cell r="CI57">
            <v>37.25</v>
          </cell>
          <cell r="CJ57">
            <v>35.75</v>
          </cell>
          <cell r="CK57">
            <v>34.949996948242188</v>
          </cell>
          <cell r="CL57">
            <v>35.375</v>
          </cell>
          <cell r="CM57">
            <v>37.799999237060547</v>
          </cell>
          <cell r="CN57">
            <v>38.9</v>
          </cell>
          <cell r="CO57">
            <v>39.699999237060545</v>
          </cell>
          <cell r="CP57">
            <v>37.050001525878905</v>
          </cell>
          <cell r="CQ57">
            <v>37.049997711181639</v>
          </cell>
          <cell r="CR57">
            <v>39.049997711181639</v>
          </cell>
          <cell r="CS57">
            <v>39.554998779296874</v>
          </cell>
          <cell r="CT57">
            <v>38.549997711181639</v>
          </cell>
          <cell r="CU57">
            <v>37.9</v>
          </cell>
          <cell r="CV57">
            <v>36.4</v>
          </cell>
          <cell r="CW57">
            <v>35.599996948242186</v>
          </cell>
          <cell r="CX57">
            <v>36.024999999999999</v>
          </cell>
          <cell r="CY57">
            <v>38.449999237060545</v>
          </cell>
          <cell r="CZ57">
            <v>39.549999999999997</v>
          </cell>
          <cell r="DA57">
            <v>40.349999237060544</v>
          </cell>
          <cell r="DB57">
            <v>37.700001525878903</v>
          </cell>
          <cell r="DC57">
            <v>37.699997711181638</v>
          </cell>
          <cell r="DD57">
            <v>39.699997711181638</v>
          </cell>
          <cell r="DE57">
            <v>40.204998779296872</v>
          </cell>
          <cell r="DF57">
            <v>39.199997711181638</v>
          </cell>
          <cell r="DG57">
            <v>38.549999999999997</v>
          </cell>
          <cell r="DH57">
            <v>37.049999999999997</v>
          </cell>
          <cell r="DI57">
            <v>36.249996948242185</v>
          </cell>
          <cell r="DJ57">
            <v>36.674999999999997</v>
          </cell>
          <cell r="DK57">
            <v>39.099999237060544</v>
          </cell>
          <cell r="DL57">
            <v>40.049999999999997</v>
          </cell>
          <cell r="DM57">
            <v>40.849999237060544</v>
          </cell>
          <cell r="DN57">
            <v>38.200001525878903</v>
          </cell>
          <cell r="DO57">
            <v>38.199997711181638</v>
          </cell>
          <cell r="DP57">
            <v>40.199997711181638</v>
          </cell>
          <cell r="DQ57">
            <v>40.704998779296872</v>
          </cell>
          <cell r="DR57">
            <v>39.699997711181638</v>
          </cell>
          <cell r="DS57">
            <v>39.049999999999997</v>
          </cell>
          <cell r="DT57">
            <v>37.549999999999997</v>
          </cell>
          <cell r="DU57">
            <v>36.749996948242185</v>
          </cell>
          <cell r="DV57">
            <v>37.174999999999997</v>
          </cell>
          <cell r="DW57">
            <v>39.599999237060544</v>
          </cell>
          <cell r="DX57">
            <v>40.549999999999997</v>
          </cell>
          <cell r="DY57">
            <v>41.349999237060544</v>
          </cell>
          <cell r="DZ57">
            <v>38.700001525878903</v>
          </cell>
          <cell r="EA57">
            <v>38.699997711181638</v>
          </cell>
          <cell r="EB57">
            <v>40.699997711181638</v>
          </cell>
          <cell r="EC57">
            <v>41.204998779296872</v>
          </cell>
          <cell r="ED57">
            <v>40.199997711181638</v>
          </cell>
          <cell r="EE57">
            <v>39.549999999999997</v>
          </cell>
          <cell r="EF57">
            <v>38.049999999999997</v>
          </cell>
          <cell r="EG57">
            <v>37.249996948242185</v>
          </cell>
          <cell r="EH57">
            <v>37.674999999999997</v>
          </cell>
          <cell r="EI57">
            <v>40.099999237060544</v>
          </cell>
        </row>
        <row r="58">
          <cell r="D58">
            <v>22.999996185302734</v>
          </cell>
          <cell r="E58">
            <v>22.999996185302734</v>
          </cell>
          <cell r="F58">
            <v>22.010000228881836</v>
          </cell>
          <cell r="H58">
            <v>19.246500015258789</v>
          </cell>
          <cell r="I58">
            <v>16.75</v>
          </cell>
          <cell r="J58">
            <v>21.75</v>
          </cell>
          <cell r="AF58">
            <v>18.040000915527344</v>
          </cell>
          <cell r="AG58">
            <v>16.786502838134766</v>
          </cell>
          <cell r="AH58">
            <v>14.790000915527344</v>
          </cell>
          <cell r="AI58">
            <v>14.785001754760742</v>
          </cell>
          <cell r="AJ58">
            <v>15.795000076293945</v>
          </cell>
          <cell r="AK58">
            <v>19.790000915527344</v>
          </cell>
          <cell r="AL58">
            <v>25.790000915527344</v>
          </cell>
          <cell r="AM58">
            <v>25.790000915527344</v>
          </cell>
          <cell r="AN58">
            <v>19.790000915527344</v>
          </cell>
          <cell r="AO58">
            <v>14.786500930786133</v>
          </cell>
          <cell r="AP58">
            <v>14.790000915527344</v>
          </cell>
          <cell r="AQ58">
            <v>21.790000915527344</v>
          </cell>
          <cell r="AR58">
            <v>24.139999389648438</v>
          </cell>
          <cell r="AS58">
            <v>21.636501312255859</v>
          </cell>
          <cell r="AT58">
            <v>18.889999389648438</v>
          </cell>
          <cell r="AU58">
            <v>15.385000228881836</v>
          </cell>
          <cell r="AV58">
            <v>14.685000419616699</v>
          </cell>
          <cell r="AW58">
            <v>18.680000305175781</v>
          </cell>
          <cell r="AX58">
            <v>24.680000305175781</v>
          </cell>
          <cell r="AY58">
            <v>24.680000305175781</v>
          </cell>
          <cell r="AZ58">
            <v>18.680000305175781</v>
          </cell>
          <cell r="BA58">
            <v>13.676501274108887</v>
          </cell>
          <cell r="BB58">
            <v>13.680001258850098</v>
          </cell>
          <cell r="BC58">
            <v>20.680000305175781</v>
          </cell>
          <cell r="BD58">
            <v>25</v>
          </cell>
          <cell r="BE58">
            <v>22.746501922607422</v>
          </cell>
          <cell r="BF58">
            <v>20</v>
          </cell>
          <cell r="BG58">
            <v>16.495000839233398</v>
          </cell>
          <cell r="BH58">
            <v>15.795000076293945</v>
          </cell>
          <cell r="BI58">
            <v>19.790000915527344</v>
          </cell>
          <cell r="BJ58">
            <v>25.790000915527344</v>
          </cell>
          <cell r="BK58">
            <v>25.790000915527344</v>
          </cell>
          <cell r="BL58">
            <v>19.790000915527344</v>
          </cell>
          <cell r="BM58">
            <v>14.786500930786133</v>
          </cell>
          <cell r="BN58">
            <v>14.790000915527344</v>
          </cell>
          <cell r="BO58">
            <v>21.790000915527344</v>
          </cell>
          <cell r="BP58">
            <v>25.25</v>
          </cell>
          <cell r="BQ58">
            <v>22.746501922607422</v>
          </cell>
          <cell r="BR58">
            <v>20</v>
          </cell>
          <cell r="BS58">
            <v>16.495000839233398</v>
          </cell>
          <cell r="BT58">
            <v>15.795000076293945</v>
          </cell>
          <cell r="BU58">
            <v>19.790000915527344</v>
          </cell>
          <cell r="BV58">
            <v>25.790000915527344</v>
          </cell>
          <cell r="BW58">
            <v>25.790000915527344</v>
          </cell>
          <cell r="BX58">
            <v>19.790000915527344</v>
          </cell>
          <cell r="BY58">
            <v>14.786500930786133</v>
          </cell>
          <cell r="BZ58">
            <v>14.790000915527344</v>
          </cell>
          <cell r="CA58">
            <v>21.790000915527344</v>
          </cell>
          <cell r="CB58">
            <v>25.25</v>
          </cell>
          <cell r="CC58">
            <v>22.746501922607422</v>
          </cell>
          <cell r="CD58">
            <v>20</v>
          </cell>
          <cell r="CE58">
            <v>16.495000839233398</v>
          </cell>
          <cell r="CF58">
            <v>15.795000076293945</v>
          </cell>
          <cell r="CG58">
            <v>19.790000915527344</v>
          </cell>
          <cell r="CH58">
            <v>25.790000915527344</v>
          </cell>
          <cell r="CI58">
            <v>25.790000915527344</v>
          </cell>
          <cell r="CJ58">
            <v>19.790000915527344</v>
          </cell>
          <cell r="CK58">
            <v>14.786500930786133</v>
          </cell>
          <cell r="CL58">
            <v>14.790000915527344</v>
          </cell>
          <cell r="CM58">
            <v>21.790000915527344</v>
          </cell>
          <cell r="CN58">
            <v>25.25</v>
          </cell>
          <cell r="CO58">
            <v>22.746501922607422</v>
          </cell>
          <cell r="CP58">
            <v>20</v>
          </cell>
          <cell r="CQ58">
            <v>16.495000839233398</v>
          </cell>
          <cell r="CR58">
            <v>15.795000076293945</v>
          </cell>
          <cell r="CS58">
            <v>19.790000915527344</v>
          </cell>
          <cell r="CT58">
            <v>25.790000915527344</v>
          </cell>
          <cell r="CU58">
            <v>25.790000915527344</v>
          </cell>
          <cell r="CV58">
            <v>19.790000915527344</v>
          </cell>
          <cell r="CW58">
            <v>14.786500930786133</v>
          </cell>
          <cell r="CX58">
            <v>14.790000915527344</v>
          </cell>
          <cell r="CY58">
            <v>21.790000915527344</v>
          </cell>
          <cell r="CZ58">
            <v>25.25</v>
          </cell>
          <cell r="DA58">
            <v>22.746501922607422</v>
          </cell>
          <cell r="DB58">
            <v>20</v>
          </cell>
          <cell r="DC58">
            <v>16.495000839233398</v>
          </cell>
          <cell r="DD58">
            <v>15.795000076293945</v>
          </cell>
          <cell r="DE58">
            <v>19.790000915527344</v>
          </cell>
          <cell r="DF58">
            <v>25.790000915527344</v>
          </cell>
          <cell r="DG58">
            <v>25.790000915527344</v>
          </cell>
          <cell r="DH58">
            <v>19.790000915527344</v>
          </cell>
          <cell r="DI58">
            <v>14.786500930786133</v>
          </cell>
          <cell r="DJ58">
            <v>14.790000915527344</v>
          </cell>
          <cell r="DK58">
            <v>21.790000915527344</v>
          </cell>
          <cell r="DL58">
            <v>25.25</v>
          </cell>
          <cell r="DM58">
            <v>22.746501922607422</v>
          </cell>
          <cell r="DN58">
            <v>20</v>
          </cell>
          <cell r="DO58">
            <v>16.495000839233398</v>
          </cell>
          <cell r="DP58">
            <v>15.795000076293945</v>
          </cell>
          <cell r="DQ58">
            <v>19.790000915527344</v>
          </cell>
          <cell r="DR58">
            <v>25.790000915527344</v>
          </cell>
          <cell r="DS58">
            <v>25.790000915527344</v>
          </cell>
          <cell r="DT58">
            <v>19.790000915527344</v>
          </cell>
          <cell r="DU58">
            <v>14.786500930786133</v>
          </cell>
          <cell r="DV58">
            <v>14.790000915527344</v>
          </cell>
          <cell r="DW58">
            <v>21.790000915527344</v>
          </cell>
          <cell r="DX58">
            <v>25.25</v>
          </cell>
          <cell r="DY58">
            <v>22.746501922607422</v>
          </cell>
          <cell r="DZ58">
            <v>20</v>
          </cell>
          <cell r="EA58">
            <v>16.495000839233398</v>
          </cell>
          <cell r="EB58">
            <v>15.795000076293945</v>
          </cell>
          <cell r="EC58">
            <v>19.790000915527344</v>
          </cell>
          <cell r="ED58">
            <v>25.790000915527344</v>
          </cell>
          <cell r="EE58">
            <v>25.790000915527344</v>
          </cell>
          <cell r="EF58">
            <v>19.790000915527344</v>
          </cell>
          <cell r="EG58">
            <v>14.786500930786133</v>
          </cell>
          <cell r="EH58">
            <v>14.790000915527344</v>
          </cell>
          <cell r="EI58">
            <v>21.790000915527344</v>
          </cell>
        </row>
        <row r="59">
          <cell r="D59">
            <v>23.000003814697266</v>
          </cell>
          <cell r="E59">
            <v>23.000003814697266</v>
          </cell>
          <cell r="F59">
            <v>22.010000228881836</v>
          </cell>
          <cell r="H59">
            <v>19.246500015258789</v>
          </cell>
          <cell r="I59">
            <v>16.75</v>
          </cell>
          <cell r="J59">
            <v>21.75</v>
          </cell>
          <cell r="AF59">
            <v>18.040000915527344</v>
          </cell>
          <cell r="AG59">
            <v>16.786502838134766</v>
          </cell>
          <cell r="AH59">
            <v>14.790000915527344</v>
          </cell>
          <cell r="AI59">
            <v>14.785001754760742</v>
          </cell>
          <cell r="AJ59">
            <v>15.795000076293945</v>
          </cell>
          <cell r="AK59">
            <v>19.790000915527344</v>
          </cell>
          <cell r="AL59">
            <v>25.790000915527344</v>
          </cell>
          <cell r="AM59">
            <v>25.790000915527344</v>
          </cell>
          <cell r="AN59">
            <v>19.790000915527344</v>
          </cell>
          <cell r="AO59">
            <v>14.786500930786133</v>
          </cell>
          <cell r="AP59">
            <v>14.790000915527344</v>
          </cell>
          <cell r="AQ59">
            <v>21.790000915527344</v>
          </cell>
          <cell r="AR59">
            <v>24.139999389648438</v>
          </cell>
          <cell r="AS59">
            <v>21.636501312255859</v>
          </cell>
          <cell r="AT59">
            <v>18.889999389648438</v>
          </cell>
          <cell r="AU59">
            <v>15.385000228881836</v>
          </cell>
          <cell r="AV59">
            <v>14.795000076293945</v>
          </cell>
          <cell r="AW59">
            <v>18.790000915527344</v>
          </cell>
          <cell r="AX59">
            <v>24.790000915527344</v>
          </cell>
          <cell r="AY59">
            <v>24.790000915527344</v>
          </cell>
          <cell r="AZ59">
            <v>18.790000915527344</v>
          </cell>
          <cell r="BA59">
            <v>13.786500930786133</v>
          </cell>
          <cell r="BB59">
            <v>13.790000915527344</v>
          </cell>
          <cell r="BC59">
            <v>20.790000915527344</v>
          </cell>
          <cell r="BD59">
            <v>24.139999389648438</v>
          </cell>
          <cell r="BE59">
            <v>21.636501312255859</v>
          </cell>
          <cell r="BF59">
            <v>18.889999389648438</v>
          </cell>
          <cell r="BG59">
            <v>15.385000228881836</v>
          </cell>
          <cell r="BH59">
            <v>14.795000076293945</v>
          </cell>
          <cell r="BI59">
            <v>18.790000915527344</v>
          </cell>
          <cell r="BJ59">
            <v>24.790000915527344</v>
          </cell>
          <cell r="BK59">
            <v>24.790000915527344</v>
          </cell>
          <cell r="BL59">
            <v>18.790000915527344</v>
          </cell>
          <cell r="BM59">
            <v>13.786500930786133</v>
          </cell>
          <cell r="BN59">
            <v>13.790000915527344</v>
          </cell>
          <cell r="BO59">
            <v>20.790000915527344</v>
          </cell>
          <cell r="BP59">
            <v>24.139999389648438</v>
          </cell>
          <cell r="BQ59">
            <v>21.636501312255859</v>
          </cell>
          <cell r="BR59">
            <v>18.889999389648438</v>
          </cell>
          <cell r="BS59">
            <v>15.385000228881836</v>
          </cell>
          <cell r="BT59">
            <v>14.795000076293945</v>
          </cell>
          <cell r="BU59">
            <v>18.790000915527344</v>
          </cell>
          <cell r="BV59">
            <v>24.790000915527344</v>
          </cell>
          <cell r="BW59">
            <v>24.790000915527344</v>
          </cell>
          <cell r="BX59">
            <v>18.790000915527344</v>
          </cell>
          <cell r="BY59">
            <v>13.786500930786133</v>
          </cell>
          <cell r="BZ59">
            <v>13.790000915527344</v>
          </cell>
          <cell r="CA59">
            <v>20.790000915527344</v>
          </cell>
          <cell r="CB59">
            <v>24.139999389648438</v>
          </cell>
          <cell r="CC59">
            <v>21.636501312255859</v>
          </cell>
          <cell r="CD59">
            <v>18.889999389648438</v>
          </cell>
          <cell r="CE59">
            <v>15.385000228881836</v>
          </cell>
          <cell r="CF59">
            <v>14.795000076293945</v>
          </cell>
          <cell r="CG59">
            <v>18.790000915527344</v>
          </cell>
          <cell r="CH59">
            <v>24.790000915527344</v>
          </cell>
          <cell r="CI59">
            <v>24.790000915527344</v>
          </cell>
          <cell r="CJ59">
            <v>18.790000915527344</v>
          </cell>
          <cell r="CK59">
            <v>13.786500930786133</v>
          </cell>
          <cell r="CL59">
            <v>13.790000915527344</v>
          </cell>
          <cell r="CM59">
            <v>20.790000915527344</v>
          </cell>
          <cell r="CN59">
            <v>24.139999389648438</v>
          </cell>
          <cell r="CO59">
            <v>21.636501312255859</v>
          </cell>
          <cell r="CP59">
            <v>18.889999389648438</v>
          </cell>
          <cell r="CQ59">
            <v>15.385000228881836</v>
          </cell>
          <cell r="CR59">
            <v>14.795000076293945</v>
          </cell>
          <cell r="CS59">
            <v>18.790000915527344</v>
          </cell>
          <cell r="CT59">
            <v>24.790000915527344</v>
          </cell>
          <cell r="CU59">
            <v>24.790000915527344</v>
          </cell>
          <cell r="CV59">
            <v>18.790000915527344</v>
          </cell>
          <cell r="CW59">
            <v>13.786500930786133</v>
          </cell>
          <cell r="CX59">
            <v>13.790000915527344</v>
          </cell>
          <cell r="CY59">
            <v>20.790000915527344</v>
          </cell>
          <cell r="CZ59">
            <v>24.139999389648438</v>
          </cell>
          <cell r="DA59">
            <v>21.636501312255859</v>
          </cell>
          <cell r="DB59">
            <v>18.889999389648438</v>
          </cell>
          <cell r="DC59">
            <v>15.385000228881836</v>
          </cell>
          <cell r="DD59">
            <v>14.795000076293945</v>
          </cell>
          <cell r="DE59">
            <v>18.790000915527344</v>
          </cell>
          <cell r="DF59">
            <v>24.790000915527344</v>
          </cell>
          <cell r="DG59">
            <v>24.790000915527344</v>
          </cell>
          <cell r="DH59">
            <v>18.790000915527344</v>
          </cell>
          <cell r="DI59">
            <v>13.786500930786133</v>
          </cell>
          <cell r="DJ59">
            <v>13.790000915527344</v>
          </cell>
          <cell r="DK59">
            <v>20.790000915527344</v>
          </cell>
          <cell r="DL59">
            <v>24.139999389648438</v>
          </cell>
          <cell r="DM59">
            <v>21.636501312255859</v>
          </cell>
          <cell r="DN59">
            <v>18.889999389648438</v>
          </cell>
          <cell r="DO59">
            <v>15.385000228881836</v>
          </cell>
          <cell r="DP59">
            <v>14.795000076293945</v>
          </cell>
          <cell r="DQ59">
            <v>18.790000915527344</v>
          </cell>
          <cell r="DR59">
            <v>24.790000915527344</v>
          </cell>
          <cell r="DS59">
            <v>24.790000915527344</v>
          </cell>
          <cell r="DT59">
            <v>18.790000915527344</v>
          </cell>
          <cell r="DU59">
            <v>13.786500930786133</v>
          </cell>
          <cell r="DV59">
            <v>13.790000915527344</v>
          </cell>
          <cell r="DW59">
            <v>20.790000915527344</v>
          </cell>
          <cell r="DX59">
            <v>24.139999389648438</v>
          </cell>
          <cell r="DY59">
            <v>21.636501312255859</v>
          </cell>
          <cell r="DZ59">
            <v>18.889999389648438</v>
          </cell>
          <cell r="EA59">
            <v>15.385000228881836</v>
          </cell>
          <cell r="EB59">
            <v>14.795000076293945</v>
          </cell>
          <cell r="EC59">
            <v>18.790000915527344</v>
          </cell>
          <cell r="ED59">
            <v>24.790000915527344</v>
          </cell>
          <cell r="EE59">
            <v>24.790000915527344</v>
          </cell>
          <cell r="EF59">
            <v>18.790000915527344</v>
          </cell>
          <cell r="EG59">
            <v>13.786500930786133</v>
          </cell>
          <cell r="EH59">
            <v>13.790000915527344</v>
          </cell>
          <cell r="EI59">
            <v>20.790000915527344</v>
          </cell>
        </row>
        <row r="60">
          <cell r="D60">
            <v>48.200008392333984</v>
          </cell>
          <cell r="E60">
            <v>48.200008392333984</v>
          </cell>
          <cell r="F60">
            <v>16.930999755859375</v>
          </cell>
          <cell r="H60">
            <v>16.520000457763672</v>
          </cell>
          <cell r="I60">
            <v>16.940000534057617</v>
          </cell>
          <cell r="J60">
            <v>18.969999313354492</v>
          </cell>
          <cell r="AF60">
            <v>18.960000991821289</v>
          </cell>
          <cell r="AG60">
            <v>17.710000991821289</v>
          </cell>
          <cell r="AH60">
            <v>15.710000038146973</v>
          </cell>
          <cell r="AI60">
            <v>15.710000038146973</v>
          </cell>
          <cell r="AJ60">
            <v>16.710000991821289</v>
          </cell>
          <cell r="AK60">
            <v>20.710000991821289</v>
          </cell>
          <cell r="AL60">
            <v>26.710000991821289</v>
          </cell>
          <cell r="AM60">
            <v>26.710000991821289</v>
          </cell>
          <cell r="AN60">
            <v>20.710000991821289</v>
          </cell>
          <cell r="AO60">
            <v>15.710000038146973</v>
          </cell>
          <cell r="AP60">
            <v>15.710000038146973</v>
          </cell>
          <cell r="AQ60">
            <v>22.710000991821289</v>
          </cell>
          <cell r="AR60">
            <v>20.139999389648438</v>
          </cell>
          <cell r="AS60">
            <v>18.139999389648438</v>
          </cell>
          <cell r="AT60">
            <v>19.139999389648438</v>
          </cell>
          <cell r="AU60">
            <v>20.139999389648438</v>
          </cell>
          <cell r="AV60">
            <v>21.139999389648438</v>
          </cell>
          <cell r="AW60">
            <v>25.139999389648438</v>
          </cell>
          <cell r="AX60">
            <v>32.139999389648438</v>
          </cell>
          <cell r="AY60">
            <v>32.139999389648438</v>
          </cell>
          <cell r="AZ60">
            <v>21.389999389648438</v>
          </cell>
          <cell r="BA60">
            <v>20.389999389648438</v>
          </cell>
          <cell r="BB60">
            <v>20.389999389648438</v>
          </cell>
          <cell r="BC60">
            <v>18.139999389648438</v>
          </cell>
          <cell r="BD60">
            <v>22.5</v>
          </cell>
          <cell r="BE60">
            <v>20.75</v>
          </cell>
          <cell r="BF60">
            <v>21.75</v>
          </cell>
          <cell r="BG60">
            <v>22.75</v>
          </cell>
          <cell r="BH60">
            <v>23.75</v>
          </cell>
          <cell r="BI60">
            <v>27.75</v>
          </cell>
          <cell r="BJ60">
            <v>34.75</v>
          </cell>
          <cell r="BK60">
            <v>34.75</v>
          </cell>
          <cell r="BL60">
            <v>24</v>
          </cell>
          <cell r="BM60">
            <v>23</v>
          </cell>
          <cell r="BN60">
            <v>23</v>
          </cell>
          <cell r="BO60">
            <v>20.75</v>
          </cell>
          <cell r="BP60">
            <v>23.5</v>
          </cell>
          <cell r="BQ60">
            <v>21.5</v>
          </cell>
          <cell r="BR60">
            <v>22.5</v>
          </cell>
          <cell r="BS60">
            <v>23.5</v>
          </cell>
          <cell r="BT60">
            <v>24.5</v>
          </cell>
          <cell r="BU60">
            <v>28.5</v>
          </cell>
          <cell r="BV60">
            <v>35.5</v>
          </cell>
          <cell r="BW60">
            <v>35.5</v>
          </cell>
          <cell r="BX60">
            <v>24.75</v>
          </cell>
          <cell r="BY60">
            <v>23.75</v>
          </cell>
          <cell r="BZ60">
            <v>23.75</v>
          </cell>
          <cell r="CA60">
            <v>21.5</v>
          </cell>
          <cell r="CB60">
            <v>24.25</v>
          </cell>
          <cell r="CC60">
            <v>22.25</v>
          </cell>
          <cell r="CD60">
            <v>23.25</v>
          </cell>
          <cell r="CE60">
            <v>24.25</v>
          </cell>
          <cell r="CF60">
            <v>25.25</v>
          </cell>
          <cell r="CG60">
            <v>29.25</v>
          </cell>
          <cell r="CH60">
            <v>36.25</v>
          </cell>
          <cell r="CI60">
            <v>36.25</v>
          </cell>
          <cell r="CJ60">
            <v>25.5</v>
          </cell>
          <cell r="CK60">
            <v>24.5</v>
          </cell>
          <cell r="CL60">
            <v>24.5</v>
          </cell>
          <cell r="CM60">
            <v>22.25</v>
          </cell>
          <cell r="CN60">
            <v>25</v>
          </cell>
          <cell r="CO60">
            <v>23</v>
          </cell>
          <cell r="CP60">
            <v>24</v>
          </cell>
          <cell r="CQ60">
            <v>25</v>
          </cell>
          <cell r="CR60">
            <v>26</v>
          </cell>
          <cell r="CS60">
            <v>30</v>
          </cell>
          <cell r="CT60">
            <v>37</v>
          </cell>
          <cell r="CU60">
            <v>37</v>
          </cell>
          <cell r="CV60">
            <v>26.25</v>
          </cell>
          <cell r="CW60">
            <v>25.25</v>
          </cell>
          <cell r="CX60">
            <v>25.25</v>
          </cell>
          <cell r="CY60">
            <v>23</v>
          </cell>
          <cell r="CZ60">
            <v>25.75</v>
          </cell>
          <cell r="DA60">
            <v>23.75</v>
          </cell>
          <cell r="DB60">
            <v>24.75</v>
          </cell>
          <cell r="DC60">
            <v>25.75</v>
          </cell>
          <cell r="DD60">
            <v>26.75</v>
          </cell>
          <cell r="DE60">
            <v>30.75</v>
          </cell>
          <cell r="DF60">
            <v>37.75</v>
          </cell>
          <cell r="DG60">
            <v>37.75</v>
          </cell>
          <cell r="DH60">
            <v>27</v>
          </cell>
          <cell r="DI60">
            <v>26</v>
          </cell>
          <cell r="DJ60">
            <v>26</v>
          </cell>
          <cell r="DK60">
            <v>23.75</v>
          </cell>
          <cell r="DL60">
            <v>26.5</v>
          </cell>
          <cell r="DM60">
            <v>24.5</v>
          </cell>
          <cell r="DN60">
            <v>25.5</v>
          </cell>
          <cell r="DO60">
            <v>26.5</v>
          </cell>
          <cell r="DP60">
            <v>27.5</v>
          </cell>
          <cell r="DQ60">
            <v>31.5</v>
          </cell>
          <cell r="DR60">
            <v>38.5</v>
          </cell>
          <cell r="DS60">
            <v>38.5</v>
          </cell>
          <cell r="DT60">
            <v>27.75</v>
          </cell>
          <cell r="DU60">
            <v>26.75</v>
          </cell>
          <cell r="DV60">
            <v>26.75</v>
          </cell>
          <cell r="DW60">
            <v>24.5</v>
          </cell>
          <cell r="DX60">
            <v>27.25</v>
          </cell>
          <cell r="DY60">
            <v>25.25</v>
          </cell>
          <cell r="DZ60">
            <v>26.25</v>
          </cell>
          <cell r="EA60">
            <v>27.25</v>
          </cell>
          <cell r="EB60">
            <v>28.25</v>
          </cell>
          <cell r="EC60">
            <v>32.25</v>
          </cell>
          <cell r="ED60">
            <v>39.25</v>
          </cell>
          <cell r="EE60">
            <v>39.25</v>
          </cell>
          <cell r="EF60">
            <v>28.5</v>
          </cell>
          <cell r="EG60">
            <v>27.5</v>
          </cell>
          <cell r="EH60">
            <v>27.5</v>
          </cell>
          <cell r="EI60">
            <v>25.25</v>
          </cell>
        </row>
        <row r="61">
          <cell r="D61">
            <v>23.000005722045898</v>
          </cell>
          <cell r="E61">
            <v>23.000005722045898</v>
          </cell>
          <cell r="F61">
            <v>18.549999237060547</v>
          </cell>
          <cell r="H61">
            <v>20.549999237060547</v>
          </cell>
          <cell r="I61">
            <v>20.549999237060547</v>
          </cell>
          <cell r="J61">
            <v>19.549999237060547</v>
          </cell>
          <cell r="AF61">
            <v>23.399999618530273</v>
          </cell>
          <cell r="AG61">
            <v>23.399999618530273</v>
          </cell>
          <cell r="AH61">
            <v>23.049999237060547</v>
          </cell>
          <cell r="AI61">
            <v>24.049999237060547</v>
          </cell>
          <cell r="AJ61">
            <v>24.799999237060547</v>
          </cell>
          <cell r="AK61">
            <v>29.549999237060547</v>
          </cell>
          <cell r="AL61">
            <v>41.549999237060547</v>
          </cell>
          <cell r="AM61">
            <v>41.549999237060547</v>
          </cell>
          <cell r="AN61">
            <v>25.5</v>
          </cell>
          <cell r="AO61">
            <v>26.299999237060547</v>
          </cell>
          <cell r="AP61">
            <v>26.299999237060547</v>
          </cell>
          <cell r="AQ61">
            <v>25.299999237060547</v>
          </cell>
          <cell r="AR61">
            <v>25.399999618530273</v>
          </cell>
          <cell r="AS61">
            <v>25</v>
          </cell>
          <cell r="AT61">
            <v>24</v>
          </cell>
          <cell r="AU61">
            <v>24</v>
          </cell>
          <cell r="AV61">
            <v>25.75</v>
          </cell>
          <cell r="AW61">
            <v>29</v>
          </cell>
          <cell r="AX61">
            <v>40.5</v>
          </cell>
          <cell r="AY61">
            <v>40.5</v>
          </cell>
          <cell r="AZ61">
            <v>25.75</v>
          </cell>
          <cell r="BA61">
            <v>25.5</v>
          </cell>
          <cell r="BB61">
            <v>25.5</v>
          </cell>
          <cell r="BC61">
            <v>24.5</v>
          </cell>
          <cell r="BD61">
            <v>24</v>
          </cell>
          <cell r="BE61">
            <v>24</v>
          </cell>
          <cell r="BF61">
            <v>23</v>
          </cell>
          <cell r="BG61">
            <v>23</v>
          </cell>
          <cell r="BH61">
            <v>24.75</v>
          </cell>
          <cell r="BI61">
            <v>28</v>
          </cell>
          <cell r="BJ61">
            <v>37.5</v>
          </cell>
          <cell r="BK61">
            <v>37.5</v>
          </cell>
          <cell r="BL61">
            <v>24.75</v>
          </cell>
          <cell r="BM61">
            <v>24.75</v>
          </cell>
          <cell r="BN61">
            <v>24.75</v>
          </cell>
          <cell r="BO61">
            <v>23.75</v>
          </cell>
          <cell r="BP61">
            <v>24.25</v>
          </cell>
          <cell r="BQ61">
            <v>24.25</v>
          </cell>
          <cell r="BR61">
            <v>23.25</v>
          </cell>
          <cell r="BS61">
            <v>23.25</v>
          </cell>
          <cell r="BT61">
            <v>25</v>
          </cell>
          <cell r="BU61">
            <v>28.25</v>
          </cell>
          <cell r="BV61">
            <v>37.75</v>
          </cell>
          <cell r="BW61">
            <v>37.75</v>
          </cell>
          <cell r="BX61">
            <v>25</v>
          </cell>
          <cell r="BY61">
            <v>25</v>
          </cell>
          <cell r="BZ61">
            <v>25</v>
          </cell>
          <cell r="CA61">
            <v>24</v>
          </cell>
          <cell r="CB61">
            <v>24.5</v>
          </cell>
          <cell r="CC61">
            <v>24.5</v>
          </cell>
          <cell r="CD61">
            <v>23.5</v>
          </cell>
          <cell r="CE61">
            <v>23.5</v>
          </cell>
          <cell r="CF61">
            <v>25.25</v>
          </cell>
          <cell r="CG61">
            <v>28.5</v>
          </cell>
          <cell r="CH61">
            <v>38</v>
          </cell>
          <cell r="CI61">
            <v>38</v>
          </cell>
          <cell r="CJ61">
            <v>25.25</v>
          </cell>
          <cell r="CK61">
            <v>25.25</v>
          </cell>
          <cell r="CL61">
            <v>25.25</v>
          </cell>
          <cell r="CM61">
            <v>24.25</v>
          </cell>
          <cell r="CN61">
            <v>24.75</v>
          </cell>
          <cell r="CO61">
            <v>24.75</v>
          </cell>
          <cell r="CP61">
            <v>23.75</v>
          </cell>
          <cell r="CQ61">
            <v>23.75</v>
          </cell>
          <cell r="CR61">
            <v>25.5</v>
          </cell>
          <cell r="CS61">
            <v>28.75</v>
          </cell>
          <cell r="CT61">
            <v>38.25</v>
          </cell>
          <cell r="CU61">
            <v>38.25</v>
          </cell>
          <cell r="CV61">
            <v>25.5</v>
          </cell>
          <cell r="CW61">
            <v>25.5</v>
          </cell>
          <cell r="CX61">
            <v>25.5</v>
          </cell>
          <cell r="CY61">
            <v>24.5</v>
          </cell>
          <cell r="CZ61">
            <v>25</v>
          </cell>
          <cell r="DA61">
            <v>25</v>
          </cell>
          <cell r="DB61">
            <v>24</v>
          </cell>
          <cell r="DC61">
            <v>24</v>
          </cell>
          <cell r="DD61">
            <v>25.75</v>
          </cell>
          <cell r="DE61">
            <v>29</v>
          </cell>
          <cell r="DF61">
            <v>38.5</v>
          </cell>
          <cell r="DG61">
            <v>38.5</v>
          </cell>
          <cell r="DH61">
            <v>25.75</v>
          </cell>
          <cell r="DI61">
            <v>25.75</v>
          </cell>
          <cell r="DJ61">
            <v>25.75</v>
          </cell>
          <cell r="DK61">
            <v>24.75</v>
          </cell>
          <cell r="DL61">
            <v>25.25</v>
          </cell>
          <cell r="DM61">
            <v>25.25</v>
          </cell>
          <cell r="DN61">
            <v>24.25</v>
          </cell>
          <cell r="DO61">
            <v>24.25</v>
          </cell>
          <cell r="DP61">
            <v>26</v>
          </cell>
          <cell r="DQ61">
            <v>29.25</v>
          </cell>
          <cell r="DR61">
            <v>38.75</v>
          </cell>
          <cell r="DS61">
            <v>38.75</v>
          </cell>
          <cell r="DT61">
            <v>26</v>
          </cell>
          <cell r="DU61">
            <v>26</v>
          </cell>
          <cell r="DV61">
            <v>26</v>
          </cell>
          <cell r="DW61">
            <v>25</v>
          </cell>
          <cell r="DX61">
            <v>25.5</v>
          </cell>
          <cell r="DY61">
            <v>25.5</v>
          </cell>
          <cell r="DZ61">
            <v>24.5</v>
          </cell>
          <cell r="EA61">
            <v>24.5</v>
          </cell>
          <cell r="EB61">
            <v>26.25</v>
          </cell>
          <cell r="EC61">
            <v>29.5</v>
          </cell>
          <cell r="ED61">
            <v>39</v>
          </cell>
          <cell r="EE61">
            <v>39</v>
          </cell>
          <cell r="EF61">
            <v>26.25</v>
          </cell>
          <cell r="EG61">
            <v>26.25</v>
          </cell>
          <cell r="EH61">
            <v>26.25</v>
          </cell>
          <cell r="EI61">
            <v>25.25</v>
          </cell>
        </row>
        <row r="62">
          <cell r="D62">
            <v>38.000007629394531</v>
          </cell>
          <cell r="E62">
            <v>38.000007629394531</v>
          </cell>
          <cell r="F62">
            <v>22.510000228881836</v>
          </cell>
          <cell r="H62">
            <v>19.746500015258789</v>
          </cell>
          <cell r="I62">
            <v>17.25</v>
          </cell>
          <cell r="J62">
            <v>22.25</v>
          </cell>
          <cell r="AF62">
            <v>19.790000915527344</v>
          </cell>
          <cell r="AG62">
            <v>18.786502838134766</v>
          </cell>
          <cell r="AH62">
            <v>16.790000915527344</v>
          </cell>
          <cell r="AI62">
            <v>16.785001754760742</v>
          </cell>
          <cell r="AJ62">
            <v>17.795000076293945</v>
          </cell>
          <cell r="AK62">
            <v>21.790000915527344</v>
          </cell>
          <cell r="AL62">
            <v>27.790000915527344</v>
          </cell>
          <cell r="AM62">
            <v>27.790000915527344</v>
          </cell>
          <cell r="AN62">
            <v>21.790000915527344</v>
          </cell>
          <cell r="AO62">
            <v>16.786500930786133</v>
          </cell>
          <cell r="AP62">
            <v>16.790000915527344</v>
          </cell>
          <cell r="AQ62">
            <v>23.790000915527344</v>
          </cell>
          <cell r="AR62">
            <v>26.25</v>
          </cell>
          <cell r="AS62">
            <v>23.746501922607422</v>
          </cell>
          <cell r="AT62">
            <v>21</v>
          </cell>
          <cell r="AU62">
            <v>17.495000839233398</v>
          </cell>
          <cell r="AV62">
            <v>16.795000076293945</v>
          </cell>
          <cell r="AW62">
            <v>20.790000915527344</v>
          </cell>
          <cell r="AX62">
            <v>26.790000915527344</v>
          </cell>
          <cell r="AY62">
            <v>26.790000915527344</v>
          </cell>
          <cell r="AZ62">
            <v>20.790000915527344</v>
          </cell>
          <cell r="BA62">
            <v>15.786500930786133</v>
          </cell>
          <cell r="BB62">
            <v>15.790000915527344</v>
          </cell>
          <cell r="BC62">
            <v>22.790000915527344</v>
          </cell>
          <cell r="BD62">
            <v>26.25</v>
          </cell>
          <cell r="BE62">
            <v>23.746501922607422</v>
          </cell>
          <cell r="BF62">
            <v>21</v>
          </cell>
          <cell r="BG62">
            <v>17.495000839233398</v>
          </cell>
          <cell r="BH62">
            <v>16.795000076293945</v>
          </cell>
          <cell r="BI62">
            <v>20.790000915527344</v>
          </cell>
          <cell r="BJ62">
            <v>26.790000915527344</v>
          </cell>
          <cell r="BK62">
            <v>26.790000915527344</v>
          </cell>
          <cell r="BL62">
            <v>20.790000915527344</v>
          </cell>
          <cell r="BM62">
            <v>15.786500930786133</v>
          </cell>
          <cell r="BN62">
            <v>15.790000915527344</v>
          </cell>
          <cell r="BO62">
            <v>22.790000915527344</v>
          </cell>
          <cell r="BP62">
            <v>26.25</v>
          </cell>
          <cell r="BQ62">
            <v>23.746501922607422</v>
          </cell>
          <cell r="BR62">
            <v>21</v>
          </cell>
          <cell r="BS62">
            <v>17.495000839233398</v>
          </cell>
          <cell r="BT62">
            <v>16.795000076293945</v>
          </cell>
          <cell r="BU62">
            <v>20.790000915527344</v>
          </cell>
          <cell r="BV62">
            <v>26.790000915527344</v>
          </cell>
          <cell r="BW62">
            <v>26.790000915527344</v>
          </cell>
          <cell r="BX62">
            <v>20.790000915527344</v>
          </cell>
          <cell r="BY62">
            <v>15.786500930786133</v>
          </cell>
          <cell r="BZ62">
            <v>15.790000915527344</v>
          </cell>
          <cell r="CA62">
            <v>22.790000915527344</v>
          </cell>
          <cell r="CB62">
            <v>26.25</v>
          </cell>
          <cell r="CC62">
            <v>23.746501922607422</v>
          </cell>
          <cell r="CD62">
            <v>21</v>
          </cell>
          <cell r="CE62">
            <v>17.495000839233398</v>
          </cell>
          <cell r="CF62">
            <v>16.795000076293945</v>
          </cell>
          <cell r="CG62">
            <v>20.790000915527344</v>
          </cell>
          <cell r="CH62">
            <v>26.790000915527344</v>
          </cell>
          <cell r="CI62">
            <v>26.790000915527344</v>
          </cell>
          <cell r="CJ62">
            <v>20.790000915527344</v>
          </cell>
          <cell r="CK62">
            <v>15.786500930786133</v>
          </cell>
          <cell r="CL62">
            <v>15.790000915527344</v>
          </cell>
          <cell r="CM62">
            <v>22.790000915527344</v>
          </cell>
          <cell r="CN62">
            <v>26.25</v>
          </cell>
          <cell r="CO62">
            <v>23.746501922607422</v>
          </cell>
          <cell r="CP62">
            <v>21</v>
          </cell>
          <cell r="CQ62">
            <v>17.495000839233398</v>
          </cell>
          <cell r="CR62">
            <v>16.795000076293945</v>
          </cell>
          <cell r="CS62">
            <v>20.790000915527344</v>
          </cell>
          <cell r="CT62">
            <v>26.790000915527344</v>
          </cell>
          <cell r="CU62">
            <v>26.790000915527344</v>
          </cell>
          <cell r="CV62">
            <v>20.790000915527344</v>
          </cell>
          <cell r="CW62">
            <v>15.786500930786133</v>
          </cell>
          <cell r="CX62">
            <v>15.790000915527344</v>
          </cell>
          <cell r="CY62">
            <v>22.790000915527344</v>
          </cell>
          <cell r="CZ62">
            <v>26.25</v>
          </cell>
          <cell r="DA62">
            <v>23.746501922607422</v>
          </cell>
          <cell r="DB62">
            <v>21</v>
          </cell>
          <cell r="DC62">
            <v>17.495000839233398</v>
          </cell>
          <cell r="DD62">
            <v>16.795000076293945</v>
          </cell>
          <cell r="DE62">
            <v>20.790000915527344</v>
          </cell>
          <cell r="DF62">
            <v>26.790000915527344</v>
          </cell>
          <cell r="DG62">
            <v>26.790000915527344</v>
          </cell>
          <cell r="DH62">
            <v>20.790000915527344</v>
          </cell>
          <cell r="DI62">
            <v>15.786500930786133</v>
          </cell>
          <cell r="DJ62">
            <v>15.790000915527344</v>
          </cell>
          <cell r="DK62">
            <v>22.790000915527344</v>
          </cell>
          <cell r="DL62">
            <v>26.25</v>
          </cell>
          <cell r="DM62">
            <v>23.746501922607422</v>
          </cell>
          <cell r="DN62">
            <v>21</v>
          </cell>
          <cell r="DO62">
            <v>17.495000839233398</v>
          </cell>
          <cell r="DP62">
            <v>16.795000076293945</v>
          </cell>
          <cell r="DQ62">
            <v>20.790000915527344</v>
          </cell>
          <cell r="DR62">
            <v>26.790000915527344</v>
          </cell>
          <cell r="DS62">
            <v>26.790000915527344</v>
          </cell>
          <cell r="DT62">
            <v>20.790000915527344</v>
          </cell>
          <cell r="DU62">
            <v>15.786500930786133</v>
          </cell>
          <cell r="DV62">
            <v>15.790000915527344</v>
          </cell>
          <cell r="DW62">
            <v>22.790000915527344</v>
          </cell>
          <cell r="DX62">
            <v>26.25</v>
          </cell>
          <cell r="DY62">
            <v>23.746501922607422</v>
          </cell>
          <cell r="DZ62">
            <v>21</v>
          </cell>
          <cell r="EA62">
            <v>17.495000839233398</v>
          </cell>
          <cell r="EB62">
            <v>16.795000076293945</v>
          </cell>
          <cell r="EC62">
            <v>20.790000915527344</v>
          </cell>
          <cell r="ED62">
            <v>26.790000915527344</v>
          </cell>
          <cell r="EE62">
            <v>26.790000915527344</v>
          </cell>
          <cell r="EF62">
            <v>20.790000915527344</v>
          </cell>
          <cell r="EG62">
            <v>15.786500930786133</v>
          </cell>
          <cell r="EH62">
            <v>15.790000915527344</v>
          </cell>
          <cell r="EI62">
            <v>22.790000915527344</v>
          </cell>
        </row>
        <row r="63">
          <cell r="D63">
            <v>39</v>
          </cell>
          <cell r="E63">
            <v>39</v>
          </cell>
          <cell r="F63">
            <v>27.535999298095703</v>
          </cell>
          <cell r="H63">
            <v>25.653999328613281</v>
          </cell>
          <cell r="I63">
            <v>23.653999328613281</v>
          </cell>
          <cell r="J63">
            <v>24.313999176025391</v>
          </cell>
          <cell r="AF63">
            <v>27.112007141113281</v>
          </cell>
          <cell r="AG63">
            <v>26.612007141113281</v>
          </cell>
          <cell r="AH63">
            <v>22.770004272460938</v>
          </cell>
          <cell r="AI63">
            <v>22.406511306762695</v>
          </cell>
          <cell r="AJ63">
            <v>24.802505493164063</v>
          </cell>
          <cell r="AK63">
            <v>29.022504806518555</v>
          </cell>
          <cell r="AL63">
            <v>37.940006256103516</v>
          </cell>
          <cell r="AM63">
            <v>36.940006256103516</v>
          </cell>
          <cell r="AN63">
            <v>27.486005783081055</v>
          </cell>
          <cell r="AO63">
            <v>24.354007720947266</v>
          </cell>
          <cell r="AP63">
            <v>23.854007720947266</v>
          </cell>
          <cell r="AQ63">
            <v>23.414009094238281</v>
          </cell>
          <cell r="AR63">
            <v>26.362007141113281</v>
          </cell>
          <cell r="AS63">
            <v>25.612007141113281</v>
          </cell>
          <cell r="AT63">
            <v>23.270004272460938</v>
          </cell>
          <cell r="AU63">
            <v>22.506511688232422</v>
          </cell>
          <cell r="AV63">
            <v>24.802505493164063</v>
          </cell>
          <cell r="AW63">
            <v>28.022504806518555</v>
          </cell>
          <cell r="AX63">
            <v>35.440006256103516</v>
          </cell>
          <cell r="AY63">
            <v>34.440006256103516</v>
          </cell>
          <cell r="AZ63">
            <v>25.486005783081055</v>
          </cell>
          <cell r="BA63">
            <v>22.854007720947266</v>
          </cell>
          <cell r="BB63">
            <v>22.354007720947266</v>
          </cell>
          <cell r="BC63">
            <v>22.664009094238281</v>
          </cell>
          <cell r="BD63">
            <v>26.962007141113283</v>
          </cell>
          <cell r="BE63">
            <v>26.212007141113283</v>
          </cell>
          <cell r="BF63">
            <v>23.870004272460939</v>
          </cell>
          <cell r="BG63">
            <v>23.106511688232423</v>
          </cell>
          <cell r="BH63">
            <v>25.402505493164064</v>
          </cell>
          <cell r="BI63">
            <v>28.622504806518556</v>
          </cell>
          <cell r="BJ63">
            <v>36.040006256103517</v>
          </cell>
          <cell r="BK63">
            <v>35.040006256103517</v>
          </cell>
          <cell r="BL63">
            <v>26.086005783081056</v>
          </cell>
          <cell r="BM63">
            <v>23.454007720947267</v>
          </cell>
          <cell r="BN63">
            <v>22.954007720947267</v>
          </cell>
          <cell r="BO63">
            <v>23.264009094238283</v>
          </cell>
          <cell r="BP63">
            <v>27.562007141113284</v>
          </cell>
          <cell r="BQ63">
            <v>26.812007141113284</v>
          </cell>
          <cell r="BR63">
            <v>24.47000427246094</v>
          </cell>
          <cell r="BS63">
            <v>23.706511688232425</v>
          </cell>
          <cell r="BT63">
            <v>26.002505493164065</v>
          </cell>
          <cell r="BU63">
            <v>29.222504806518558</v>
          </cell>
          <cell r="BV63">
            <v>36.640006256103518</v>
          </cell>
          <cell r="BW63">
            <v>35.640006256103518</v>
          </cell>
          <cell r="BX63">
            <v>26.686005783081058</v>
          </cell>
          <cell r="BY63">
            <v>24.054007720947268</v>
          </cell>
          <cell r="BZ63">
            <v>23.554007720947268</v>
          </cell>
          <cell r="CA63">
            <v>23.864009094238284</v>
          </cell>
          <cell r="CB63">
            <v>28.162007141113286</v>
          </cell>
          <cell r="CC63">
            <v>27.412007141113286</v>
          </cell>
          <cell r="CD63">
            <v>25.070004272460942</v>
          </cell>
          <cell r="CE63">
            <v>24.306511688232426</v>
          </cell>
          <cell r="CF63">
            <v>26.602505493164067</v>
          </cell>
          <cell r="CG63">
            <v>29.822504806518559</v>
          </cell>
          <cell r="CH63">
            <v>37.24000625610352</v>
          </cell>
          <cell r="CI63">
            <v>36.24000625610352</v>
          </cell>
          <cell r="CJ63">
            <v>27.286005783081059</v>
          </cell>
          <cell r="CK63">
            <v>25.054007720947268</v>
          </cell>
          <cell r="CL63">
            <v>24.554007720947268</v>
          </cell>
          <cell r="CM63">
            <v>24.864009094238284</v>
          </cell>
          <cell r="CN63">
            <v>28.162007141113286</v>
          </cell>
          <cell r="CO63">
            <v>27.412007141113286</v>
          </cell>
          <cell r="CP63">
            <v>25.070004272460942</v>
          </cell>
          <cell r="CQ63">
            <v>24.306511688232426</v>
          </cell>
          <cell r="CR63">
            <v>26.602505493164067</v>
          </cell>
          <cell r="CS63">
            <v>29.822504806518559</v>
          </cell>
          <cell r="CT63">
            <v>37.24000625610352</v>
          </cell>
          <cell r="CU63">
            <v>36.24000625610352</v>
          </cell>
          <cell r="CV63">
            <v>27.286005783081059</v>
          </cell>
          <cell r="CW63">
            <v>26.054007720947268</v>
          </cell>
          <cell r="CX63">
            <v>25.554007720947268</v>
          </cell>
          <cell r="CY63">
            <v>25.864009094238284</v>
          </cell>
          <cell r="CZ63">
            <v>28.912007141113286</v>
          </cell>
          <cell r="DA63">
            <v>28.162007141113286</v>
          </cell>
          <cell r="DB63">
            <v>25.820004272460942</v>
          </cell>
          <cell r="DC63">
            <v>25.056511688232426</v>
          </cell>
          <cell r="DD63">
            <v>27.352505493164067</v>
          </cell>
          <cell r="DE63">
            <v>31.322504806518559</v>
          </cell>
          <cell r="DF63">
            <v>37.99000625610352</v>
          </cell>
          <cell r="DG63">
            <v>36.99000625610352</v>
          </cell>
          <cell r="DH63">
            <v>28.036005783081059</v>
          </cell>
          <cell r="DI63">
            <v>26.804007720947268</v>
          </cell>
          <cell r="DJ63">
            <v>26.304007720947268</v>
          </cell>
          <cell r="DK63">
            <v>26.614009094238284</v>
          </cell>
          <cell r="DL63">
            <v>29.662007141113286</v>
          </cell>
          <cell r="DM63">
            <v>28.912007141113286</v>
          </cell>
          <cell r="DN63">
            <v>26.570004272460942</v>
          </cell>
          <cell r="DO63">
            <v>25.806511688232426</v>
          </cell>
          <cell r="DP63">
            <v>28.102505493164067</v>
          </cell>
          <cell r="DQ63">
            <v>32.822504806518559</v>
          </cell>
          <cell r="DR63">
            <v>38.74000625610352</v>
          </cell>
          <cell r="DS63">
            <v>37.74000625610352</v>
          </cell>
          <cell r="DT63">
            <v>28.786005783081059</v>
          </cell>
          <cell r="DU63">
            <v>27.554007720947268</v>
          </cell>
          <cell r="DV63">
            <v>27.054007720947268</v>
          </cell>
          <cell r="DW63">
            <v>27.364009094238284</v>
          </cell>
          <cell r="DX63">
            <v>30.412007141113286</v>
          </cell>
          <cell r="DY63">
            <v>29.662007141113286</v>
          </cell>
          <cell r="DZ63">
            <v>27.320004272460942</v>
          </cell>
          <cell r="EA63">
            <v>26.556511688232426</v>
          </cell>
          <cell r="EB63">
            <v>28.852505493164067</v>
          </cell>
          <cell r="EC63">
            <v>34.322504806518559</v>
          </cell>
          <cell r="ED63">
            <v>39.49000625610352</v>
          </cell>
          <cell r="EE63">
            <v>38.49000625610352</v>
          </cell>
          <cell r="EF63">
            <v>29.536005783081059</v>
          </cell>
          <cell r="EG63">
            <v>28.304007720947268</v>
          </cell>
          <cell r="EH63">
            <v>27.804007720947268</v>
          </cell>
          <cell r="EI63">
            <v>28.114009094238284</v>
          </cell>
        </row>
      </sheetData>
      <sheetData sheetId="5"/>
      <sheetData sheetId="6">
        <row r="6">
          <cell r="B6" t="str">
            <v>NY East</v>
          </cell>
          <cell r="C6" t="str">
            <v>NY West</v>
          </cell>
          <cell r="D6" t="str">
            <v>NY Zone J</v>
          </cell>
          <cell r="F6" t="str">
            <v>Nepool PTF</v>
          </cell>
          <cell r="G6" t="str">
            <v>UI Basis</v>
          </cell>
          <cell r="I6" t="str">
            <v>10 Min Spin</v>
          </cell>
          <cell r="J6" t="str">
            <v>10 Min NonSpin</v>
          </cell>
          <cell r="K6" t="str">
            <v>30 Min OpResv</v>
          </cell>
          <cell r="L6" t="str">
            <v>AGC</v>
          </cell>
          <cell r="N6" t="str">
            <v>Western Hub</v>
          </cell>
          <cell r="T6" t="str">
            <v>Cinergy</v>
          </cell>
          <cell r="Z6" t="str">
            <v>Comed</v>
          </cell>
          <cell r="AB6" t="str">
            <v>Serc</v>
          </cell>
          <cell r="AD6" t="str">
            <v>TVA</v>
          </cell>
          <cell r="AE6" t="str">
            <v>Entergy</v>
          </cell>
          <cell r="AG6" t="str">
            <v>Ercot</v>
          </cell>
        </row>
        <row r="7">
          <cell r="A7">
            <v>37082</v>
          </cell>
          <cell r="B7">
            <v>47.61</v>
          </cell>
          <cell r="C7">
            <v>37.75</v>
          </cell>
          <cell r="D7">
            <v>65</v>
          </cell>
          <cell r="E7">
            <v>42.455005645751953</v>
          </cell>
          <cell r="F7">
            <v>44.5</v>
          </cell>
          <cell r="G7">
            <v>1.8000030517578125</v>
          </cell>
          <cell r="I7">
            <v>9.3699989318847656</v>
          </cell>
          <cell r="J7">
            <v>9.0900001525878906</v>
          </cell>
          <cell r="K7">
            <v>7.9600000381469727</v>
          </cell>
          <cell r="L7">
            <v>4.559999942779541</v>
          </cell>
          <cell r="M7">
            <v>45.29</v>
          </cell>
          <cell r="N7">
            <v>45.29</v>
          </cell>
          <cell r="O7">
            <v>52.29</v>
          </cell>
          <cell r="R7">
            <v>79.694999694824219</v>
          </cell>
          <cell r="T7">
            <v>42.754997253417969</v>
          </cell>
          <cell r="U7">
            <v>39.004997253417969</v>
          </cell>
          <cell r="W7">
            <v>46.754997253417969</v>
          </cell>
          <cell r="Y7">
            <v>47.495002746582031</v>
          </cell>
          <cell r="Z7">
            <v>42.14500274658203</v>
          </cell>
          <cell r="AB7">
            <v>49.000007629394531</v>
          </cell>
          <cell r="AC7">
            <v>54.000007629394531</v>
          </cell>
          <cell r="AD7">
            <v>47.000007629394531</v>
          </cell>
          <cell r="AE7">
            <v>49.004003295898436</v>
          </cell>
          <cell r="AF7">
            <v>49.504003295898436</v>
          </cell>
          <cell r="AG7">
            <v>37.5</v>
          </cell>
          <cell r="AI7">
            <v>37043</v>
          </cell>
          <cell r="AJ7">
            <v>2</v>
          </cell>
        </row>
        <row r="8">
          <cell r="A8">
            <v>37083</v>
          </cell>
          <cell r="B8">
            <v>43</v>
          </cell>
          <cell r="C8">
            <v>33</v>
          </cell>
          <cell r="D8">
            <v>51</v>
          </cell>
          <cell r="E8">
            <v>42.455005645751953</v>
          </cell>
          <cell r="F8">
            <v>39</v>
          </cell>
          <cell r="G8">
            <v>1.8000030517578125</v>
          </cell>
          <cell r="I8">
            <v>9.3699989318847656</v>
          </cell>
          <cell r="J8">
            <v>9.0900001525878906</v>
          </cell>
          <cell r="K8">
            <v>7.9600000381469727</v>
          </cell>
          <cell r="L8">
            <v>4.559999942779541</v>
          </cell>
          <cell r="M8">
            <v>34.75</v>
          </cell>
          <cell r="N8">
            <v>34.75</v>
          </cell>
          <cell r="O8">
            <v>41.75</v>
          </cell>
          <cell r="R8">
            <v>79.694999694824219</v>
          </cell>
          <cell r="T8">
            <v>34.004997253417969</v>
          </cell>
          <cell r="U8">
            <v>30.254997253417969</v>
          </cell>
          <cell r="W8">
            <v>38.004997253417969</v>
          </cell>
          <cell r="Y8">
            <v>38.745002746582031</v>
          </cell>
          <cell r="Z8">
            <v>33.495002746582031</v>
          </cell>
          <cell r="AB8">
            <v>45.000007629394531</v>
          </cell>
          <cell r="AC8">
            <v>50.000007629394531</v>
          </cell>
          <cell r="AD8">
            <v>42.000007629394531</v>
          </cell>
          <cell r="AE8">
            <v>45.000003814697266</v>
          </cell>
          <cell r="AF8">
            <v>45.500003814697266</v>
          </cell>
          <cell r="AG8">
            <v>39.25</v>
          </cell>
          <cell r="AI8">
            <v>37073</v>
          </cell>
          <cell r="AJ8">
            <v>2</v>
          </cell>
        </row>
        <row r="9">
          <cell r="A9">
            <v>37084</v>
          </cell>
          <cell r="B9">
            <v>43</v>
          </cell>
          <cell r="C9">
            <v>33</v>
          </cell>
          <cell r="D9">
            <v>51</v>
          </cell>
          <cell r="E9">
            <v>42.455005645751953</v>
          </cell>
          <cell r="F9">
            <v>39</v>
          </cell>
          <cell r="G9">
            <v>1.8000030517578125</v>
          </cell>
          <cell r="I9">
            <v>9.3699989318847656</v>
          </cell>
          <cell r="J9">
            <v>9.0900001525878906</v>
          </cell>
          <cell r="K9">
            <v>7.9600000381469727</v>
          </cell>
          <cell r="L9">
            <v>4.559999942779541</v>
          </cell>
          <cell r="M9">
            <v>34.75</v>
          </cell>
          <cell r="N9">
            <v>34.75</v>
          </cell>
          <cell r="O9">
            <v>41.75</v>
          </cell>
          <cell r="R9">
            <v>79.694999694824219</v>
          </cell>
          <cell r="T9">
            <v>34.004997253417969</v>
          </cell>
          <cell r="U9">
            <v>30.254997253417969</v>
          </cell>
          <cell r="W9">
            <v>38.004997253417969</v>
          </cell>
          <cell r="Y9">
            <v>38.745002746582031</v>
          </cell>
          <cell r="Z9">
            <v>33.495002746582031</v>
          </cell>
          <cell r="AB9">
            <v>45.000007629394531</v>
          </cell>
          <cell r="AC9">
            <v>50.000007629394531</v>
          </cell>
          <cell r="AD9">
            <v>38.000007629394531</v>
          </cell>
          <cell r="AE9">
            <v>45.000003814697266</v>
          </cell>
          <cell r="AF9">
            <v>45.500003814697266</v>
          </cell>
          <cell r="AG9">
            <v>39.25</v>
          </cell>
          <cell r="AI9">
            <v>37104</v>
          </cell>
          <cell r="AJ9">
            <v>2</v>
          </cell>
        </row>
        <row r="10">
          <cell r="A10">
            <v>37085</v>
          </cell>
          <cell r="B10">
            <v>43</v>
          </cell>
          <cell r="C10">
            <v>33</v>
          </cell>
          <cell r="D10">
            <v>51</v>
          </cell>
          <cell r="E10">
            <v>42.455005645751953</v>
          </cell>
          <cell r="F10">
            <v>39</v>
          </cell>
          <cell r="G10">
            <v>1.8000030517578125</v>
          </cell>
          <cell r="I10">
            <v>9.3699989318847656</v>
          </cell>
          <cell r="J10">
            <v>9.0900001525878906</v>
          </cell>
          <cell r="K10">
            <v>7.9600000381469727</v>
          </cell>
          <cell r="L10">
            <v>4.559999942779541</v>
          </cell>
          <cell r="M10">
            <v>34.75</v>
          </cell>
          <cell r="N10">
            <v>34.75</v>
          </cell>
          <cell r="O10">
            <v>41.75</v>
          </cell>
          <cell r="R10">
            <v>85.654998779296875</v>
          </cell>
          <cell r="T10">
            <v>34.004997253417969</v>
          </cell>
          <cell r="U10">
            <v>30.254997253417969</v>
          </cell>
          <cell r="W10">
            <v>38.004997253417969</v>
          </cell>
          <cell r="Y10">
            <v>38.745002746582031</v>
          </cell>
          <cell r="Z10">
            <v>33.495002746582031</v>
          </cell>
          <cell r="AB10">
            <v>45.000007629394531</v>
          </cell>
          <cell r="AC10">
            <v>50.000007629394531</v>
          </cell>
          <cell r="AD10">
            <v>34.000007629394531</v>
          </cell>
          <cell r="AE10">
            <v>45.000003814697266</v>
          </cell>
          <cell r="AF10">
            <v>45.500003814697266</v>
          </cell>
          <cell r="AG10">
            <v>39.25</v>
          </cell>
          <cell r="AI10">
            <v>37135</v>
          </cell>
          <cell r="AJ10">
            <v>1.7500004768371582</v>
          </cell>
        </row>
        <row r="11">
          <cell r="A11">
            <v>37088</v>
          </cell>
          <cell r="B11">
            <v>53</v>
          </cell>
          <cell r="C11">
            <v>37.25</v>
          </cell>
          <cell r="D11">
            <v>65</v>
          </cell>
          <cell r="E11">
            <v>42.455005645751953</v>
          </cell>
          <cell r="F11">
            <v>43.5</v>
          </cell>
          <cell r="G11">
            <v>1.8000030517578125</v>
          </cell>
          <cell r="I11">
            <v>9.3699989318847656</v>
          </cell>
          <cell r="J11">
            <v>9.0900001525878906</v>
          </cell>
          <cell r="K11">
            <v>7.9600000381469727</v>
          </cell>
          <cell r="L11">
            <v>4.559999942779541</v>
          </cell>
          <cell r="M11">
            <v>43.5</v>
          </cell>
          <cell r="N11">
            <v>43.5</v>
          </cell>
          <cell r="O11">
            <v>53.5</v>
          </cell>
          <cell r="R11">
            <v>77.214996337890625</v>
          </cell>
          <cell r="T11">
            <v>44.504997253417969</v>
          </cell>
          <cell r="U11">
            <v>40.754997253417969</v>
          </cell>
          <cell r="W11">
            <v>48.504997253417969</v>
          </cell>
          <cell r="Y11">
            <v>55.754997253417969</v>
          </cell>
          <cell r="Z11">
            <v>43.995002746582031</v>
          </cell>
          <cell r="AB11">
            <v>53.500007629394531</v>
          </cell>
          <cell r="AC11">
            <v>58.500007629394531</v>
          </cell>
          <cell r="AD11">
            <v>45.500007629394531</v>
          </cell>
          <cell r="AE11">
            <v>52.500007629394531</v>
          </cell>
          <cell r="AF11">
            <v>53.000007629394531</v>
          </cell>
          <cell r="AG11">
            <v>40</v>
          </cell>
          <cell r="AI11">
            <v>37165</v>
          </cell>
          <cell r="AJ11">
            <v>1.75</v>
          </cell>
        </row>
        <row r="12">
          <cell r="A12">
            <v>37089</v>
          </cell>
          <cell r="B12">
            <v>53</v>
          </cell>
          <cell r="C12">
            <v>37.25</v>
          </cell>
          <cell r="D12">
            <v>65</v>
          </cell>
          <cell r="E12">
            <v>42.455005645751953</v>
          </cell>
          <cell r="F12">
            <v>43.5</v>
          </cell>
          <cell r="G12">
            <v>1.8000030517578125</v>
          </cell>
          <cell r="I12">
            <v>19.369998931884766</v>
          </cell>
          <cell r="J12">
            <v>14.090000152587891</v>
          </cell>
          <cell r="K12">
            <v>10.960000038146973</v>
          </cell>
          <cell r="L12">
            <v>4.559999942779541</v>
          </cell>
          <cell r="M12">
            <v>43.5</v>
          </cell>
          <cell r="N12">
            <v>43.5</v>
          </cell>
          <cell r="O12">
            <v>53.5</v>
          </cell>
          <cell r="R12">
            <v>76.209999084472656</v>
          </cell>
          <cell r="T12">
            <v>44.5</v>
          </cell>
          <cell r="U12">
            <v>46.495002746582031</v>
          </cell>
          <cell r="W12">
            <v>44.495002746582031</v>
          </cell>
          <cell r="Y12">
            <v>55.75</v>
          </cell>
          <cell r="Z12">
            <v>44.000007629394531</v>
          </cell>
          <cell r="AB12">
            <v>53.500007629394531</v>
          </cell>
          <cell r="AC12">
            <v>58.500007629394531</v>
          </cell>
          <cell r="AD12">
            <v>45.500007629394531</v>
          </cell>
          <cell r="AE12">
            <v>52.500007629394531</v>
          </cell>
          <cell r="AF12">
            <v>53.000007629394531</v>
          </cell>
          <cell r="AG12">
            <v>40</v>
          </cell>
          <cell r="AI12">
            <v>37196</v>
          </cell>
          <cell r="AJ12">
            <v>1.75</v>
          </cell>
        </row>
        <row r="13">
          <cell r="A13">
            <v>37090</v>
          </cell>
          <cell r="B13">
            <v>53</v>
          </cell>
          <cell r="C13">
            <v>37.25</v>
          </cell>
          <cell r="D13">
            <v>65</v>
          </cell>
          <cell r="E13">
            <v>42.455005645751953</v>
          </cell>
          <cell r="F13">
            <v>43.5</v>
          </cell>
          <cell r="G13">
            <v>1.8000030517578125</v>
          </cell>
          <cell r="I13">
            <v>19.369998931884766</v>
          </cell>
          <cell r="J13">
            <v>14.090000152587891</v>
          </cell>
          <cell r="K13">
            <v>10.960000038146973</v>
          </cell>
          <cell r="L13">
            <v>4.559999942779541</v>
          </cell>
          <cell r="M13">
            <v>43.5</v>
          </cell>
          <cell r="N13">
            <v>43.5</v>
          </cell>
          <cell r="O13">
            <v>53.5</v>
          </cell>
          <cell r="R13">
            <v>76.209999084472656</v>
          </cell>
          <cell r="T13">
            <v>44.5</v>
          </cell>
          <cell r="U13">
            <v>46.495002746582031</v>
          </cell>
          <cell r="W13">
            <v>44.495002746582031</v>
          </cell>
          <cell r="Y13">
            <v>55.75</v>
          </cell>
          <cell r="Z13">
            <v>44.000007629394531</v>
          </cell>
          <cell r="AB13">
            <v>53.500007629394531</v>
          </cell>
          <cell r="AC13">
            <v>58.500007629394531</v>
          </cell>
          <cell r="AD13">
            <v>45.500007629394531</v>
          </cell>
          <cell r="AE13">
            <v>52.500007629394531</v>
          </cell>
          <cell r="AF13">
            <v>53.000007629394531</v>
          </cell>
          <cell r="AG13">
            <v>40</v>
          </cell>
          <cell r="AI13">
            <v>37226</v>
          </cell>
          <cell r="AJ13">
            <v>1.75</v>
          </cell>
        </row>
        <row r="14">
          <cell r="A14">
            <v>37091</v>
          </cell>
          <cell r="B14">
            <v>53</v>
          </cell>
          <cell r="C14">
            <v>37.25</v>
          </cell>
          <cell r="D14">
            <v>65</v>
          </cell>
          <cell r="E14">
            <v>42.455005645751953</v>
          </cell>
          <cell r="F14">
            <v>43.5</v>
          </cell>
          <cell r="G14">
            <v>1.8000030517578125</v>
          </cell>
          <cell r="I14">
            <v>19.369998931884766</v>
          </cell>
          <cell r="J14">
            <v>14.090000152587891</v>
          </cell>
          <cell r="K14">
            <v>10.960000038146973</v>
          </cell>
          <cell r="L14">
            <v>4.559999942779541</v>
          </cell>
          <cell r="M14">
            <v>43.5</v>
          </cell>
          <cell r="N14">
            <v>43.5</v>
          </cell>
          <cell r="O14">
            <v>53.5</v>
          </cell>
          <cell r="R14">
            <v>76.209999084472656</v>
          </cell>
          <cell r="T14">
            <v>44.5</v>
          </cell>
          <cell r="U14">
            <v>46.495002746582031</v>
          </cell>
          <cell r="W14">
            <v>44.495002746582031</v>
          </cell>
          <cell r="Y14">
            <v>55.75</v>
          </cell>
          <cell r="Z14">
            <v>44.000007629394531</v>
          </cell>
          <cell r="AB14">
            <v>53.500007629394531</v>
          </cell>
          <cell r="AC14">
            <v>58.500007629394531</v>
          </cell>
          <cell r="AD14">
            <v>45.500007629394531</v>
          </cell>
          <cell r="AE14">
            <v>52.500007629394531</v>
          </cell>
          <cell r="AF14">
            <v>53.000007629394531</v>
          </cell>
          <cell r="AG14">
            <v>40</v>
          </cell>
          <cell r="AI14">
            <v>37257</v>
          </cell>
          <cell r="AJ14">
            <v>1.5499998331069946</v>
          </cell>
        </row>
        <row r="15">
          <cell r="A15">
            <v>37092</v>
          </cell>
          <cell r="B15">
            <v>53</v>
          </cell>
          <cell r="C15">
            <v>37.25</v>
          </cell>
          <cell r="D15">
            <v>65</v>
          </cell>
          <cell r="E15">
            <v>42.455005645751953</v>
          </cell>
          <cell r="F15">
            <v>43.5</v>
          </cell>
          <cell r="G15">
            <v>1.8000030517578125</v>
          </cell>
          <cell r="I15">
            <v>9.3699989318847656</v>
          </cell>
          <cell r="J15">
            <v>9.0900001525878906</v>
          </cell>
          <cell r="K15">
            <v>7.9600000381469727</v>
          </cell>
          <cell r="L15">
            <v>4.559999942779541</v>
          </cell>
          <cell r="M15">
            <v>43.5</v>
          </cell>
          <cell r="N15">
            <v>43.5</v>
          </cell>
          <cell r="O15">
            <v>53.5</v>
          </cell>
          <cell r="R15">
            <v>76.540000915527344</v>
          </cell>
          <cell r="T15">
            <v>44.5</v>
          </cell>
          <cell r="U15">
            <v>46.495002746582031</v>
          </cell>
          <cell r="W15">
            <v>44.495002746582031</v>
          </cell>
          <cell r="Y15">
            <v>55.75</v>
          </cell>
          <cell r="Z15">
            <v>44</v>
          </cell>
          <cell r="AB15">
            <v>53.500007629394531</v>
          </cell>
          <cell r="AC15">
            <v>58.500007629394531</v>
          </cell>
          <cell r="AD15">
            <v>45.500007629394531</v>
          </cell>
          <cell r="AE15">
            <v>52.500007629394531</v>
          </cell>
          <cell r="AF15">
            <v>53.000007629394531</v>
          </cell>
          <cell r="AG15">
            <v>40</v>
          </cell>
          <cell r="AI15">
            <v>37288</v>
          </cell>
          <cell r="AJ15">
            <v>1.5499998331069946</v>
          </cell>
        </row>
        <row r="16">
          <cell r="A16">
            <v>37095</v>
          </cell>
          <cell r="B16">
            <v>63</v>
          </cell>
          <cell r="C16">
            <v>44</v>
          </cell>
          <cell r="D16">
            <v>75</v>
          </cell>
          <cell r="E16">
            <v>42.455005645751953</v>
          </cell>
          <cell r="F16">
            <v>50</v>
          </cell>
          <cell r="G16">
            <v>1.8000030517578125</v>
          </cell>
          <cell r="I16">
            <v>9.3699989318847656</v>
          </cell>
          <cell r="J16">
            <v>9.0900001525878906</v>
          </cell>
          <cell r="K16">
            <v>7.9600000381469727</v>
          </cell>
          <cell r="L16">
            <v>4.559999942779541</v>
          </cell>
          <cell r="M16">
            <v>49</v>
          </cell>
          <cell r="N16">
            <v>49</v>
          </cell>
          <cell r="O16">
            <v>59</v>
          </cell>
          <cell r="R16">
            <v>76.540000915527344</v>
          </cell>
          <cell r="T16">
            <v>50.75</v>
          </cell>
          <cell r="U16">
            <v>52.745002746582031</v>
          </cell>
          <cell r="W16">
            <v>50.745002746582031</v>
          </cell>
          <cell r="Y16">
            <v>58.759994506835938</v>
          </cell>
          <cell r="Z16">
            <v>50.750007629394531</v>
          </cell>
          <cell r="AB16">
            <v>62.000007629394531</v>
          </cell>
          <cell r="AC16">
            <v>67.000007629394531</v>
          </cell>
          <cell r="AD16">
            <v>52.000007629394531</v>
          </cell>
          <cell r="AE16">
            <v>56.000007629394531</v>
          </cell>
          <cell r="AF16">
            <v>69.300003051757813</v>
          </cell>
          <cell r="AG16">
            <v>42.5</v>
          </cell>
          <cell r="AI16">
            <v>37316</v>
          </cell>
          <cell r="AJ16">
            <v>1.5499998331069946</v>
          </cell>
        </row>
        <row r="17">
          <cell r="A17">
            <v>37096</v>
          </cell>
          <cell r="B17">
            <v>63</v>
          </cell>
          <cell r="C17">
            <v>44</v>
          </cell>
          <cell r="D17">
            <v>75</v>
          </cell>
          <cell r="E17">
            <v>42.455005645751953</v>
          </cell>
          <cell r="F17">
            <v>50</v>
          </cell>
          <cell r="G17">
            <v>1.8000030517578125</v>
          </cell>
          <cell r="I17">
            <v>9.3699989318847656</v>
          </cell>
          <cell r="J17">
            <v>9.0900001525878906</v>
          </cell>
          <cell r="K17">
            <v>7.9600000381469727</v>
          </cell>
          <cell r="L17">
            <v>4.559999942779541</v>
          </cell>
          <cell r="M17">
            <v>49</v>
          </cell>
          <cell r="N17">
            <v>49</v>
          </cell>
          <cell r="O17">
            <v>59</v>
          </cell>
          <cell r="R17">
            <v>76.540000915527344</v>
          </cell>
          <cell r="T17">
            <v>50.75</v>
          </cell>
          <cell r="U17">
            <v>52.745002746582031</v>
          </cell>
          <cell r="W17">
            <v>50.7449951171875</v>
          </cell>
          <cell r="Y17">
            <v>55.919998168945313</v>
          </cell>
          <cell r="Z17">
            <v>50.75</v>
          </cell>
          <cell r="AB17">
            <v>62.000007629394531</v>
          </cell>
          <cell r="AC17">
            <v>67.000007629394531</v>
          </cell>
          <cell r="AD17">
            <v>52.000007629394531</v>
          </cell>
          <cell r="AE17">
            <v>56.000007629394531</v>
          </cell>
          <cell r="AF17">
            <v>71.220001220703125</v>
          </cell>
          <cell r="AG17">
            <v>42.5</v>
          </cell>
          <cell r="AI17">
            <v>37347</v>
          </cell>
          <cell r="AJ17">
            <v>1.5499998331069946</v>
          </cell>
        </row>
        <row r="18">
          <cell r="A18">
            <v>37097</v>
          </cell>
          <cell r="B18">
            <v>63</v>
          </cell>
          <cell r="C18">
            <v>44</v>
          </cell>
          <cell r="D18">
            <v>75</v>
          </cell>
          <cell r="E18">
            <v>42.455005645751953</v>
          </cell>
          <cell r="F18">
            <v>50</v>
          </cell>
          <cell r="G18">
            <v>1.8000030517578125</v>
          </cell>
          <cell r="I18">
            <v>9.3699989318847656</v>
          </cell>
          <cell r="J18">
            <v>9.0900001525878906</v>
          </cell>
          <cell r="K18">
            <v>7.9600000381469727</v>
          </cell>
          <cell r="L18">
            <v>4.559999942779541</v>
          </cell>
          <cell r="M18">
            <v>49</v>
          </cell>
          <cell r="N18">
            <v>49</v>
          </cell>
          <cell r="O18">
            <v>61</v>
          </cell>
          <cell r="R18">
            <v>76.540000915527344</v>
          </cell>
          <cell r="T18">
            <v>50.75</v>
          </cell>
          <cell r="U18">
            <v>52.745002746582031</v>
          </cell>
          <cell r="W18">
            <v>50.7449951171875</v>
          </cell>
          <cell r="Y18">
            <v>55.919998168945313</v>
          </cell>
          <cell r="Z18">
            <v>50.75</v>
          </cell>
          <cell r="AB18">
            <v>62.000007629394531</v>
          </cell>
          <cell r="AC18">
            <v>67.000007629394531</v>
          </cell>
          <cell r="AD18">
            <v>52.000007629394531</v>
          </cell>
          <cell r="AE18">
            <v>56.000007629394531</v>
          </cell>
          <cell r="AF18">
            <v>71.220001220703125</v>
          </cell>
          <cell r="AG18">
            <v>42.5</v>
          </cell>
          <cell r="AI18">
            <v>37377</v>
          </cell>
          <cell r="AJ18">
            <v>1.5499998331069946</v>
          </cell>
        </row>
        <row r="19">
          <cell r="A19">
            <v>37098</v>
          </cell>
          <cell r="B19">
            <v>63</v>
          </cell>
          <cell r="C19">
            <v>44</v>
          </cell>
          <cell r="D19">
            <v>75</v>
          </cell>
          <cell r="E19">
            <v>42.455005645751953</v>
          </cell>
          <cell r="F19">
            <v>50</v>
          </cell>
          <cell r="G19">
            <v>1.8000030517578125</v>
          </cell>
          <cell r="I19">
            <v>9.3699989318847656</v>
          </cell>
          <cell r="J19">
            <v>9.0900001525878906</v>
          </cell>
          <cell r="K19">
            <v>7.9600000381469727</v>
          </cell>
          <cell r="L19">
            <v>4.559999942779541</v>
          </cell>
          <cell r="M19">
            <v>49</v>
          </cell>
          <cell r="N19">
            <v>49</v>
          </cell>
          <cell r="O19">
            <v>61</v>
          </cell>
          <cell r="R19">
            <v>76.540000915527344</v>
          </cell>
          <cell r="T19">
            <v>50.75</v>
          </cell>
          <cell r="U19">
            <v>52.745002746582031</v>
          </cell>
          <cell r="W19">
            <v>50.7449951171875</v>
          </cell>
          <cell r="Y19">
            <v>55.919998168945313</v>
          </cell>
          <cell r="Z19">
            <v>50.75</v>
          </cell>
          <cell r="AB19">
            <v>62.000007629394531</v>
          </cell>
          <cell r="AC19">
            <v>67.000007629394531</v>
          </cell>
          <cell r="AD19">
            <v>52.000007629394531</v>
          </cell>
          <cell r="AE19">
            <v>56.000007629394531</v>
          </cell>
          <cell r="AF19">
            <v>71.220001220703125</v>
          </cell>
          <cell r="AG19">
            <v>42.5</v>
          </cell>
          <cell r="AI19">
            <v>37408</v>
          </cell>
          <cell r="AJ19">
            <v>1.5499998331069946</v>
          </cell>
        </row>
        <row r="20">
          <cell r="A20">
            <v>37099</v>
          </cell>
          <cell r="B20">
            <v>63</v>
          </cell>
          <cell r="C20">
            <v>44</v>
          </cell>
          <cell r="D20">
            <v>75</v>
          </cell>
          <cell r="E20">
            <v>42.455005645751953</v>
          </cell>
          <cell r="F20">
            <v>50</v>
          </cell>
          <cell r="G20">
            <v>1.8000030517578125</v>
          </cell>
          <cell r="I20">
            <v>9.3699989318847656</v>
          </cell>
          <cell r="J20">
            <v>9.0900001525878906</v>
          </cell>
          <cell r="K20">
            <v>7.9600000381469727</v>
          </cell>
          <cell r="L20">
            <v>4.559999942779541</v>
          </cell>
          <cell r="M20">
            <v>49</v>
          </cell>
          <cell r="N20">
            <v>49</v>
          </cell>
          <cell r="O20">
            <v>61</v>
          </cell>
          <cell r="R20">
            <v>76.540000915527344</v>
          </cell>
          <cell r="T20">
            <v>50.75</v>
          </cell>
          <cell r="U20">
            <v>52.745002746582031</v>
          </cell>
          <cell r="W20">
            <v>50.745002746582031</v>
          </cell>
          <cell r="Y20">
            <v>55.919998168945313</v>
          </cell>
          <cell r="Z20">
            <v>50.750003814697266</v>
          </cell>
          <cell r="AB20">
            <v>62.000007629394531</v>
          </cell>
          <cell r="AC20">
            <v>67.000007629394531</v>
          </cell>
          <cell r="AD20">
            <v>52.000007629394531</v>
          </cell>
          <cell r="AE20">
            <v>56.000007629394531</v>
          </cell>
          <cell r="AF20">
            <v>76.400001525878906</v>
          </cell>
          <cell r="AG20">
            <v>42.5</v>
          </cell>
          <cell r="AI20">
            <v>37438</v>
          </cell>
          <cell r="AJ20">
            <v>1.5499998331069946</v>
          </cell>
        </row>
        <row r="21">
          <cell r="A21">
            <v>37102</v>
          </cell>
          <cell r="B21">
            <v>64</v>
          </cell>
          <cell r="C21">
            <v>44</v>
          </cell>
          <cell r="D21">
            <v>78</v>
          </cell>
          <cell r="E21">
            <v>42.455005645751953</v>
          </cell>
          <cell r="F21">
            <v>46.5</v>
          </cell>
          <cell r="G21">
            <v>1.8000030517578125</v>
          </cell>
          <cell r="I21">
            <v>9.3699989318847656</v>
          </cell>
          <cell r="J21">
            <v>9.0900001525878906</v>
          </cell>
          <cell r="K21">
            <v>7.9600000381469727</v>
          </cell>
          <cell r="L21">
            <v>4.559999942779541</v>
          </cell>
          <cell r="M21">
            <v>50.5</v>
          </cell>
          <cell r="N21">
            <v>50.5</v>
          </cell>
          <cell r="O21">
            <v>62.5</v>
          </cell>
          <cell r="R21">
            <v>76.540000915527344</v>
          </cell>
          <cell r="T21">
            <v>50.999996185302734</v>
          </cell>
          <cell r="U21">
            <v>52.994998931884766</v>
          </cell>
          <cell r="W21">
            <v>50.994998931884766</v>
          </cell>
          <cell r="Y21">
            <v>53.409996032714844</v>
          </cell>
          <cell r="Z21">
            <v>51.000003814697266</v>
          </cell>
          <cell r="AB21">
            <v>62.500007629394531</v>
          </cell>
          <cell r="AC21">
            <v>67.500007629394531</v>
          </cell>
          <cell r="AD21">
            <v>51.500007629394531</v>
          </cell>
          <cell r="AE21">
            <v>56.500007629394531</v>
          </cell>
          <cell r="AF21">
            <v>73.5</v>
          </cell>
          <cell r="AG21">
            <v>42.5</v>
          </cell>
          <cell r="AI21">
            <v>37469</v>
          </cell>
          <cell r="AJ21">
            <v>1.5499998331069946</v>
          </cell>
        </row>
        <row r="22">
          <cell r="A22">
            <v>37103</v>
          </cell>
          <cell r="B22">
            <v>64</v>
          </cell>
          <cell r="C22">
            <v>44</v>
          </cell>
          <cell r="D22">
            <v>78</v>
          </cell>
          <cell r="E22">
            <v>42.455005645751953</v>
          </cell>
          <cell r="F22">
            <v>46.5</v>
          </cell>
          <cell r="G22">
            <v>1.8000030517578125</v>
          </cell>
          <cell r="I22">
            <v>9.3699989318847656</v>
          </cell>
          <cell r="J22">
            <v>9.0900001525878906</v>
          </cell>
          <cell r="K22">
            <v>7.9600000381469727</v>
          </cell>
          <cell r="L22">
            <v>4.559999942779541</v>
          </cell>
          <cell r="M22">
            <v>50.5</v>
          </cell>
          <cell r="N22">
            <v>50.5</v>
          </cell>
          <cell r="O22">
            <v>62.5</v>
          </cell>
          <cell r="R22">
            <v>76.540000915527344</v>
          </cell>
          <cell r="T22">
            <v>51.003330230712891</v>
          </cell>
          <cell r="U22">
            <v>52.998332977294922</v>
          </cell>
          <cell r="W22">
            <v>50.998332977294922</v>
          </cell>
          <cell r="Y22">
            <v>51.673328399658203</v>
          </cell>
          <cell r="Z22">
            <v>51.003337860107422</v>
          </cell>
          <cell r="AB22">
            <v>62.500007629394531</v>
          </cell>
          <cell r="AC22">
            <v>67.500007629394531</v>
          </cell>
          <cell r="AD22">
            <v>51.500007629394531</v>
          </cell>
          <cell r="AE22">
            <v>56.500007629394531</v>
          </cell>
          <cell r="AF22">
            <v>77.25</v>
          </cell>
          <cell r="AG22">
            <v>42.5</v>
          </cell>
          <cell r="AI22">
            <v>37500</v>
          </cell>
          <cell r="AJ22">
            <v>1.5499998331069946</v>
          </cell>
        </row>
        <row r="23">
          <cell r="A23">
            <v>37104</v>
          </cell>
          <cell r="B23">
            <v>64</v>
          </cell>
          <cell r="C23">
            <v>42</v>
          </cell>
          <cell r="D23">
            <v>78</v>
          </cell>
          <cell r="E23">
            <v>42.260002136230469</v>
          </cell>
          <cell r="F23">
            <v>49.25</v>
          </cell>
          <cell r="G23">
            <v>1.8000030517578125</v>
          </cell>
          <cell r="I23">
            <v>10.369998931884766</v>
          </cell>
          <cell r="J23">
            <v>6.0900001525878906</v>
          </cell>
          <cell r="K23">
            <v>6.9600000381469727</v>
          </cell>
          <cell r="L23">
            <v>4.559999942779541</v>
          </cell>
          <cell r="M23">
            <v>50.5</v>
          </cell>
          <cell r="N23">
            <v>50.5</v>
          </cell>
          <cell r="O23">
            <v>56.5</v>
          </cell>
          <cell r="R23">
            <v>67.75</v>
          </cell>
          <cell r="T23">
            <v>50</v>
          </cell>
          <cell r="U23">
            <v>52</v>
          </cell>
          <cell r="W23">
            <v>52</v>
          </cell>
          <cell r="Y23">
            <v>50.25</v>
          </cell>
          <cell r="Z23">
            <v>49</v>
          </cell>
          <cell r="AB23">
            <v>61.5</v>
          </cell>
          <cell r="AC23">
            <v>66.5</v>
          </cell>
          <cell r="AD23">
            <v>51</v>
          </cell>
          <cell r="AE23">
            <v>55</v>
          </cell>
          <cell r="AF23">
            <v>73.75</v>
          </cell>
          <cell r="AG23">
            <v>44</v>
          </cell>
          <cell r="AI23">
            <v>37530</v>
          </cell>
          <cell r="AJ23">
            <v>1.5499998331069946</v>
          </cell>
        </row>
        <row r="24">
          <cell r="A24">
            <v>37105</v>
          </cell>
          <cell r="B24">
            <v>64</v>
          </cell>
          <cell r="C24">
            <v>42</v>
          </cell>
          <cell r="D24">
            <v>78</v>
          </cell>
          <cell r="E24">
            <v>42.260002136230469</v>
          </cell>
          <cell r="F24">
            <v>49.25</v>
          </cell>
          <cell r="G24">
            <v>1.8000030517578125</v>
          </cell>
          <cell r="I24">
            <v>10.369998931884766</v>
          </cell>
          <cell r="J24">
            <v>6.0900001525878906</v>
          </cell>
          <cell r="K24">
            <v>6.9600000381469727</v>
          </cell>
          <cell r="L24">
            <v>4.559999942779541</v>
          </cell>
          <cell r="M24">
            <v>50.5</v>
          </cell>
          <cell r="N24">
            <v>50.5</v>
          </cell>
          <cell r="O24">
            <v>56.5</v>
          </cell>
          <cell r="R24">
            <v>67.75</v>
          </cell>
          <cell r="T24">
            <v>50</v>
          </cell>
          <cell r="U24">
            <v>52</v>
          </cell>
          <cell r="W24">
            <v>52</v>
          </cell>
          <cell r="Y24">
            <v>53.75</v>
          </cell>
          <cell r="Z24">
            <v>49</v>
          </cell>
          <cell r="AB24">
            <v>61.5</v>
          </cell>
          <cell r="AC24">
            <v>66.5</v>
          </cell>
          <cell r="AD24">
            <v>51</v>
          </cell>
          <cell r="AE24">
            <v>55</v>
          </cell>
          <cell r="AF24">
            <v>73.75</v>
          </cell>
          <cell r="AG24">
            <v>44</v>
          </cell>
          <cell r="AI24">
            <v>37561</v>
          </cell>
          <cell r="AJ24">
            <v>1.5499998331069946</v>
          </cell>
        </row>
        <row r="25">
          <cell r="A25">
            <v>37106</v>
          </cell>
          <cell r="B25">
            <v>64</v>
          </cell>
          <cell r="C25">
            <v>42</v>
          </cell>
          <cell r="D25">
            <v>78</v>
          </cell>
          <cell r="E25">
            <v>42.260002136230469</v>
          </cell>
          <cell r="F25">
            <v>49.25</v>
          </cell>
          <cell r="G25">
            <v>1.8000030517578125</v>
          </cell>
          <cell r="I25">
            <v>10.369998931884766</v>
          </cell>
          <cell r="J25">
            <v>6.0900001525878906</v>
          </cell>
          <cell r="K25">
            <v>6.9600000381469727</v>
          </cell>
          <cell r="L25">
            <v>4.559999942779541</v>
          </cell>
          <cell r="M25">
            <v>50.5</v>
          </cell>
          <cell r="N25">
            <v>50.5</v>
          </cell>
          <cell r="O25">
            <v>56.5</v>
          </cell>
          <cell r="R25">
            <v>67.75</v>
          </cell>
          <cell r="T25">
            <v>50</v>
          </cell>
          <cell r="U25">
            <v>52</v>
          </cell>
          <cell r="W25">
            <v>52</v>
          </cell>
          <cell r="Y25">
            <v>49</v>
          </cell>
          <cell r="Z25">
            <v>49</v>
          </cell>
          <cell r="AB25">
            <v>61.5</v>
          </cell>
          <cell r="AC25">
            <v>66.5</v>
          </cell>
          <cell r="AD25">
            <v>51</v>
          </cell>
          <cell r="AE25">
            <v>55</v>
          </cell>
          <cell r="AF25">
            <v>78</v>
          </cell>
          <cell r="AG25">
            <v>44</v>
          </cell>
          <cell r="AI25">
            <v>37591</v>
          </cell>
          <cell r="AJ25">
            <v>1.5499998331069946</v>
          </cell>
        </row>
        <row r="26">
          <cell r="A26">
            <v>37109</v>
          </cell>
          <cell r="B26">
            <v>64</v>
          </cell>
          <cell r="C26">
            <v>42</v>
          </cell>
          <cell r="D26">
            <v>78</v>
          </cell>
          <cell r="E26">
            <v>42.260002136230469</v>
          </cell>
          <cell r="F26">
            <v>49.25</v>
          </cell>
          <cell r="G26">
            <v>1.8000030517578125</v>
          </cell>
          <cell r="I26">
            <v>10.369998931884766</v>
          </cell>
          <cell r="J26">
            <v>6.0900001525878906</v>
          </cell>
          <cell r="K26">
            <v>6.9600000381469727</v>
          </cell>
          <cell r="L26">
            <v>4.559999942779541</v>
          </cell>
          <cell r="M26">
            <v>50.5</v>
          </cell>
          <cell r="N26">
            <v>50.5</v>
          </cell>
          <cell r="O26">
            <v>56.5</v>
          </cell>
          <cell r="R26">
            <v>67.75</v>
          </cell>
          <cell r="T26">
            <v>50</v>
          </cell>
          <cell r="U26">
            <v>52</v>
          </cell>
          <cell r="W26">
            <v>52</v>
          </cell>
          <cell r="Y26">
            <v>50.25</v>
          </cell>
          <cell r="Z26">
            <v>48.75</v>
          </cell>
          <cell r="AB26">
            <v>61.5</v>
          </cell>
          <cell r="AC26">
            <v>66.5</v>
          </cell>
          <cell r="AD26">
            <v>51</v>
          </cell>
          <cell r="AE26">
            <v>55</v>
          </cell>
          <cell r="AF26">
            <v>75.75</v>
          </cell>
          <cell r="AG26">
            <v>44</v>
          </cell>
          <cell r="AI26">
            <v>37622</v>
          </cell>
          <cell r="AJ26">
            <v>1.3000001907348633</v>
          </cell>
        </row>
        <row r="27">
          <cell r="A27">
            <v>37110</v>
          </cell>
          <cell r="B27">
            <v>64</v>
          </cell>
          <cell r="C27">
            <v>42</v>
          </cell>
          <cell r="D27">
            <v>78</v>
          </cell>
          <cell r="E27">
            <v>42.260002136230469</v>
          </cell>
          <cell r="F27">
            <v>49.25</v>
          </cell>
          <cell r="G27">
            <v>1.8000030517578125</v>
          </cell>
          <cell r="I27">
            <v>10.369998931884766</v>
          </cell>
          <cell r="J27">
            <v>6.0900001525878906</v>
          </cell>
          <cell r="K27">
            <v>6.9600000381469727</v>
          </cell>
          <cell r="L27">
            <v>4.559999942779541</v>
          </cell>
          <cell r="M27">
            <v>50.5</v>
          </cell>
          <cell r="N27">
            <v>50.5</v>
          </cell>
          <cell r="O27">
            <v>56.5</v>
          </cell>
          <cell r="R27">
            <v>67.75</v>
          </cell>
          <cell r="T27">
            <v>50</v>
          </cell>
          <cell r="U27">
            <v>52</v>
          </cell>
          <cell r="W27">
            <v>52</v>
          </cell>
          <cell r="Y27">
            <v>50.25</v>
          </cell>
          <cell r="Z27">
            <v>48.75</v>
          </cell>
          <cell r="AB27">
            <v>61.5</v>
          </cell>
          <cell r="AC27">
            <v>66.5</v>
          </cell>
          <cell r="AD27">
            <v>51</v>
          </cell>
          <cell r="AE27">
            <v>55</v>
          </cell>
          <cell r="AF27">
            <v>74.25</v>
          </cell>
          <cell r="AG27">
            <v>44</v>
          </cell>
          <cell r="AI27">
            <v>37653</v>
          </cell>
          <cell r="AJ27">
            <v>1.3000001907348633</v>
          </cell>
        </row>
        <row r="28">
          <cell r="A28">
            <v>37111</v>
          </cell>
          <cell r="B28">
            <v>64</v>
          </cell>
          <cell r="C28">
            <v>42</v>
          </cell>
          <cell r="D28">
            <v>78</v>
          </cell>
          <cell r="E28">
            <v>42.260002136230469</v>
          </cell>
          <cell r="F28">
            <v>49.25</v>
          </cell>
          <cell r="G28">
            <v>1.8000030517578125</v>
          </cell>
          <cell r="I28">
            <v>10.369998931884766</v>
          </cell>
          <cell r="J28">
            <v>6.0900001525878906</v>
          </cell>
          <cell r="K28">
            <v>6.9600000381469727</v>
          </cell>
          <cell r="L28">
            <v>4.559999942779541</v>
          </cell>
          <cell r="M28">
            <v>50.5</v>
          </cell>
          <cell r="N28">
            <v>50.5</v>
          </cell>
          <cell r="O28">
            <v>56.5</v>
          </cell>
          <cell r="R28">
            <v>67.75</v>
          </cell>
          <cell r="T28">
            <v>50</v>
          </cell>
          <cell r="U28">
            <v>52</v>
          </cell>
          <cell r="W28">
            <v>52</v>
          </cell>
          <cell r="Y28">
            <v>50.25</v>
          </cell>
          <cell r="Z28">
            <v>48.75</v>
          </cell>
          <cell r="AB28">
            <v>61.5</v>
          </cell>
          <cell r="AC28">
            <v>66.5</v>
          </cell>
          <cell r="AD28">
            <v>51</v>
          </cell>
          <cell r="AE28">
            <v>55</v>
          </cell>
          <cell r="AF28">
            <v>74.25</v>
          </cell>
          <cell r="AG28">
            <v>44</v>
          </cell>
          <cell r="AI28">
            <v>37681</v>
          </cell>
          <cell r="AJ28">
            <v>1.3000001907348633</v>
          </cell>
        </row>
        <row r="29">
          <cell r="A29">
            <v>37112</v>
          </cell>
          <cell r="B29">
            <v>64</v>
          </cell>
          <cell r="C29">
            <v>42</v>
          </cell>
          <cell r="D29">
            <v>78</v>
          </cell>
          <cell r="E29">
            <v>42.260002136230469</v>
          </cell>
          <cell r="F29">
            <v>49.25</v>
          </cell>
          <cell r="G29">
            <v>1.8000030517578125</v>
          </cell>
          <cell r="I29">
            <v>10.369998931884766</v>
          </cell>
          <cell r="J29">
            <v>6.0900001525878906</v>
          </cell>
          <cell r="K29">
            <v>6.9600000381469727</v>
          </cell>
          <cell r="L29">
            <v>4.559999942779541</v>
          </cell>
          <cell r="M29">
            <v>50.5</v>
          </cell>
          <cell r="N29">
            <v>50.5</v>
          </cell>
          <cell r="O29">
            <v>56.5</v>
          </cell>
          <cell r="R29">
            <v>67.75</v>
          </cell>
          <cell r="T29">
            <v>50</v>
          </cell>
          <cell r="U29">
            <v>52</v>
          </cell>
          <cell r="W29">
            <v>52</v>
          </cell>
          <cell r="Y29">
            <v>50.25</v>
          </cell>
          <cell r="Z29">
            <v>48.75</v>
          </cell>
          <cell r="AB29">
            <v>61.5</v>
          </cell>
          <cell r="AC29">
            <v>66.5</v>
          </cell>
          <cell r="AD29">
            <v>51</v>
          </cell>
          <cell r="AE29">
            <v>55</v>
          </cell>
          <cell r="AF29">
            <v>74.25</v>
          </cell>
          <cell r="AG29">
            <v>44</v>
          </cell>
          <cell r="AI29">
            <v>37712</v>
          </cell>
          <cell r="AJ29">
            <v>1.3000001907348633</v>
          </cell>
        </row>
        <row r="30">
          <cell r="A30">
            <v>37134</v>
          </cell>
          <cell r="B30">
            <v>64</v>
          </cell>
          <cell r="C30">
            <v>42</v>
          </cell>
          <cell r="D30">
            <v>78</v>
          </cell>
          <cell r="E30">
            <v>42.260002136230469</v>
          </cell>
          <cell r="F30">
            <v>49.25</v>
          </cell>
          <cell r="G30">
            <v>1.8000030517578125</v>
          </cell>
          <cell r="I30">
            <v>10.369998931884766</v>
          </cell>
          <cell r="J30">
            <v>6.0900001525878906</v>
          </cell>
          <cell r="K30">
            <v>6.9600000381469727</v>
          </cell>
          <cell r="L30">
            <v>4.559999942779541</v>
          </cell>
          <cell r="M30">
            <v>50.5</v>
          </cell>
          <cell r="N30">
            <v>50.5</v>
          </cell>
          <cell r="O30">
            <v>56.5</v>
          </cell>
          <cell r="R30">
            <v>67.75</v>
          </cell>
          <cell r="T30">
            <v>50</v>
          </cell>
          <cell r="U30">
            <v>52</v>
          </cell>
          <cell r="W30">
            <v>52</v>
          </cell>
          <cell r="Y30">
            <v>50.25</v>
          </cell>
          <cell r="Z30">
            <v>48.75</v>
          </cell>
          <cell r="AB30">
            <v>61.5</v>
          </cell>
          <cell r="AC30">
            <v>66.5</v>
          </cell>
          <cell r="AD30">
            <v>51</v>
          </cell>
          <cell r="AE30">
            <v>55</v>
          </cell>
          <cell r="AF30">
            <v>76.5</v>
          </cell>
          <cell r="AG30">
            <v>44</v>
          </cell>
          <cell r="AI30">
            <v>37742</v>
          </cell>
          <cell r="AJ30">
            <v>1.3000001907348633</v>
          </cell>
        </row>
        <row r="31">
          <cell r="A31">
            <v>37135</v>
          </cell>
          <cell r="B31">
            <v>43</v>
          </cell>
          <cell r="C31">
            <v>32.4</v>
          </cell>
          <cell r="D31">
            <v>50.75</v>
          </cell>
          <cell r="E31">
            <v>26.650001525878906</v>
          </cell>
          <cell r="F31">
            <v>39.5</v>
          </cell>
          <cell r="G31">
            <v>1.7999992370605469</v>
          </cell>
          <cell r="I31">
            <v>2.9249999523162842</v>
          </cell>
          <cell r="J31">
            <v>2.1200001239776611</v>
          </cell>
          <cell r="K31">
            <v>1.690000057220459</v>
          </cell>
          <cell r="L31">
            <v>5.130000114440918</v>
          </cell>
          <cell r="M31">
            <v>31</v>
          </cell>
          <cell r="N31">
            <v>31</v>
          </cell>
          <cell r="O31">
            <v>35.5</v>
          </cell>
          <cell r="R31">
            <v>35.549999237060547</v>
          </cell>
          <cell r="T31">
            <v>29.25</v>
          </cell>
          <cell r="U31">
            <v>31.25</v>
          </cell>
          <cell r="W31">
            <v>33.350002288818359</v>
          </cell>
          <cell r="Y31">
            <v>30.299999237060547</v>
          </cell>
          <cell r="Z31">
            <v>27.999992370605469</v>
          </cell>
          <cell r="AB31">
            <v>35.75</v>
          </cell>
          <cell r="AC31">
            <v>38.25</v>
          </cell>
          <cell r="AD31">
            <v>31.500003814697266</v>
          </cell>
          <cell r="AE31">
            <v>33.450000762939453</v>
          </cell>
          <cell r="AF31">
            <v>41.300003051757813</v>
          </cell>
          <cell r="AG31">
            <v>35.600001525878909</v>
          </cell>
          <cell r="AI31">
            <v>37773</v>
          </cell>
          <cell r="AJ31">
            <v>1.3000001907348633</v>
          </cell>
        </row>
        <row r="32">
          <cell r="A32">
            <v>37165</v>
          </cell>
          <cell r="B32">
            <v>41.5</v>
          </cell>
          <cell r="C32">
            <v>32.450000000000003</v>
          </cell>
          <cell r="D32">
            <v>49.75</v>
          </cell>
          <cell r="E32">
            <v>25.449996948242188</v>
          </cell>
          <cell r="F32">
            <v>38.5</v>
          </cell>
          <cell r="G32">
            <v>1.7999992370605469</v>
          </cell>
          <cell r="I32">
            <v>2.9300000667572021</v>
          </cell>
          <cell r="J32">
            <v>2.119999885559082</v>
          </cell>
          <cell r="K32">
            <v>1.690000057220459</v>
          </cell>
          <cell r="L32">
            <v>5.130000114440918</v>
          </cell>
          <cell r="M32">
            <v>30.5</v>
          </cell>
          <cell r="N32">
            <v>30.5</v>
          </cell>
          <cell r="O32">
            <v>35</v>
          </cell>
          <cell r="R32">
            <v>33.998439788818359</v>
          </cell>
          <cell r="T32">
            <v>29.375</v>
          </cell>
          <cell r="U32">
            <v>29.375</v>
          </cell>
          <cell r="W32">
            <v>33.724998474121094</v>
          </cell>
          <cell r="Y32">
            <v>30.474998474121094</v>
          </cell>
          <cell r="Z32">
            <v>28.625</v>
          </cell>
          <cell r="AB32">
            <v>35.25</v>
          </cell>
          <cell r="AC32">
            <v>36.5</v>
          </cell>
          <cell r="AD32">
            <v>30.376556396484375</v>
          </cell>
          <cell r="AE32">
            <v>31.749992370605469</v>
          </cell>
          <cell r="AF32">
            <v>36.649997711181641</v>
          </cell>
          <cell r="AG32">
            <v>34.079990386962891</v>
          </cell>
          <cell r="AI32">
            <v>37803</v>
          </cell>
          <cell r="AJ32">
            <v>1.3000001907348633</v>
          </cell>
        </row>
        <row r="33">
          <cell r="A33">
            <v>37196</v>
          </cell>
          <cell r="B33">
            <v>41.5</v>
          </cell>
          <cell r="C33">
            <v>32.450000000000003</v>
          </cell>
          <cell r="D33">
            <v>49.75</v>
          </cell>
          <cell r="E33">
            <v>28.25</v>
          </cell>
          <cell r="F33">
            <v>37.75</v>
          </cell>
          <cell r="G33">
            <v>1.7999992370605469</v>
          </cell>
          <cell r="I33">
            <v>2.9249999523162842</v>
          </cell>
          <cell r="J33">
            <v>2.119999885559082</v>
          </cell>
          <cell r="K33">
            <v>1.690000057220459</v>
          </cell>
          <cell r="L33">
            <v>5.130000114440918</v>
          </cell>
          <cell r="M33">
            <v>30</v>
          </cell>
          <cell r="N33">
            <v>30</v>
          </cell>
          <cell r="O33">
            <v>34.5</v>
          </cell>
          <cell r="R33">
            <v>32.498439788818359</v>
          </cell>
          <cell r="T33">
            <v>29</v>
          </cell>
          <cell r="U33">
            <v>29</v>
          </cell>
          <cell r="W33">
            <v>33.349998474121094</v>
          </cell>
          <cell r="Y33">
            <v>30.099998474121094</v>
          </cell>
          <cell r="Z33">
            <v>28.249996185302734</v>
          </cell>
          <cell r="AB33">
            <v>35.25</v>
          </cell>
          <cell r="AC33">
            <v>36.5</v>
          </cell>
          <cell r="AD33">
            <v>31.501558303833008</v>
          </cell>
          <cell r="AE33">
            <v>31.749992370605469</v>
          </cell>
          <cell r="AF33">
            <v>36.649997711181641</v>
          </cell>
          <cell r="AG33">
            <v>31.079984664916992</v>
          </cell>
          <cell r="AI33">
            <v>37834</v>
          </cell>
          <cell r="AJ33">
            <v>1.3000001907348633</v>
          </cell>
        </row>
        <row r="34">
          <cell r="A34">
            <v>37226</v>
          </cell>
          <cell r="B34">
            <v>41.5</v>
          </cell>
          <cell r="C34">
            <v>32.450000000000003</v>
          </cell>
          <cell r="D34">
            <v>49.75</v>
          </cell>
          <cell r="E34">
            <v>31.25</v>
          </cell>
          <cell r="F34">
            <v>42.25</v>
          </cell>
          <cell r="G34">
            <v>1.8000030517578125</v>
          </cell>
          <cell r="I34">
            <v>2.9249999523162842</v>
          </cell>
          <cell r="J34">
            <v>2.119999885559082</v>
          </cell>
          <cell r="K34">
            <v>1.690000057220459</v>
          </cell>
          <cell r="L34">
            <v>5.130000114440918</v>
          </cell>
          <cell r="M34">
            <v>32</v>
          </cell>
          <cell r="N34">
            <v>32</v>
          </cell>
          <cell r="O34">
            <v>36.5</v>
          </cell>
          <cell r="R34">
            <v>35.578437805175781</v>
          </cell>
          <cell r="T34">
            <v>32</v>
          </cell>
          <cell r="U34">
            <v>32</v>
          </cell>
          <cell r="W34">
            <v>36.349994659423828</v>
          </cell>
          <cell r="Y34">
            <v>33.099998474121094</v>
          </cell>
          <cell r="Z34">
            <v>31.250001907348633</v>
          </cell>
          <cell r="AB34">
            <v>35.25</v>
          </cell>
          <cell r="AC34">
            <v>36.5</v>
          </cell>
          <cell r="AD34">
            <v>31.42155647277832</v>
          </cell>
          <cell r="AE34">
            <v>31.749992370605469</v>
          </cell>
          <cell r="AF34">
            <v>36.649997711181641</v>
          </cell>
          <cell r="AG34">
            <v>32.329986572265625</v>
          </cell>
          <cell r="AI34">
            <v>37865</v>
          </cell>
          <cell r="AJ34">
            <v>1.3000001907348633</v>
          </cell>
        </row>
        <row r="35">
          <cell r="A35">
            <v>37257</v>
          </cell>
          <cell r="B35">
            <v>47</v>
          </cell>
          <cell r="C35">
            <v>36.5</v>
          </cell>
          <cell r="D35">
            <v>55</v>
          </cell>
          <cell r="E35">
            <v>33.5050048828125</v>
          </cell>
          <cell r="F35">
            <v>44.25</v>
          </cell>
          <cell r="G35">
            <v>1.8000030517578125</v>
          </cell>
          <cell r="I35">
            <v>2.9300014972686768</v>
          </cell>
          <cell r="J35">
            <v>2.119999885559082</v>
          </cell>
          <cell r="K35">
            <v>1.690000057220459</v>
          </cell>
          <cell r="L35">
            <v>6.130000114440918</v>
          </cell>
          <cell r="M35">
            <v>36</v>
          </cell>
          <cell r="N35">
            <v>36</v>
          </cell>
          <cell r="O35">
            <v>40.5</v>
          </cell>
          <cell r="R35">
            <v>37.416667938232422</v>
          </cell>
          <cell r="T35">
            <v>34.041667756580168</v>
          </cell>
          <cell r="U35">
            <v>34.541667756580168</v>
          </cell>
          <cell r="W35">
            <v>38.739665803455168</v>
          </cell>
          <cell r="Y35">
            <v>34.791667756580168</v>
          </cell>
          <cell r="Z35">
            <v>33.03966885521298</v>
          </cell>
          <cell r="AB35">
            <v>37.254997253417969</v>
          </cell>
          <cell r="AC35">
            <v>38.754997253417969</v>
          </cell>
          <cell r="AD35">
            <v>34.129997071765715</v>
          </cell>
          <cell r="AE35">
            <v>34.75</v>
          </cell>
          <cell r="AF35">
            <v>38.75</v>
          </cell>
          <cell r="AG35">
            <v>36.129992980957034</v>
          </cell>
          <cell r="AI35">
            <v>37895</v>
          </cell>
          <cell r="AJ35">
            <v>1.3000001907348633</v>
          </cell>
        </row>
        <row r="36">
          <cell r="A36">
            <v>37288</v>
          </cell>
          <cell r="B36">
            <v>47</v>
          </cell>
          <cell r="C36">
            <v>36.5</v>
          </cell>
          <cell r="D36">
            <v>55</v>
          </cell>
          <cell r="E36">
            <v>31.7550048828125</v>
          </cell>
          <cell r="F36">
            <v>44.25</v>
          </cell>
          <cell r="G36">
            <v>1.8000030517578125</v>
          </cell>
          <cell r="I36">
            <v>2.9300014972686768</v>
          </cell>
          <cell r="J36">
            <v>2.119999885559082</v>
          </cell>
          <cell r="K36">
            <v>1.690000057220459</v>
          </cell>
          <cell r="L36">
            <v>6.130000114440918</v>
          </cell>
          <cell r="M36">
            <v>36</v>
          </cell>
          <cell r="N36">
            <v>36</v>
          </cell>
          <cell r="O36">
            <v>40.5</v>
          </cell>
          <cell r="R36">
            <v>37.066665649414063</v>
          </cell>
          <cell r="T36">
            <v>33.691665467761808</v>
          </cell>
          <cell r="U36">
            <v>34.191665467761808</v>
          </cell>
          <cell r="W36">
            <v>38.39165860130673</v>
          </cell>
          <cell r="Y36">
            <v>34.441665467761808</v>
          </cell>
          <cell r="Z36">
            <v>32.691665467761808</v>
          </cell>
          <cell r="AB36">
            <v>37.250003814697266</v>
          </cell>
          <cell r="AC36">
            <v>38.750003814697266</v>
          </cell>
          <cell r="AD36">
            <v>34.125003633045011</v>
          </cell>
          <cell r="AE36">
            <v>34.75</v>
          </cell>
          <cell r="AF36">
            <v>38.75</v>
          </cell>
          <cell r="AG36">
            <v>32.379989166259769</v>
          </cell>
          <cell r="AI36">
            <v>37926</v>
          </cell>
          <cell r="AJ36">
            <v>1.3000001907348633</v>
          </cell>
        </row>
        <row r="37">
          <cell r="A37">
            <v>37316</v>
          </cell>
          <cell r="B37">
            <v>43</v>
          </cell>
          <cell r="C37">
            <v>34</v>
          </cell>
          <cell r="D37">
            <v>48</v>
          </cell>
          <cell r="E37">
            <v>29.000007629394531</v>
          </cell>
          <cell r="F37">
            <v>36.5</v>
          </cell>
          <cell r="G37">
            <v>1.7999992370605469</v>
          </cell>
          <cell r="I37">
            <v>2.9249999523162842</v>
          </cell>
          <cell r="J37">
            <v>2.119999885559082</v>
          </cell>
          <cell r="K37">
            <v>1.690000057220459</v>
          </cell>
          <cell r="L37">
            <v>6.130000114440918</v>
          </cell>
          <cell r="M37">
            <v>34</v>
          </cell>
          <cell r="N37">
            <v>34</v>
          </cell>
          <cell r="O37">
            <v>38.5</v>
          </cell>
          <cell r="R37">
            <v>34.519763946533203</v>
          </cell>
          <cell r="T37">
            <v>32.394767051519352</v>
          </cell>
          <cell r="U37">
            <v>33.144763236822087</v>
          </cell>
          <cell r="W37">
            <v>36.84476399976154</v>
          </cell>
          <cell r="Y37">
            <v>32.894763236822087</v>
          </cell>
          <cell r="Z37">
            <v>31.894774680913883</v>
          </cell>
          <cell r="AB37">
            <v>34.25</v>
          </cell>
          <cell r="AC37">
            <v>35.75</v>
          </cell>
          <cell r="AD37">
            <v>32.874999290288883</v>
          </cell>
          <cell r="AE37">
            <v>33.25</v>
          </cell>
          <cell r="AF37">
            <v>35.5</v>
          </cell>
          <cell r="AG37">
            <v>31.399990081787109</v>
          </cell>
          <cell r="AI37">
            <v>37956</v>
          </cell>
          <cell r="AJ37">
            <v>1.3000001907348633</v>
          </cell>
        </row>
        <row r="38">
          <cell r="A38">
            <v>37347</v>
          </cell>
          <cell r="B38">
            <v>43</v>
          </cell>
          <cell r="C38">
            <v>34</v>
          </cell>
          <cell r="D38">
            <v>48</v>
          </cell>
          <cell r="E38">
            <v>24.250007629394531</v>
          </cell>
          <cell r="F38">
            <v>36.5</v>
          </cell>
          <cell r="G38">
            <v>1.7999954223632813</v>
          </cell>
          <cell r="I38">
            <v>3.4300003051757813</v>
          </cell>
          <cell r="J38">
            <v>2.119999885559082</v>
          </cell>
          <cell r="K38">
            <v>1.690000057220459</v>
          </cell>
          <cell r="L38">
            <v>6.130000114440918</v>
          </cell>
          <cell r="M38">
            <v>33.5</v>
          </cell>
          <cell r="N38">
            <v>33.5</v>
          </cell>
          <cell r="O38">
            <v>38</v>
          </cell>
          <cell r="R38">
            <v>34.969768524169922</v>
          </cell>
          <cell r="T38">
            <v>32.844767814458805</v>
          </cell>
          <cell r="U38">
            <v>33.594767814458805</v>
          </cell>
          <cell r="W38">
            <v>37.344767814458805</v>
          </cell>
          <cell r="Y38">
            <v>33.344767814458805</v>
          </cell>
          <cell r="Z38">
            <v>32.344771629156071</v>
          </cell>
          <cell r="AB38">
            <v>34.25</v>
          </cell>
          <cell r="AC38">
            <v>35.75</v>
          </cell>
          <cell r="AD38">
            <v>32.874999290288883</v>
          </cell>
          <cell r="AE38">
            <v>33.25</v>
          </cell>
          <cell r="AF38">
            <v>35.5</v>
          </cell>
          <cell r="AG38">
            <v>31.099987030029297</v>
          </cell>
          <cell r="AI38">
            <v>37987</v>
          </cell>
          <cell r="AJ38">
            <v>0.75</v>
          </cell>
        </row>
        <row r="39">
          <cell r="A39">
            <v>37377</v>
          </cell>
          <cell r="B39">
            <v>45</v>
          </cell>
          <cell r="C39">
            <v>34.5</v>
          </cell>
          <cell r="D39">
            <v>49</v>
          </cell>
          <cell r="E39">
            <v>25.250011444091797</v>
          </cell>
          <cell r="F39">
            <v>36.75</v>
          </cell>
          <cell r="G39">
            <v>1.7999992370605469</v>
          </cell>
          <cell r="I39">
            <v>3.4300003051757813</v>
          </cell>
          <cell r="J39">
            <v>2.119999885559082</v>
          </cell>
          <cell r="K39">
            <v>1.690000057220459</v>
          </cell>
          <cell r="L39">
            <v>6.130000114440918</v>
          </cell>
          <cell r="M39">
            <v>36</v>
          </cell>
          <cell r="N39">
            <v>36</v>
          </cell>
          <cell r="O39">
            <v>40.5</v>
          </cell>
          <cell r="R39">
            <v>38</v>
          </cell>
          <cell r="T39">
            <v>35.625</v>
          </cell>
          <cell r="U39">
            <v>36.625</v>
          </cell>
          <cell r="W39">
            <v>40.024997711181641</v>
          </cell>
          <cell r="Y39">
            <v>37.125</v>
          </cell>
          <cell r="Z39">
            <v>34.374996185302734</v>
          </cell>
          <cell r="AB39">
            <v>39.5</v>
          </cell>
          <cell r="AC39">
            <v>42</v>
          </cell>
          <cell r="AD39">
            <v>35.625</v>
          </cell>
          <cell r="AE39">
            <v>37.5</v>
          </cell>
          <cell r="AF39">
            <v>40.5</v>
          </cell>
          <cell r="AG39">
            <v>34.350006103515625</v>
          </cell>
          <cell r="AI39">
            <v>38018</v>
          </cell>
          <cell r="AJ39">
            <v>0.75</v>
          </cell>
        </row>
        <row r="40">
          <cell r="A40">
            <v>37408</v>
          </cell>
          <cell r="B40">
            <v>54</v>
          </cell>
          <cell r="C40">
            <v>41</v>
          </cell>
          <cell r="D40">
            <v>62</v>
          </cell>
          <cell r="E40">
            <v>34.500007629394531</v>
          </cell>
          <cell r="F40">
            <v>43.75</v>
          </cell>
          <cell r="G40">
            <v>1.8000030517578125</v>
          </cell>
          <cell r="I40">
            <v>11.369998931884766</v>
          </cell>
          <cell r="J40">
            <v>8.0900001525878906</v>
          </cell>
          <cell r="K40">
            <v>7.4600000381469727</v>
          </cell>
          <cell r="L40">
            <v>6.559999942779541</v>
          </cell>
          <cell r="M40">
            <v>44.25</v>
          </cell>
          <cell r="N40">
            <v>44.25</v>
          </cell>
          <cell r="O40">
            <v>52.75</v>
          </cell>
          <cell r="R40">
            <v>48.25</v>
          </cell>
          <cell r="T40">
            <v>45.25</v>
          </cell>
          <cell r="U40">
            <v>46.75</v>
          </cell>
          <cell r="W40">
            <v>49.249992370605469</v>
          </cell>
          <cell r="Y40">
            <v>46.5</v>
          </cell>
          <cell r="Z40">
            <v>43.75</v>
          </cell>
          <cell r="AB40">
            <v>49</v>
          </cell>
          <cell r="AC40">
            <v>52</v>
          </cell>
          <cell r="AD40">
            <v>45.75</v>
          </cell>
          <cell r="AE40">
            <v>45.75</v>
          </cell>
          <cell r="AF40">
            <v>50.5</v>
          </cell>
          <cell r="AG40">
            <v>38.249994659423827</v>
          </cell>
          <cell r="AI40">
            <v>38047</v>
          </cell>
          <cell r="AJ40">
            <v>0.75</v>
          </cell>
        </row>
        <row r="41">
          <cell r="A41">
            <v>37438</v>
          </cell>
          <cell r="B41">
            <v>71</v>
          </cell>
          <cell r="C41">
            <v>47</v>
          </cell>
          <cell r="D41">
            <v>85</v>
          </cell>
          <cell r="E41">
            <v>42.455005645751953</v>
          </cell>
          <cell r="F41">
            <v>50.75</v>
          </cell>
          <cell r="G41">
            <v>1.8000030517578125</v>
          </cell>
          <cell r="I41">
            <v>11.369998931884766</v>
          </cell>
          <cell r="J41">
            <v>8.0900001525878906</v>
          </cell>
          <cell r="K41">
            <v>7.4600000381469727</v>
          </cell>
          <cell r="L41">
            <v>6.559999942779541</v>
          </cell>
          <cell r="M41">
            <v>60</v>
          </cell>
          <cell r="N41">
            <v>60</v>
          </cell>
          <cell r="O41">
            <v>71.5</v>
          </cell>
          <cell r="R41">
            <v>64.25</v>
          </cell>
          <cell r="T41">
            <v>59.5</v>
          </cell>
          <cell r="U41">
            <v>62</v>
          </cell>
          <cell r="W41">
            <v>62.5</v>
          </cell>
          <cell r="Y41">
            <v>60.75</v>
          </cell>
          <cell r="Z41">
            <v>58.5</v>
          </cell>
          <cell r="AB41">
            <v>66.25</v>
          </cell>
          <cell r="AC41">
            <v>69.25</v>
          </cell>
          <cell r="AD41">
            <v>60</v>
          </cell>
          <cell r="AE41">
            <v>60.504001617431641</v>
          </cell>
          <cell r="AF41">
            <v>66.75</v>
          </cell>
          <cell r="AG41">
            <v>44.499992370605469</v>
          </cell>
          <cell r="AI41">
            <v>38078</v>
          </cell>
          <cell r="AJ41">
            <v>0.75</v>
          </cell>
        </row>
        <row r="42">
          <cell r="A42">
            <v>37469</v>
          </cell>
          <cell r="B42">
            <v>71</v>
          </cell>
          <cell r="C42">
            <v>47</v>
          </cell>
          <cell r="D42">
            <v>85</v>
          </cell>
          <cell r="E42">
            <v>42.260002136230469</v>
          </cell>
          <cell r="F42">
            <v>50.75</v>
          </cell>
          <cell r="G42">
            <v>1.8000030517578125</v>
          </cell>
          <cell r="I42">
            <v>11.369998931884766</v>
          </cell>
          <cell r="J42">
            <v>8.0900001525878906</v>
          </cell>
          <cell r="K42">
            <v>7.4600000381469727</v>
          </cell>
          <cell r="L42">
            <v>6.559999942779541</v>
          </cell>
          <cell r="M42">
            <v>60</v>
          </cell>
          <cell r="N42">
            <v>60</v>
          </cell>
          <cell r="O42">
            <v>70.5</v>
          </cell>
          <cell r="R42">
            <v>64.25</v>
          </cell>
          <cell r="T42">
            <v>59.5</v>
          </cell>
          <cell r="U42">
            <v>62</v>
          </cell>
          <cell r="W42">
            <v>62.5</v>
          </cell>
          <cell r="Y42">
            <v>60.75</v>
          </cell>
          <cell r="Z42">
            <v>58.5</v>
          </cell>
          <cell r="AB42">
            <v>66.25</v>
          </cell>
          <cell r="AC42">
            <v>69.25</v>
          </cell>
          <cell r="AD42">
            <v>60</v>
          </cell>
          <cell r="AE42">
            <v>60.5</v>
          </cell>
          <cell r="AF42">
            <v>66.75</v>
          </cell>
          <cell r="AG42">
            <v>44.5</v>
          </cell>
          <cell r="AI42">
            <v>38108</v>
          </cell>
          <cell r="AJ42">
            <v>0.75</v>
          </cell>
        </row>
        <row r="43">
          <cell r="A43">
            <v>37500</v>
          </cell>
          <cell r="B43">
            <v>39</v>
          </cell>
          <cell r="C43">
            <v>33</v>
          </cell>
          <cell r="D43">
            <v>47</v>
          </cell>
          <cell r="E43">
            <v>26.650001525878906</v>
          </cell>
          <cell r="F43">
            <v>35.25</v>
          </cell>
          <cell r="G43">
            <v>1.7999992370605469</v>
          </cell>
          <cell r="I43">
            <v>2.9249999523162842</v>
          </cell>
          <cell r="J43">
            <v>2.1200001239776611</v>
          </cell>
          <cell r="K43">
            <v>1.690000057220459</v>
          </cell>
          <cell r="L43">
            <v>6.130000114440918</v>
          </cell>
          <cell r="M43">
            <v>31.7</v>
          </cell>
          <cell r="N43">
            <v>31.7</v>
          </cell>
          <cell r="O43">
            <v>36.200000000000003</v>
          </cell>
          <cell r="R43">
            <v>32.5</v>
          </cell>
          <cell r="T43">
            <v>30.375</v>
          </cell>
          <cell r="U43">
            <v>31.875</v>
          </cell>
          <cell r="W43">
            <v>35.025001525878906</v>
          </cell>
          <cell r="Y43">
            <v>31.625</v>
          </cell>
          <cell r="Z43">
            <v>29.274995803833008</v>
          </cell>
          <cell r="AB43">
            <v>34</v>
          </cell>
          <cell r="AC43">
            <v>36.5</v>
          </cell>
          <cell r="AD43">
            <v>30.875</v>
          </cell>
          <cell r="AE43">
            <v>31.850000762939452</v>
          </cell>
          <cell r="AF43">
            <v>34.25</v>
          </cell>
          <cell r="AG43">
            <v>35.600002288818359</v>
          </cell>
          <cell r="AI43">
            <v>38139</v>
          </cell>
          <cell r="AJ43">
            <v>0.75</v>
          </cell>
        </row>
        <row r="44">
          <cell r="A44">
            <v>37530</v>
          </cell>
          <cell r="B44">
            <v>37</v>
          </cell>
          <cell r="C44">
            <v>31.25</v>
          </cell>
          <cell r="D44">
            <v>45</v>
          </cell>
          <cell r="E44">
            <v>25.449996948242188</v>
          </cell>
          <cell r="F44">
            <v>35</v>
          </cell>
          <cell r="G44">
            <v>1.7999954223632813</v>
          </cell>
          <cell r="I44">
            <v>2.9300000667572021</v>
          </cell>
          <cell r="J44">
            <v>2.119999885559082</v>
          </cell>
          <cell r="K44">
            <v>1.690000057220459</v>
          </cell>
          <cell r="L44">
            <v>6.130000114440918</v>
          </cell>
          <cell r="M44">
            <v>30.75</v>
          </cell>
          <cell r="N44">
            <v>30.75</v>
          </cell>
          <cell r="O44">
            <v>35.25</v>
          </cell>
          <cell r="R44">
            <v>32.056251525878906</v>
          </cell>
          <cell r="T44">
            <v>30.431249290704727</v>
          </cell>
          <cell r="U44">
            <v>30.431249290704727</v>
          </cell>
          <cell r="W44">
            <v>34.931247383356094</v>
          </cell>
          <cell r="Y44">
            <v>31.43125119805336</v>
          </cell>
          <cell r="Z44">
            <v>29.681249290704727</v>
          </cell>
          <cell r="AB44">
            <v>33.5</v>
          </cell>
          <cell r="AC44">
            <v>35</v>
          </cell>
          <cell r="AD44">
            <v>30.874999672174454</v>
          </cell>
          <cell r="AE44">
            <v>31.5</v>
          </cell>
          <cell r="AF44">
            <v>33</v>
          </cell>
          <cell r="AG44">
            <v>34.52000198364258</v>
          </cell>
          <cell r="AI44">
            <v>38169</v>
          </cell>
          <cell r="AJ44">
            <v>0.75</v>
          </cell>
        </row>
        <row r="45">
          <cell r="A45">
            <v>37561</v>
          </cell>
          <cell r="B45">
            <v>37</v>
          </cell>
          <cell r="C45">
            <v>31.25</v>
          </cell>
          <cell r="D45">
            <v>45</v>
          </cell>
          <cell r="E45">
            <v>28.25</v>
          </cell>
          <cell r="F45">
            <v>34.25</v>
          </cell>
          <cell r="G45">
            <v>1.7999992370605469</v>
          </cell>
          <cell r="I45">
            <v>2.9249999523162842</v>
          </cell>
          <cell r="J45">
            <v>2.119999885559082</v>
          </cell>
          <cell r="K45">
            <v>1.690000057220459</v>
          </cell>
          <cell r="L45">
            <v>6.130000114440918</v>
          </cell>
          <cell r="M45">
            <v>30.75</v>
          </cell>
          <cell r="N45">
            <v>30.75</v>
          </cell>
          <cell r="O45">
            <v>35.25</v>
          </cell>
          <cell r="R45">
            <v>32.256252288818359</v>
          </cell>
          <cell r="T45">
            <v>30.631251960992813</v>
          </cell>
          <cell r="U45">
            <v>30.631251960992813</v>
          </cell>
          <cell r="W45">
            <v>35.131248146295547</v>
          </cell>
          <cell r="Y45">
            <v>31.631251960992813</v>
          </cell>
          <cell r="Z45">
            <v>29.881248146295547</v>
          </cell>
          <cell r="AB45">
            <v>33.5</v>
          </cell>
          <cell r="AC45">
            <v>35</v>
          </cell>
          <cell r="AD45">
            <v>30.874999672174454</v>
          </cell>
          <cell r="AE45">
            <v>31.5</v>
          </cell>
          <cell r="AF45">
            <v>33</v>
          </cell>
          <cell r="AG45">
            <v>32.769998168945314</v>
          </cell>
          <cell r="AI45">
            <v>38200</v>
          </cell>
          <cell r="AJ45">
            <v>0.75</v>
          </cell>
        </row>
        <row r="46">
          <cell r="A46">
            <v>37591</v>
          </cell>
          <cell r="B46">
            <v>37</v>
          </cell>
          <cell r="C46">
            <v>31.25</v>
          </cell>
          <cell r="D46">
            <v>45</v>
          </cell>
          <cell r="E46">
            <v>31.25</v>
          </cell>
          <cell r="F46">
            <v>36.5</v>
          </cell>
          <cell r="G46">
            <v>1.8000030517578125</v>
          </cell>
          <cell r="I46">
            <v>2.9249999523162842</v>
          </cell>
          <cell r="J46">
            <v>2.119999885559082</v>
          </cell>
          <cell r="K46">
            <v>1.690000057220459</v>
          </cell>
          <cell r="L46">
            <v>6.130000114440918</v>
          </cell>
          <cell r="M46">
            <v>30.75</v>
          </cell>
          <cell r="N46">
            <v>30.75</v>
          </cell>
          <cell r="O46">
            <v>35.25</v>
          </cell>
          <cell r="R46">
            <v>32.456249237060547</v>
          </cell>
          <cell r="T46">
            <v>30.831248909235001</v>
          </cell>
          <cell r="U46">
            <v>30.831248909235001</v>
          </cell>
          <cell r="W46">
            <v>35.331241279840469</v>
          </cell>
          <cell r="Y46">
            <v>31.831248909235001</v>
          </cell>
          <cell r="Z46">
            <v>30.081248909235001</v>
          </cell>
          <cell r="AB46">
            <v>33.5</v>
          </cell>
          <cell r="AC46">
            <v>35</v>
          </cell>
          <cell r="AD46">
            <v>30.874999672174454</v>
          </cell>
          <cell r="AE46">
            <v>31.5</v>
          </cell>
          <cell r="AF46">
            <v>33</v>
          </cell>
          <cell r="AG46">
            <v>32.769998168945314</v>
          </cell>
          <cell r="AI46">
            <v>38231</v>
          </cell>
          <cell r="AJ46">
            <v>0.75</v>
          </cell>
        </row>
        <row r="47">
          <cell r="A47">
            <v>37622</v>
          </cell>
          <cell r="B47">
            <v>45</v>
          </cell>
          <cell r="C47">
            <v>34.5</v>
          </cell>
          <cell r="D47">
            <v>53</v>
          </cell>
          <cell r="E47">
            <v>33.2550048828125</v>
          </cell>
          <cell r="F47">
            <v>42.25</v>
          </cell>
          <cell r="G47">
            <v>1.8000030517578125</v>
          </cell>
          <cell r="I47">
            <v>2.9300014972686768</v>
          </cell>
          <cell r="J47">
            <v>2.119999885559082</v>
          </cell>
          <cell r="K47">
            <v>1.690000057220459</v>
          </cell>
          <cell r="L47">
            <v>6.130000114440918</v>
          </cell>
          <cell r="M47">
            <v>35</v>
          </cell>
          <cell r="N47">
            <v>35</v>
          </cell>
          <cell r="O47">
            <v>39.5</v>
          </cell>
          <cell r="R47">
            <v>35.032386779785156</v>
          </cell>
          <cell r="T47">
            <v>33.535717010498047</v>
          </cell>
          <cell r="U47">
            <v>34.035717010498047</v>
          </cell>
          <cell r="W47">
            <v>38.103713989257813</v>
          </cell>
          <cell r="Y47">
            <v>34.285717010498047</v>
          </cell>
          <cell r="Z47">
            <v>32.533718109130859</v>
          </cell>
          <cell r="AB47">
            <v>36.250717163085938</v>
          </cell>
          <cell r="AC47">
            <v>37.250717163085938</v>
          </cell>
          <cell r="AD47">
            <v>33.708324432373047</v>
          </cell>
          <cell r="AE47">
            <v>34.900001525878906</v>
          </cell>
          <cell r="AF47">
            <v>35</v>
          </cell>
          <cell r="AG47">
            <v>34.719999694824217</v>
          </cell>
          <cell r="AI47">
            <v>38261</v>
          </cell>
          <cell r="AJ47">
            <v>0.75</v>
          </cell>
        </row>
        <row r="48">
          <cell r="A48">
            <v>37653</v>
          </cell>
          <cell r="B48">
            <v>45</v>
          </cell>
          <cell r="C48">
            <v>34.5</v>
          </cell>
          <cell r="D48">
            <v>53</v>
          </cell>
          <cell r="E48">
            <v>31.5050048828125</v>
          </cell>
          <cell r="F48">
            <v>42.25</v>
          </cell>
          <cell r="G48">
            <v>1.8000030517578125</v>
          </cell>
          <cell r="I48">
            <v>2.9300014972686768</v>
          </cell>
          <cell r="J48">
            <v>2.119999885559082</v>
          </cell>
          <cell r="K48">
            <v>1.690000057220459</v>
          </cell>
          <cell r="L48">
            <v>6.130000114440918</v>
          </cell>
          <cell r="M48">
            <v>35</v>
          </cell>
          <cell r="N48">
            <v>35</v>
          </cell>
          <cell r="O48">
            <v>39.5</v>
          </cell>
          <cell r="R48">
            <v>34.432384490966797</v>
          </cell>
          <cell r="T48">
            <v>32.935714721679688</v>
          </cell>
          <cell r="U48">
            <v>33.435714721679688</v>
          </cell>
          <cell r="W48">
            <v>37.505706787109375</v>
          </cell>
          <cell r="Y48">
            <v>33.685714721679688</v>
          </cell>
          <cell r="Z48">
            <v>31.935714721679688</v>
          </cell>
          <cell r="AB48">
            <v>36.245723724365234</v>
          </cell>
          <cell r="AC48">
            <v>37.245723724365234</v>
          </cell>
          <cell r="AD48">
            <v>33.703330993652344</v>
          </cell>
          <cell r="AE48">
            <v>34.900001525878906</v>
          </cell>
          <cell r="AF48">
            <v>35</v>
          </cell>
          <cell r="AG48">
            <v>33.569994354248045</v>
          </cell>
          <cell r="AI48">
            <v>38292</v>
          </cell>
          <cell r="AJ48">
            <v>0.75</v>
          </cell>
        </row>
        <row r="49">
          <cell r="A49">
            <v>37681</v>
          </cell>
          <cell r="B49">
            <v>40</v>
          </cell>
          <cell r="C49">
            <v>31</v>
          </cell>
          <cell r="D49">
            <v>46</v>
          </cell>
          <cell r="E49">
            <v>28.750007629394531</v>
          </cell>
          <cell r="F49">
            <v>34.5</v>
          </cell>
          <cell r="G49">
            <v>1.7999992370605469</v>
          </cell>
          <cell r="I49">
            <v>2.9249999523162842</v>
          </cell>
          <cell r="J49">
            <v>2.119999885559082</v>
          </cell>
          <cell r="K49">
            <v>1.690000057220459</v>
          </cell>
          <cell r="L49">
            <v>6.130000114440918</v>
          </cell>
          <cell r="M49">
            <v>34</v>
          </cell>
          <cell r="N49">
            <v>34</v>
          </cell>
          <cell r="O49">
            <v>38.5</v>
          </cell>
          <cell r="R49">
            <v>32.897270202636719</v>
          </cell>
          <cell r="T49">
            <v>31.647674560546875</v>
          </cell>
          <cell r="U49">
            <v>32.397670745849609</v>
          </cell>
          <cell r="W49">
            <v>36.2276611328125</v>
          </cell>
          <cell r="Y49">
            <v>32.147670745849609</v>
          </cell>
          <cell r="Z49">
            <v>31.147680282592773</v>
          </cell>
          <cell r="AB49">
            <v>33.747505187988281</v>
          </cell>
          <cell r="AC49">
            <v>34.747505187988281</v>
          </cell>
          <cell r="AD49">
            <v>32.250400543212891</v>
          </cell>
          <cell r="AE49">
            <v>31.05000114440918</v>
          </cell>
          <cell r="AF49">
            <v>31.400001525878906</v>
          </cell>
          <cell r="AG49">
            <v>31.59999313354492</v>
          </cell>
          <cell r="AI49">
            <v>38322</v>
          </cell>
          <cell r="AJ49">
            <v>0.75</v>
          </cell>
        </row>
        <row r="50">
          <cell r="A50">
            <v>37712</v>
          </cell>
          <cell r="B50">
            <v>41</v>
          </cell>
          <cell r="C50">
            <v>31</v>
          </cell>
          <cell r="D50">
            <v>47</v>
          </cell>
          <cell r="E50">
            <v>24.000007629394531</v>
          </cell>
          <cell r="F50">
            <v>34.5</v>
          </cell>
          <cell r="G50">
            <v>1.8000030517578125</v>
          </cell>
          <cell r="I50">
            <v>3.4300003051757813</v>
          </cell>
          <cell r="J50">
            <v>2.119999885559082</v>
          </cell>
          <cell r="K50">
            <v>1.690000057220459</v>
          </cell>
          <cell r="L50">
            <v>6.130000114440918</v>
          </cell>
          <cell r="M50">
            <v>33</v>
          </cell>
          <cell r="N50">
            <v>33</v>
          </cell>
          <cell r="O50">
            <v>37.5</v>
          </cell>
          <cell r="R50">
            <v>33.097270965576172</v>
          </cell>
          <cell r="T50">
            <v>31.847673416137695</v>
          </cell>
          <cell r="U50">
            <v>32.597671508789063</v>
          </cell>
          <cell r="W50">
            <v>36.4776611328125</v>
          </cell>
          <cell r="Y50">
            <v>32.347671508789063</v>
          </cell>
          <cell r="Z50">
            <v>31.347675323486328</v>
          </cell>
          <cell r="AB50">
            <v>33.747501373291016</v>
          </cell>
          <cell r="AC50">
            <v>34.747501373291016</v>
          </cell>
          <cell r="AD50">
            <v>32.250400543212891</v>
          </cell>
          <cell r="AE50">
            <v>31.05000114440918</v>
          </cell>
          <cell r="AF50">
            <v>31.400001525878906</v>
          </cell>
          <cell r="AG50">
            <v>32.799993896484374</v>
          </cell>
          <cell r="AI50">
            <v>38353</v>
          </cell>
          <cell r="AJ50">
            <v>0.75</v>
          </cell>
        </row>
        <row r="51">
          <cell r="A51">
            <v>37742</v>
          </cell>
          <cell r="B51">
            <v>42</v>
          </cell>
          <cell r="C51">
            <v>32</v>
          </cell>
          <cell r="D51">
            <v>49</v>
          </cell>
          <cell r="E51">
            <v>25.000011444091797</v>
          </cell>
          <cell r="F51">
            <v>34.75</v>
          </cell>
          <cell r="G51">
            <v>1.7999992370605469</v>
          </cell>
          <cell r="I51">
            <v>3.4300003051757813</v>
          </cell>
          <cell r="J51">
            <v>2.119999885559082</v>
          </cell>
          <cell r="K51">
            <v>1.690000057220459</v>
          </cell>
          <cell r="L51">
            <v>6.130000114440918</v>
          </cell>
          <cell r="M51">
            <v>35.25</v>
          </cell>
          <cell r="N51">
            <v>35.25</v>
          </cell>
          <cell r="O51">
            <v>39.75</v>
          </cell>
          <cell r="R51">
            <v>36.253570556640625</v>
          </cell>
          <cell r="T51">
            <v>34.5</v>
          </cell>
          <cell r="U51">
            <v>35.5</v>
          </cell>
          <cell r="W51">
            <v>38.899997711181641</v>
          </cell>
          <cell r="Y51">
            <v>35.5</v>
          </cell>
          <cell r="Z51">
            <v>32.999996185302734</v>
          </cell>
          <cell r="AB51">
            <v>38.753570556640625</v>
          </cell>
          <cell r="AC51">
            <v>40.753570556640625</v>
          </cell>
          <cell r="AD51">
            <v>34.696430206298828</v>
          </cell>
          <cell r="AE51">
            <v>36.900001525878906</v>
          </cell>
          <cell r="AF51">
            <v>34.650001525878906</v>
          </cell>
          <cell r="AG51">
            <v>32.750006103515624</v>
          </cell>
          <cell r="AI51">
            <v>38384</v>
          </cell>
          <cell r="AJ51">
            <v>0.75</v>
          </cell>
        </row>
        <row r="52">
          <cell r="A52">
            <v>37773</v>
          </cell>
          <cell r="B52">
            <v>50</v>
          </cell>
          <cell r="C52">
            <v>38</v>
          </cell>
          <cell r="D52">
            <v>59</v>
          </cell>
          <cell r="E52">
            <v>34.250007629394531</v>
          </cell>
          <cell r="F52">
            <v>41.75</v>
          </cell>
          <cell r="G52">
            <v>1.7999992370605469</v>
          </cell>
          <cell r="I52">
            <v>11.369998931884766</v>
          </cell>
          <cell r="J52">
            <v>8.0900001525878906</v>
          </cell>
          <cell r="K52">
            <v>7.4600000381469727</v>
          </cell>
          <cell r="L52">
            <v>6.559999942779541</v>
          </cell>
          <cell r="M52">
            <v>43</v>
          </cell>
          <cell r="N52">
            <v>43</v>
          </cell>
          <cell r="O52">
            <v>50.5</v>
          </cell>
          <cell r="R52">
            <v>44.002857208251953</v>
          </cell>
          <cell r="T52">
            <v>44</v>
          </cell>
          <cell r="U52">
            <v>45.5</v>
          </cell>
          <cell r="W52">
            <v>47.999992370605469</v>
          </cell>
          <cell r="Y52">
            <v>45</v>
          </cell>
          <cell r="Z52">
            <v>42.25</v>
          </cell>
          <cell r="AB52">
            <v>46.502857208251953</v>
          </cell>
          <cell r="AC52">
            <v>49.002857208251953</v>
          </cell>
          <cell r="AD52">
            <v>43.4471435546875</v>
          </cell>
          <cell r="AE52">
            <v>44.75</v>
          </cell>
          <cell r="AF52">
            <v>45.25</v>
          </cell>
          <cell r="AG52">
            <v>38.499994659423827</v>
          </cell>
          <cell r="AI52">
            <v>38412</v>
          </cell>
          <cell r="AJ52">
            <v>0.75</v>
          </cell>
        </row>
        <row r="53">
          <cell r="A53">
            <v>37803</v>
          </cell>
          <cell r="B53">
            <v>66</v>
          </cell>
          <cell r="C53">
            <v>46</v>
          </cell>
          <cell r="D53">
            <v>82</v>
          </cell>
          <cell r="E53">
            <v>42.205005645751953</v>
          </cell>
          <cell r="F53">
            <v>46.75</v>
          </cell>
          <cell r="G53">
            <v>1.8000030517578125</v>
          </cell>
          <cell r="I53">
            <v>11.369998931884766</v>
          </cell>
          <cell r="J53">
            <v>8.0900001525878906</v>
          </cell>
          <cell r="K53">
            <v>7.4600000381469727</v>
          </cell>
          <cell r="L53">
            <v>6.559999942779541</v>
          </cell>
          <cell r="M53">
            <v>54.25</v>
          </cell>
          <cell r="N53">
            <v>54.25</v>
          </cell>
          <cell r="O53">
            <v>63.75</v>
          </cell>
          <cell r="R53">
            <v>55.997146606445313</v>
          </cell>
          <cell r="T53">
            <v>55</v>
          </cell>
          <cell r="U53">
            <v>57.5</v>
          </cell>
          <cell r="W53">
            <v>58</v>
          </cell>
          <cell r="Y53">
            <v>56</v>
          </cell>
          <cell r="Z53">
            <v>53</v>
          </cell>
          <cell r="AB53">
            <v>56.997146606445313</v>
          </cell>
          <cell r="AC53">
            <v>59.497146606445313</v>
          </cell>
          <cell r="AD53">
            <v>54.252853393554688</v>
          </cell>
          <cell r="AE53">
            <v>55</v>
          </cell>
          <cell r="AF53">
            <v>55.5</v>
          </cell>
          <cell r="AG53">
            <v>44.499992370605469</v>
          </cell>
          <cell r="AI53">
            <v>38443</v>
          </cell>
          <cell r="AJ53">
            <v>0.75</v>
          </cell>
        </row>
        <row r="54">
          <cell r="A54">
            <v>37834</v>
          </cell>
          <cell r="B54">
            <v>66</v>
          </cell>
          <cell r="C54">
            <v>46</v>
          </cell>
          <cell r="D54">
            <v>82</v>
          </cell>
          <cell r="E54">
            <v>42.010002136230469</v>
          </cell>
          <cell r="F54">
            <v>46.75</v>
          </cell>
          <cell r="G54">
            <v>1.8000030517578125</v>
          </cell>
          <cell r="I54">
            <v>11.369998931884766</v>
          </cell>
          <cell r="J54">
            <v>8.0900001525878906</v>
          </cell>
          <cell r="K54">
            <v>7.4600000381469727</v>
          </cell>
          <cell r="L54">
            <v>6.559999942779541</v>
          </cell>
          <cell r="M54">
            <v>54.25</v>
          </cell>
          <cell r="N54">
            <v>54.25</v>
          </cell>
          <cell r="O54">
            <v>61.75</v>
          </cell>
          <cell r="R54">
            <v>55.997146606445313</v>
          </cell>
          <cell r="T54">
            <v>55</v>
          </cell>
          <cell r="U54">
            <v>57.5</v>
          </cell>
          <cell r="W54">
            <v>58</v>
          </cell>
          <cell r="Y54">
            <v>56</v>
          </cell>
          <cell r="Z54">
            <v>53</v>
          </cell>
          <cell r="AB54">
            <v>56.997146606445313</v>
          </cell>
          <cell r="AC54">
            <v>59.497146606445313</v>
          </cell>
          <cell r="AD54">
            <v>54.252853393554688</v>
          </cell>
          <cell r="AE54">
            <v>55</v>
          </cell>
          <cell r="AF54">
            <v>55.5</v>
          </cell>
          <cell r="AG54">
            <v>44.5</v>
          </cell>
          <cell r="AI54">
            <v>38473</v>
          </cell>
          <cell r="AJ54">
            <v>0.75</v>
          </cell>
        </row>
        <row r="55">
          <cell r="A55">
            <v>37865</v>
          </cell>
          <cell r="B55">
            <v>37.299999999999997</v>
          </cell>
          <cell r="C55">
            <v>31</v>
          </cell>
          <cell r="D55">
            <v>44.49</v>
          </cell>
          <cell r="E55">
            <v>26.400001525878906</v>
          </cell>
          <cell r="F55">
            <v>33.25</v>
          </cell>
          <cell r="G55">
            <v>1.7999992370605469</v>
          </cell>
          <cell r="I55">
            <v>2.9249999523162842</v>
          </cell>
          <cell r="J55">
            <v>2.1200001239776611</v>
          </cell>
          <cell r="K55">
            <v>1.690000057220459</v>
          </cell>
          <cell r="L55">
            <v>6.130000114440918</v>
          </cell>
          <cell r="M55">
            <v>30.25</v>
          </cell>
          <cell r="N55">
            <v>30.25</v>
          </cell>
          <cell r="O55">
            <v>33.75</v>
          </cell>
          <cell r="R55">
            <v>31.752140045166016</v>
          </cell>
          <cell r="T55">
            <v>30.625</v>
          </cell>
          <cell r="U55">
            <v>32.125</v>
          </cell>
          <cell r="W55">
            <v>35.275001525878906</v>
          </cell>
          <cell r="Y55">
            <v>31.625</v>
          </cell>
          <cell r="Z55">
            <v>29.624996185302734</v>
          </cell>
          <cell r="AB55">
            <v>32.502140045166016</v>
          </cell>
          <cell r="AC55">
            <v>34.002140045166016</v>
          </cell>
          <cell r="AD55">
            <v>30.247858047485352</v>
          </cell>
          <cell r="AE55">
            <v>32</v>
          </cell>
          <cell r="AF55">
            <v>32.5</v>
          </cell>
          <cell r="AG55">
            <v>35.350002288818359</v>
          </cell>
          <cell r="AI55">
            <v>38504</v>
          </cell>
          <cell r="AJ55">
            <v>0.75</v>
          </cell>
        </row>
        <row r="56">
          <cell r="A56">
            <v>37895</v>
          </cell>
          <cell r="B56">
            <v>35.299999999999997</v>
          </cell>
          <cell r="C56">
            <v>29.25</v>
          </cell>
          <cell r="D56">
            <v>42.49</v>
          </cell>
          <cell r="E56">
            <v>25.199996948242188</v>
          </cell>
          <cell r="F56">
            <v>33</v>
          </cell>
          <cell r="G56">
            <v>1.8000030517578125</v>
          </cell>
          <cell r="I56">
            <v>2.9300000667572021</v>
          </cell>
          <cell r="J56">
            <v>2.119999885559082</v>
          </cell>
          <cell r="K56">
            <v>1.690000057220459</v>
          </cell>
          <cell r="L56">
            <v>6.130000114440918</v>
          </cell>
          <cell r="M56">
            <v>30</v>
          </cell>
          <cell r="N56">
            <v>30</v>
          </cell>
          <cell r="O56">
            <v>33.5</v>
          </cell>
          <cell r="R56">
            <v>31.155183792114258</v>
          </cell>
          <cell r="T56">
            <v>30.27656364440918</v>
          </cell>
          <cell r="U56">
            <v>30.27656364440918</v>
          </cell>
          <cell r="W56">
            <v>34.776565551757813</v>
          </cell>
          <cell r="Y56">
            <v>31.276569366455078</v>
          </cell>
          <cell r="Z56">
            <v>29.076566696166992</v>
          </cell>
          <cell r="AB56">
            <v>31.748935699462891</v>
          </cell>
          <cell r="AC56">
            <v>32.748935699462891</v>
          </cell>
          <cell r="AD56">
            <v>30.446380615234375</v>
          </cell>
          <cell r="AE56">
            <v>31.399999618530273</v>
          </cell>
          <cell r="AF56">
            <v>31.900001525878906</v>
          </cell>
          <cell r="AG56">
            <v>34.02000198364258</v>
          </cell>
          <cell r="AI56">
            <v>38534</v>
          </cell>
          <cell r="AJ56">
            <v>0.75</v>
          </cell>
        </row>
        <row r="57">
          <cell r="A57">
            <v>37926</v>
          </cell>
          <cell r="B57">
            <v>35.299999999999997</v>
          </cell>
          <cell r="C57">
            <v>29.25</v>
          </cell>
          <cell r="D57">
            <v>42.49</v>
          </cell>
          <cell r="E57">
            <v>28</v>
          </cell>
          <cell r="F57">
            <v>32.25</v>
          </cell>
          <cell r="G57">
            <v>1.7999992370605469</v>
          </cell>
          <cell r="I57">
            <v>2.9249999523162842</v>
          </cell>
          <cell r="J57">
            <v>2.119999885559082</v>
          </cell>
          <cell r="K57">
            <v>1.690000057220459</v>
          </cell>
          <cell r="L57">
            <v>6.130000114440918</v>
          </cell>
          <cell r="M57">
            <v>30</v>
          </cell>
          <cell r="N57">
            <v>30</v>
          </cell>
          <cell r="O57">
            <v>33.5</v>
          </cell>
          <cell r="R57">
            <v>31.255182266235352</v>
          </cell>
          <cell r="T57">
            <v>30.376562118530273</v>
          </cell>
          <cell r="U57">
            <v>30.376562118530273</v>
          </cell>
          <cell r="W57">
            <v>34.876564025878906</v>
          </cell>
          <cell r="Y57">
            <v>31.376571655273438</v>
          </cell>
          <cell r="Z57">
            <v>29.276561737060547</v>
          </cell>
          <cell r="AB57">
            <v>31.748935699462891</v>
          </cell>
          <cell r="AC57">
            <v>32.743934631347656</v>
          </cell>
          <cell r="AD57">
            <v>30.446382522583008</v>
          </cell>
          <cell r="AE57">
            <v>31.649999618530273</v>
          </cell>
          <cell r="AF57">
            <v>32.150001525878906</v>
          </cell>
          <cell r="AG57">
            <v>32.269998168945314</v>
          </cell>
          <cell r="AI57">
            <v>38565</v>
          </cell>
          <cell r="AJ57">
            <v>0.75</v>
          </cell>
        </row>
        <row r="58">
          <cell r="A58">
            <v>37956</v>
          </cell>
          <cell r="B58">
            <v>35.299999999999997</v>
          </cell>
          <cell r="C58">
            <v>29.25</v>
          </cell>
          <cell r="D58">
            <v>42.49</v>
          </cell>
          <cell r="E58">
            <v>31</v>
          </cell>
          <cell r="F58">
            <v>34.5</v>
          </cell>
          <cell r="G58">
            <v>1.8000030517578125</v>
          </cell>
          <cell r="I58">
            <v>2.9249999523162842</v>
          </cell>
          <cell r="J58">
            <v>2.119999885559082</v>
          </cell>
          <cell r="K58">
            <v>1.690000057220459</v>
          </cell>
          <cell r="L58">
            <v>6.130000114440918</v>
          </cell>
          <cell r="M58">
            <v>30</v>
          </cell>
          <cell r="N58">
            <v>30</v>
          </cell>
          <cell r="O58">
            <v>33.5</v>
          </cell>
          <cell r="R58">
            <v>31.355180740356445</v>
          </cell>
          <cell r="T58">
            <v>30.476560592651367</v>
          </cell>
          <cell r="U58">
            <v>30.476560592651367</v>
          </cell>
          <cell r="W58">
            <v>34.976558685302734</v>
          </cell>
          <cell r="Y58">
            <v>31.476570129394531</v>
          </cell>
          <cell r="Z58">
            <v>30.126562118530273</v>
          </cell>
          <cell r="AB58">
            <v>31.998935699462891</v>
          </cell>
          <cell r="AC58">
            <v>32.993934631347656</v>
          </cell>
          <cell r="AD58">
            <v>30.446380615234375</v>
          </cell>
          <cell r="AE58">
            <v>31.649999618530273</v>
          </cell>
          <cell r="AF58">
            <v>32.150001525878906</v>
          </cell>
          <cell r="AG58">
            <v>32.269998168945314</v>
          </cell>
          <cell r="AI58">
            <v>38596</v>
          </cell>
          <cell r="AJ58">
            <v>0.75</v>
          </cell>
        </row>
        <row r="59">
          <cell r="A59">
            <v>37987</v>
          </cell>
          <cell r="B59">
            <v>43</v>
          </cell>
          <cell r="C59">
            <v>35.299999999999997</v>
          </cell>
          <cell r="D59">
            <v>53.05</v>
          </cell>
          <cell r="E59">
            <v>33.7550048828125</v>
          </cell>
          <cell r="F59">
            <v>42.25</v>
          </cell>
          <cell r="G59">
            <v>0</v>
          </cell>
          <cell r="I59">
            <v>2.9300014972686768</v>
          </cell>
          <cell r="J59">
            <v>2.119999885559082</v>
          </cell>
          <cell r="K59">
            <v>1.690000057220459</v>
          </cell>
          <cell r="L59">
            <v>6.130000114440918</v>
          </cell>
          <cell r="M59">
            <v>35</v>
          </cell>
          <cell r="N59">
            <v>35</v>
          </cell>
          <cell r="O59">
            <v>38.5</v>
          </cell>
          <cell r="R59">
            <v>37.532386779785156</v>
          </cell>
          <cell r="T59">
            <v>34.155719757080078</v>
          </cell>
          <cell r="U59">
            <v>34.655719757080078</v>
          </cell>
          <cell r="W59">
            <v>38.723716735839844</v>
          </cell>
          <cell r="Y59">
            <v>35.155719757080078</v>
          </cell>
          <cell r="Z59">
            <v>33.303718566894531</v>
          </cell>
          <cell r="AB59">
            <v>37.205718994140625</v>
          </cell>
          <cell r="AC59">
            <v>38.205718994140625</v>
          </cell>
          <cell r="AD59">
            <v>31.549995422363281</v>
          </cell>
          <cell r="AE59">
            <v>38.655002593994141</v>
          </cell>
          <cell r="AF59">
            <v>39.155002593994141</v>
          </cell>
          <cell r="AG59">
            <v>33.969999694824217</v>
          </cell>
          <cell r="AI59">
            <v>38626</v>
          </cell>
          <cell r="AJ59">
            <v>0.75</v>
          </cell>
        </row>
        <row r="60">
          <cell r="A60">
            <v>38018</v>
          </cell>
          <cell r="B60">
            <v>43</v>
          </cell>
          <cell r="C60">
            <v>35.299999999999997</v>
          </cell>
          <cell r="D60">
            <v>53.05</v>
          </cell>
          <cell r="E60">
            <v>32.0050048828125</v>
          </cell>
          <cell r="F60">
            <v>42.25</v>
          </cell>
          <cell r="G60">
            <v>0</v>
          </cell>
          <cell r="I60">
            <v>2.9300014972686768</v>
          </cell>
          <cell r="J60">
            <v>2.119999885559082</v>
          </cell>
          <cell r="K60">
            <v>1.690000057220459</v>
          </cell>
          <cell r="L60">
            <v>6.130000114440918</v>
          </cell>
          <cell r="M60">
            <v>35</v>
          </cell>
          <cell r="N60">
            <v>35</v>
          </cell>
          <cell r="O60">
            <v>38.5</v>
          </cell>
          <cell r="R60">
            <v>36.682384490966797</v>
          </cell>
          <cell r="T60">
            <v>33.555713653564453</v>
          </cell>
          <cell r="U60">
            <v>34.055717468261719</v>
          </cell>
          <cell r="W60">
            <v>38.125709533691406</v>
          </cell>
          <cell r="Y60">
            <v>34.555717468261719</v>
          </cell>
          <cell r="Z60">
            <v>32.705715179443359</v>
          </cell>
          <cell r="AB60">
            <v>37.450725555419922</v>
          </cell>
          <cell r="AC60">
            <v>38.450725555419922</v>
          </cell>
          <cell r="AD60">
            <v>31.795001983642578</v>
          </cell>
          <cell r="AE60">
            <v>38.655002593994141</v>
          </cell>
          <cell r="AF60">
            <v>39.155002593994141</v>
          </cell>
          <cell r="AG60">
            <v>33.319994354248045</v>
          </cell>
          <cell r="AI60">
            <v>38657</v>
          </cell>
          <cell r="AJ60">
            <v>0.75</v>
          </cell>
        </row>
        <row r="61">
          <cell r="A61">
            <v>38047</v>
          </cell>
          <cell r="B61">
            <v>38</v>
          </cell>
          <cell r="C61">
            <v>31.8</v>
          </cell>
          <cell r="D61">
            <v>46.05</v>
          </cell>
          <cell r="E61">
            <v>29.250007629394531</v>
          </cell>
          <cell r="F61">
            <v>34.5</v>
          </cell>
          <cell r="G61">
            <v>0</v>
          </cell>
          <cell r="I61">
            <v>2.9249999523162842</v>
          </cell>
          <cell r="J61">
            <v>2.119999885559082</v>
          </cell>
          <cell r="K61">
            <v>1.690000057220459</v>
          </cell>
          <cell r="L61">
            <v>6.130000114440918</v>
          </cell>
          <cell r="M61">
            <v>33.75</v>
          </cell>
          <cell r="N61">
            <v>33.75</v>
          </cell>
          <cell r="O61">
            <v>37.25</v>
          </cell>
          <cell r="R61">
            <v>32.397270202636719</v>
          </cell>
          <cell r="T61">
            <v>32.017677307128906</v>
          </cell>
          <cell r="U61">
            <v>32.767677307128906</v>
          </cell>
          <cell r="W61">
            <v>36.597663879394531</v>
          </cell>
          <cell r="Y61">
            <v>33.017673492431641</v>
          </cell>
          <cell r="Z61">
            <v>31.667682647705078</v>
          </cell>
          <cell r="AB61">
            <v>35.202507019042969</v>
          </cell>
          <cell r="AC61">
            <v>36.202507019042969</v>
          </cell>
          <cell r="AD61">
            <v>31.595012664794922</v>
          </cell>
          <cell r="AE61">
            <v>29.905002593994141</v>
          </cell>
          <cell r="AF61">
            <v>30.405002593994141</v>
          </cell>
          <cell r="AG61">
            <v>31.59999313354492</v>
          </cell>
          <cell r="AI61">
            <v>38687</v>
          </cell>
          <cell r="AJ61">
            <v>0.75</v>
          </cell>
        </row>
        <row r="62">
          <cell r="A62">
            <v>38078</v>
          </cell>
          <cell r="B62">
            <v>39</v>
          </cell>
          <cell r="C62">
            <v>31.8</v>
          </cell>
          <cell r="D62">
            <v>47.05</v>
          </cell>
          <cell r="E62">
            <v>24.500007629394531</v>
          </cell>
          <cell r="F62">
            <v>34.5</v>
          </cell>
          <cell r="G62">
            <v>0</v>
          </cell>
          <cell r="I62">
            <v>3.4300003051757813</v>
          </cell>
          <cell r="J62">
            <v>2.119999885559082</v>
          </cell>
          <cell r="K62">
            <v>1.690000057220459</v>
          </cell>
          <cell r="L62">
            <v>6.130000114440918</v>
          </cell>
          <cell r="M62">
            <v>32.75</v>
          </cell>
          <cell r="N62">
            <v>32.75</v>
          </cell>
          <cell r="O62">
            <v>36.25</v>
          </cell>
          <cell r="R62">
            <v>32.847270965576172</v>
          </cell>
          <cell r="T62">
            <v>32.217678070068359</v>
          </cell>
          <cell r="U62">
            <v>32.967674255371094</v>
          </cell>
          <cell r="W62">
            <v>36.847663879394531</v>
          </cell>
          <cell r="Y62">
            <v>33.217674255371094</v>
          </cell>
          <cell r="Z62">
            <v>31.867677688598633</v>
          </cell>
          <cell r="AB62">
            <v>35.202503204345703</v>
          </cell>
          <cell r="AC62">
            <v>36.202503204345703</v>
          </cell>
          <cell r="AD62">
            <v>31.345012664794922</v>
          </cell>
          <cell r="AE62">
            <v>29.905002593994141</v>
          </cell>
          <cell r="AF62">
            <v>30.405002593994141</v>
          </cell>
          <cell r="AG62">
            <v>32.799993896484374</v>
          </cell>
          <cell r="AI62">
            <v>38718</v>
          </cell>
          <cell r="AJ62">
            <v>0.75</v>
          </cell>
        </row>
        <row r="63">
          <cell r="A63">
            <v>38108</v>
          </cell>
          <cell r="B63">
            <v>40</v>
          </cell>
          <cell r="C63">
            <v>32.799999999999997</v>
          </cell>
          <cell r="D63">
            <v>49.05</v>
          </cell>
          <cell r="E63">
            <v>25.500011444091797</v>
          </cell>
          <cell r="F63">
            <v>34.75</v>
          </cell>
          <cell r="G63">
            <v>0</v>
          </cell>
          <cell r="I63">
            <v>3.4300003051757813</v>
          </cell>
          <cell r="J63">
            <v>2.119999885559082</v>
          </cell>
          <cell r="K63">
            <v>1.690000057220459</v>
          </cell>
          <cell r="L63">
            <v>6.130000114440918</v>
          </cell>
          <cell r="M63">
            <v>35.75</v>
          </cell>
          <cell r="N63">
            <v>35.75</v>
          </cell>
          <cell r="O63">
            <v>39.25</v>
          </cell>
          <cell r="R63">
            <v>36.503570556640625</v>
          </cell>
          <cell r="T63">
            <v>34.370002746582031</v>
          </cell>
          <cell r="U63">
            <v>35.370002746582031</v>
          </cell>
          <cell r="W63">
            <v>38.770000457763672</v>
          </cell>
          <cell r="Y63">
            <v>35.370002746582031</v>
          </cell>
          <cell r="Z63">
            <v>33.019996643066406</v>
          </cell>
          <cell r="AB63">
            <v>35.583572387695313</v>
          </cell>
          <cell r="AC63">
            <v>37.583572387695313</v>
          </cell>
          <cell r="AD63">
            <v>32.670001983642578</v>
          </cell>
          <cell r="AE63">
            <v>37.030002593994141</v>
          </cell>
          <cell r="AF63">
            <v>37.530002593994141</v>
          </cell>
          <cell r="AG63">
            <v>32.750006103515624</v>
          </cell>
          <cell r="AI63">
            <v>38749</v>
          </cell>
          <cell r="AJ63">
            <v>0.75</v>
          </cell>
        </row>
        <row r="64">
          <cell r="A64">
            <v>38139</v>
          </cell>
          <cell r="B64">
            <v>48</v>
          </cell>
          <cell r="C64">
            <v>38.549999999999997</v>
          </cell>
          <cell r="D64">
            <v>59.05</v>
          </cell>
          <cell r="E64">
            <v>34.750007629394531</v>
          </cell>
          <cell r="F64">
            <v>41.75</v>
          </cell>
          <cell r="G64">
            <v>0</v>
          </cell>
          <cell r="I64">
            <v>11.369998931884766</v>
          </cell>
          <cell r="J64">
            <v>8.0900001525878906</v>
          </cell>
          <cell r="K64">
            <v>7.4600000381469727</v>
          </cell>
          <cell r="L64">
            <v>6.559999942779541</v>
          </cell>
          <cell r="M64">
            <v>43</v>
          </cell>
          <cell r="N64">
            <v>43</v>
          </cell>
          <cell r="O64">
            <v>48.5</v>
          </cell>
          <cell r="R64">
            <v>41.252857208251953</v>
          </cell>
          <cell r="T64">
            <v>43.370002746582031</v>
          </cell>
          <cell r="U64">
            <v>44.870002746582031</v>
          </cell>
          <cell r="W64">
            <v>47.3699951171875</v>
          </cell>
          <cell r="Y64">
            <v>44.370002746582031</v>
          </cell>
          <cell r="Z64">
            <v>41.770000457763672</v>
          </cell>
          <cell r="AB64">
            <v>42.417859039306641</v>
          </cell>
          <cell r="AC64">
            <v>44.917859039306641</v>
          </cell>
          <cell r="AD64">
            <v>44.917144775390625</v>
          </cell>
          <cell r="AE64">
            <v>45.030002593994141</v>
          </cell>
          <cell r="AF64">
            <v>45.530002593994141</v>
          </cell>
          <cell r="AG64">
            <v>36.999994659423827</v>
          </cell>
          <cell r="AI64">
            <v>38777</v>
          </cell>
          <cell r="AJ64">
            <v>0.75</v>
          </cell>
        </row>
        <row r="65">
          <cell r="A65">
            <v>38169</v>
          </cell>
          <cell r="B65">
            <v>64</v>
          </cell>
          <cell r="C65">
            <v>44.8</v>
          </cell>
          <cell r="D65">
            <v>82.05</v>
          </cell>
          <cell r="E65">
            <v>42.705005645751953</v>
          </cell>
          <cell r="F65">
            <v>46.75</v>
          </cell>
          <cell r="G65">
            <v>0</v>
          </cell>
          <cell r="I65">
            <v>11.369998931884766</v>
          </cell>
          <cell r="J65">
            <v>8.0900001525878906</v>
          </cell>
          <cell r="K65">
            <v>7.4600000381469727</v>
          </cell>
          <cell r="L65">
            <v>6.559999942779541</v>
          </cell>
          <cell r="M65">
            <v>50</v>
          </cell>
          <cell r="N65">
            <v>50</v>
          </cell>
          <cell r="O65">
            <v>61.5</v>
          </cell>
          <cell r="R65">
            <v>51.847145080566406</v>
          </cell>
          <cell r="T65">
            <v>49.790001831054688</v>
          </cell>
          <cell r="U65">
            <v>52.290001831054688</v>
          </cell>
          <cell r="W65">
            <v>52.790001831054688</v>
          </cell>
          <cell r="Y65">
            <v>50.790001831054688</v>
          </cell>
          <cell r="Z65">
            <v>47.939999542236329</v>
          </cell>
          <cell r="AB65">
            <v>50.724999389648438</v>
          </cell>
          <cell r="AC65">
            <v>53.224999389648438</v>
          </cell>
          <cell r="AD65">
            <v>52.167855224609376</v>
          </cell>
          <cell r="AE65">
            <v>49.952855072021485</v>
          </cell>
          <cell r="AF65">
            <v>50.452855072021485</v>
          </cell>
          <cell r="AG65">
            <v>43.999992370605469</v>
          </cell>
          <cell r="AI65">
            <v>38808</v>
          </cell>
          <cell r="AJ65">
            <v>0.75</v>
          </cell>
        </row>
        <row r="66">
          <cell r="A66">
            <v>38200</v>
          </cell>
          <cell r="B66">
            <v>64</v>
          </cell>
          <cell r="C66">
            <v>44.8</v>
          </cell>
          <cell r="D66">
            <v>82.05</v>
          </cell>
          <cell r="E66">
            <v>42.510002136230469</v>
          </cell>
          <cell r="F66">
            <v>46.75</v>
          </cell>
          <cell r="G66">
            <v>0</v>
          </cell>
          <cell r="I66">
            <v>11.369998931884766</v>
          </cell>
          <cell r="J66">
            <v>8.0900001525878906</v>
          </cell>
          <cell r="K66">
            <v>7.4600000381469727</v>
          </cell>
          <cell r="L66">
            <v>6.559999942779541</v>
          </cell>
          <cell r="M66">
            <v>50</v>
          </cell>
          <cell r="N66">
            <v>50</v>
          </cell>
          <cell r="O66">
            <v>60.5</v>
          </cell>
          <cell r="R66">
            <v>51.847145080566406</v>
          </cell>
          <cell r="T66">
            <v>49.790001831054688</v>
          </cell>
          <cell r="U66">
            <v>52.290001831054688</v>
          </cell>
          <cell r="W66">
            <v>52.790001831054688</v>
          </cell>
          <cell r="Y66">
            <v>50.790001831054688</v>
          </cell>
          <cell r="Z66">
            <v>47.939999542236329</v>
          </cell>
          <cell r="AB66">
            <v>51.389999389648438</v>
          </cell>
          <cell r="AC66">
            <v>53.889999389648438</v>
          </cell>
          <cell r="AD66">
            <v>52.042855224609376</v>
          </cell>
          <cell r="AE66">
            <v>49.952855072021485</v>
          </cell>
          <cell r="AF66">
            <v>50.452855072021485</v>
          </cell>
          <cell r="AG66">
            <v>44</v>
          </cell>
          <cell r="AI66">
            <v>38838</v>
          </cell>
          <cell r="AJ66">
            <v>0.75</v>
          </cell>
        </row>
        <row r="67">
          <cell r="A67">
            <v>38231</v>
          </cell>
          <cell r="B67">
            <v>35.299999999999997</v>
          </cell>
          <cell r="C67">
            <v>31.8</v>
          </cell>
          <cell r="D67">
            <v>44.54</v>
          </cell>
          <cell r="E67">
            <v>26.900001525878906</v>
          </cell>
          <cell r="F67">
            <v>33.25</v>
          </cell>
          <cell r="G67">
            <v>0</v>
          </cell>
          <cell r="I67">
            <v>2.9249999523162842</v>
          </cell>
          <cell r="J67">
            <v>2.1200001239776611</v>
          </cell>
          <cell r="K67">
            <v>1.690000057220459</v>
          </cell>
          <cell r="L67">
            <v>6.130000114440918</v>
          </cell>
          <cell r="M67">
            <v>30.75</v>
          </cell>
          <cell r="N67">
            <v>30.75</v>
          </cell>
          <cell r="O67">
            <v>36.25</v>
          </cell>
          <cell r="R67">
            <v>32.402141571044922</v>
          </cell>
          <cell r="T67">
            <v>30.495000839233398</v>
          </cell>
          <cell r="U67">
            <v>31.995002746582031</v>
          </cell>
          <cell r="W67">
            <v>35.145004272460938</v>
          </cell>
          <cell r="Y67">
            <v>31.495002746582031</v>
          </cell>
          <cell r="Z67">
            <v>29.644998550415039</v>
          </cell>
          <cell r="AB67">
            <v>31.980003356933594</v>
          </cell>
          <cell r="AC67">
            <v>33.480003356933594</v>
          </cell>
          <cell r="AD67">
            <v>30.317859649658203</v>
          </cell>
          <cell r="AE67">
            <v>31.927864074707031</v>
          </cell>
          <cell r="AF67">
            <v>32.427864074707031</v>
          </cell>
          <cell r="AG67">
            <v>35.350002288818359</v>
          </cell>
          <cell r="AI67">
            <v>38869</v>
          </cell>
          <cell r="AJ67">
            <v>0.75</v>
          </cell>
        </row>
        <row r="68">
          <cell r="A68">
            <v>38261</v>
          </cell>
          <cell r="B68">
            <v>33.299999999999997</v>
          </cell>
          <cell r="C68">
            <v>30.05</v>
          </cell>
          <cell r="D68">
            <v>42.54</v>
          </cell>
          <cell r="E68">
            <v>25.699996948242188</v>
          </cell>
          <cell r="F68">
            <v>33</v>
          </cell>
          <cell r="G68">
            <v>0</v>
          </cell>
          <cell r="I68">
            <v>2.9300000667572021</v>
          </cell>
          <cell r="J68">
            <v>2.119999885559082</v>
          </cell>
          <cell r="K68">
            <v>1.690000057220459</v>
          </cell>
          <cell r="L68">
            <v>6.130000114440918</v>
          </cell>
          <cell r="M68">
            <v>30</v>
          </cell>
          <cell r="N68">
            <v>30</v>
          </cell>
          <cell r="O68">
            <v>33.5</v>
          </cell>
          <cell r="R68">
            <v>31.905183792114258</v>
          </cell>
          <cell r="T68">
            <v>30.396562576293945</v>
          </cell>
          <cell r="U68">
            <v>30.396562576293945</v>
          </cell>
          <cell r="W68">
            <v>34.896564483642578</v>
          </cell>
          <cell r="Y68">
            <v>31.396572113037109</v>
          </cell>
          <cell r="Z68">
            <v>29.346567153930664</v>
          </cell>
          <cell r="AB68">
            <v>35.4815673828125</v>
          </cell>
          <cell r="AC68">
            <v>36.4815673828125</v>
          </cell>
          <cell r="AD68">
            <v>30.791379928588867</v>
          </cell>
          <cell r="AE68">
            <v>31.526382446289063</v>
          </cell>
          <cell r="AF68">
            <v>32.026382446289063</v>
          </cell>
          <cell r="AG68">
            <v>34.77000198364258</v>
          </cell>
          <cell r="AI68">
            <v>38899</v>
          </cell>
          <cell r="AJ68">
            <v>0.75</v>
          </cell>
        </row>
        <row r="69">
          <cell r="A69">
            <v>38292</v>
          </cell>
          <cell r="B69">
            <v>33.299999999999997</v>
          </cell>
          <cell r="C69">
            <v>30.05</v>
          </cell>
          <cell r="D69">
            <v>42.54</v>
          </cell>
          <cell r="E69">
            <v>28.5</v>
          </cell>
          <cell r="F69">
            <v>32.25</v>
          </cell>
          <cell r="G69">
            <v>0</v>
          </cell>
          <cell r="I69">
            <v>2.9249999523162842</v>
          </cell>
          <cell r="J69">
            <v>2.119999885559082</v>
          </cell>
          <cell r="K69">
            <v>1.690000057220459</v>
          </cell>
          <cell r="L69">
            <v>6.130000114440918</v>
          </cell>
          <cell r="M69">
            <v>30</v>
          </cell>
          <cell r="N69">
            <v>30</v>
          </cell>
          <cell r="O69">
            <v>33.5</v>
          </cell>
          <cell r="R69">
            <v>32.005184173583984</v>
          </cell>
          <cell r="T69">
            <v>30.496561050415039</v>
          </cell>
          <cell r="U69">
            <v>30.496561050415039</v>
          </cell>
          <cell r="W69">
            <v>34.996559143066406</v>
          </cell>
          <cell r="Y69">
            <v>31.496570587158203</v>
          </cell>
          <cell r="Z69">
            <v>29.546562194824219</v>
          </cell>
          <cell r="AB69">
            <v>35.581565856933594</v>
          </cell>
          <cell r="AC69">
            <v>36.576564788818359</v>
          </cell>
          <cell r="AD69">
            <v>31.1663818359375</v>
          </cell>
          <cell r="AE69">
            <v>31.526382446289063</v>
          </cell>
          <cell r="AF69">
            <v>32.026382446289063</v>
          </cell>
          <cell r="AG69">
            <v>33.019998168945314</v>
          </cell>
          <cell r="AI69">
            <v>38930</v>
          </cell>
          <cell r="AJ69">
            <v>0.75</v>
          </cell>
        </row>
        <row r="70">
          <cell r="A70">
            <v>38322</v>
          </cell>
          <cell r="B70">
            <v>33.299999999999997</v>
          </cell>
          <cell r="C70">
            <v>30.05</v>
          </cell>
          <cell r="D70">
            <v>42.54</v>
          </cell>
          <cell r="E70">
            <v>31.5</v>
          </cell>
          <cell r="F70">
            <v>34.5</v>
          </cell>
          <cell r="G70">
            <v>0</v>
          </cell>
          <cell r="I70">
            <v>2.9249999523162842</v>
          </cell>
          <cell r="J70">
            <v>2.119999885559082</v>
          </cell>
          <cell r="K70">
            <v>1.690000057220459</v>
          </cell>
          <cell r="L70">
            <v>6.130000114440918</v>
          </cell>
          <cell r="M70">
            <v>30</v>
          </cell>
          <cell r="N70">
            <v>30</v>
          </cell>
          <cell r="O70">
            <v>33.5</v>
          </cell>
          <cell r="R70">
            <v>32.105182647705078</v>
          </cell>
          <cell r="T70">
            <v>30.596559524536133</v>
          </cell>
          <cell r="U70">
            <v>30.596559524536133</v>
          </cell>
          <cell r="W70">
            <v>35.096553802490234</v>
          </cell>
          <cell r="Y70">
            <v>31.596569061279297</v>
          </cell>
          <cell r="Z70">
            <v>30.396562576293945</v>
          </cell>
          <cell r="AB70">
            <v>32.306564331054688</v>
          </cell>
          <cell r="AC70">
            <v>33.301563262939453</v>
          </cell>
          <cell r="AD70">
            <v>30.791379928588867</v>
          </cell>
          <cell r="AE70">
            <v>31.776382446289063</v>
          </cell>
          <cell r="AF70">
            <v>32.276382446289063</v>
          </cell>
          <cell r="AG70">
            <v>33.269998168945314</v>
          </cell>
          <cell r="AI70">
            <v>38961</v>
          </cell>
          <cell r="AJ70">
            <v>0.75</v>
          </cell>
        </row>
        <row r="71">
          <cell r="A71">
            <v>38353</v>
          </cell>
          <cell r="B71">
            <v>42.5</v>
          </cell>
          <cell r="C71">
            <v>35.299999999999997</v>
          </cell>
          <cell r="D71">
            <v>53.05</v>
          </cell>
          <cell r="E71">
            <v>34.2550048828125</v>
          </cell>
          <cell r="F71">
            <v>42.25</v>
          </cell>
          <cell r="G71">
            <v>0</v>
          </cell>
          <cell r="I71">
            <v>2.9300014972686768</v>
          </cell>
          <cell r="J71">
            <v>2.119999885559082</v>
          </cell>
          <cell r="K71">
            <v>1.690000057220459</v>
          </cell>
          <cell r="L71">
            <v>6.130000114440918</v>
          </cell>
          <cell r="M71">
            <v>34.75</v>
          </cell>
          <cell r="N71">
            <v>34.75</v>
          </cell>
          <cell r="O71">
            <v>38.25</v>
          </cell>
          <cell r="R71">
            <v>37.88238525390625</v>
          </cell>
          <cell r="T71">
            <v>34.795719146728516</v>
          </cell>
          <cell r="U71">
            <v>35.295719146728516</v>
          </cell>
          <cell r="W71">
            <v>39.363716125488281</v>
          </cell>
          <cell r="Y71">
            <v>35.545719146728516</v>
          </cell>
          <cell r="Z71">
            <v>34.103721618652344</v>
          </cell>
          <cell r="AB71">
            <v>38.962387084960938</v>
          </cell>
          <cell r="AC71">
            <v>39.962387084960938</v>
          </cell>
          <cell r="AD71">
            <v>32.040000915527344</v>
          </cell>
          <cell r="AE71">
            <v>39.905002593994141</v>
          </cell>
          <cell r="AF71">
            <v>40.405002593994141</v>
          </cell>
          <cell r="AG71">
            <v>33.219999694824217</v>
          </cell>
          <cell r="AI71">
            <v>38991</v>
          </cell>
          <cell r="AJ71">
            <v>0.75</v>
          </cell>
        </row>
        <row r="72">
          <cell r="A72">
            <v>38384</v>
          </cell>
          <cell r="B72">
            <v>42.5</v>
          </cell>
          <cell r="C72">
            <v>35.299999999999997</v>
          </cell>
          <cell r="D72">
            <v>53.05</v>
          </cell>
          <cell r="E72">
            <v>32.5050048828125</v>
          </cell>
          <cell r="F72">
            <v>42.25</v>
          </cell>
          <cell r="G72">
            <v>0</v>
          </cell>
          <cell r="I72">
            <v>2.9300014972686768</v>
          </cell>
          <cell r="J72">
            <v>2.119999885559082</v>
          </cell>
          <cell r="K72">
            <v>1.690000057220459</v>
          </cell>
          <cell r="L72">
            <v>6.130000114440918</v>
          </cell>
          <cell r="M72">
            <v>34.75</v>
          </cell>
          <cell r="N72">
            <v>34.75</v>
          </cell>
          <cell r="O72">
            <v>38.25</v>
          </cell>
          <cell r="R72">
            <v>37.532382965087891</v>
          </cell>
          <cell r="T72">
            <v>34.195716857910156</v>
          </cell>
          <cell r="U72">
            <v>34.695716857910156</v>
          </cell>
          <cell r="W72">
            <v>38.765708923339844</v>
          </cell>
          <cell r="Y72">
            <v>34.945716857910156</v>
          </cell>
          <cell r="Z72">
            <v>33.505714416503906</v>
          </cell>
          <cell r="AB72">
            <v>38.862384796142578</v>
          </cell>
          <cell r="AC72">
            <v>39.862384796142578</v>
          </cell>
          <cell r="AD72">
            <v>31.782867431640625</v>
          </cell>
          <cell r="AE72">
            <v>39.902866363525391</v>
          </cell>
          <cell r="AF72">
            <v>40.402866363525391</v>
          </cell>
          <cell r="AG72">
            <v>32.569994354248045</v>
          </cell>
          <cell r="AI72">
            <v>39022</v>
          </cell>
          <cell r="AJ72">
            <v>0.75</v>
          </cell>
        </row>
        <row r="73">
          <cell r="A73">
            <v>38412</v>
          </cell>
          <cell r="B73">
            <v>37.5</v>
          </cell>
          <cell r="C73">
            <v>31.8</v>
          </cell>
          <cell r="D73">
            <v>46.05</v>
          </cell>
          <cell r="E73">
            <v>29.750007629394531</v>
          </cell>
          <cell r="F73">
            <v>34.5</v>
          </cell>
          <cell r="G73">
            <v>0</v>
          </cell>
          <cell r="I73">
            <v>2.9249999523162842</v>
          </cell>
          <cell r="J73">
            <v>2.119999885559082</v>
          </cell>
          <cell r="K73">
            <v>1.690000057220459</v>
          </cell>
          <cell r="L73">
            <v>6.130000114440918</v>
          </cell>
          <cell r="M73">
            <v>34</v>
          </cell>
          <cell r="N73">
            <v>34</v>
          </cell>
          <cell r="O73">
            <v>37.5</v>
          </cell>
          <cell r="R73">
            <v>33.247272491455078</v>
          </cell>
          <cell r="T73">
            <v>32.657676696777344</v>
          </cell>
          <cell r="U73">
            <v>33.407672882080078</v>
          </cell>
          <cell r="W73">
            <v>37.2376708984375</v>
          </cell>
          <cell r="Y73">
            <v>33.407672882080078</v>
          </cell>
          <cell r="Z73">
            <v>32.467685699462891</v>
          </cell>
          <cell r="AB73">
            <v>33.577274322509766</v>
          </cell>
          <cell r="AC73">
            <v>34.577274322509766</v>
          </cell>
          <cell r="AD73">
            <v>33.933506011962891</v>
          </cell>
          <cell r="AE73">
            <v>31.903497695922852</v>
          </cell>
          <cell r="AF73">
            <v>32.403499603271484</v>
          </cell>
          <cell r="AG73">
            <v>31.09999313354492</v>
          </cell>
          <cell r="AI73">
            <v>39052</v>
          </cell>
          <cell r="AJ73">
            <v>0.75</v>
          </cell>
        </row>
        <row r="74">
          <cell r="A74">
            <v>38443</v>
          </cell>
          <cell r="B74">
            <v>38.5</v>
          </cell>
          <cell r="C74">
            <v>31.8</v>
          </cell>
          <cell r="D74">
            <v>47.05</v>
          </cell>
          <cell r="E74">
            <v>25.000007629394531</v>
          </cell>
          <cell r="F74">
            <v>34.5</v>
          </cell>
          <cell r="G74">
            <v>0</v>
          </cell>
          <cell r="I74">
            <v>3.4300003051757813</v>
          </cell>
          <cell r="J74">
            <v>2.119999885559082</v>
          </cell>
          <cell r="K74">
            <v>1.690000057220459</v>
          </cell>
          <cell r="L74">
            <v>6.130000114440918</v>
          </cell>
          <cell r="M74">
            <v>33</v>
          </cell>
          <cell r="N74">
            <v>33</v>
          </cell>
          <cell r="O74">
            <v>36.5</v>
          </cell>
          <cell r="R74">
            <v>33.697273254394531</v>
          </cell>
          <cell r="T74">
            <v>32.857677459716797</v>
          </cell>
          <cell r="U74">
            <v>33.607677459716797</v>
          </cell>
          <cell r="W74">
            <v>37.4876708984375</v>
          </cell>
          <cell r="Y74">
            <v>33.607677459716797</v>
          </cell>
          <cell r="Z74">
            <v>32.667682647705078</v>
          </cell>
          <cell r="AB74">
            <v>33.777275085449219</v>
          </cell>
          <cell r="AC74">
            <v>34.777275085449219</v>
          </cell>
          <cell r="AD74">
            <v>34.533550262451172</v>
          </cell>
          <cell r="AE74">
            <v>31.903545379638672</v>
          </cell>
          <cell r="AF74">
            <v>32.403545379638672</v>
          </cell>
          <cell r="AG74">
            <v>32.299993896484374</v>
          </cell>
          <cell r="AI74">
            <v>39083</v>
          </cell>
          <cell r="AJ74">
            <v>0.75</v>
          </cell>
        </row>
        <row r="75">
          <cell r="A75">
            <v>38473</v>
          </cell>
          <cell r="B75">
            <v>39.5</v>
          </cell>
          <cell r="C75">
            <v>32.799999999999997</v>
          </cell>
          <cell r="D75">
            <v>49.05</v>
          </cell>
          <cell r="E75">
            <v>26.000011444091797</v>
          </cell>
          <cell r="F75">
            <v>34.75</v>
          </cell>
          <cell r="G75">
            <v>0</v>
          </cell>
          <cell r="I75">
            <v>3.4300003051757813</v>
          </cell>
          <cell r="J75">
            <v>2.119999885559082</v>
          </cell>
          <cell r="K75">
            <v>1.690000057220459</v>
          </cell>
          <cell r="L75">
            <v>6.130000114440918</v>
          </cell>
          <cell r="M75">
            <v>36</v>
          </cell>
          <cell r="N75">
            <v>36</v>
          </cell>
          <cell r="O75">
            <v>39.5</v>
          </cell>
          <cell r="R75">
            <v>37.353569030761719</v>
          </cell>
          <cell r="T75">
            <v>35.010002136230469</v>
          </cell>
          <cell r="U75">
            <v>36.010002136230469</v>
          </cell>
          <cell r="W75">
            <v>39.409999847412109</v>
          </cell>
          <cell r="Y75">
            <v>35.760002136230469</v>
          </cell>
          <cell r="Z75">
            <v>33.819999694824219</v>
          </cell>
          <cell r="AB75">
            <v>37.808570861816406</v>
          </cell>
          <cell r="AC75">
            <v>39.808570861816406</v>
          </cell>
          <cell r="AD75">
            <v>32.263568878173828</v>
          </cell>
          <cell r="AE75">
            <v>38.983570098876953</v>
          </cell>
          <cell r="AF75">
            <v>39.483570098876953</v>
          </cell>
          <cell r="AG75">
            <v>32.750006103515624</v>
          </cell>
          <cell r="AI75">
            <v>39114</v>
          </cell>
          <cell r="AJ75">
            <v>0.75</v>
          </cell>
        </row>
        <row r="76">
          <cell r="A76">
            <v>38504</v>
          </cell>
          <cell r="B76">
            <v>47.5</v>
          </cell>
          <cell r="C76">
            <v>38.549999999999997</v>
          </cell>
          <cell r="D76">
            <v>59.05</v>
          </cell>
          <cell r="E76">
            <v>35.250007629394531</v>
          </cell>
          <cell r="F76">
            <v>41.75</v>
          </cell>
          <cell r="G76">
            <v>0</v>
          </cell>
          <cell r="I76">
            <v>11.369998931884766</v>
          </cell>
          <cell r="J76">
            <v>8.0900001525878906</v>
          </cell>
          <cell r="K76">
            <v>7.4600000381469727</v>
          </cell>
          <cell r="L76">
            <v>6.559999942779541</v>
          </cell>
          <cell r="M76">
            <v>44</v>
          </cell>
          <cell r="N76">
            <v>44</v>
          </cell>
          <cell r="O76">
            <v>48.5</v>
          </cell>
          <cell r="R76">
            <v>38.602855682373047</v>
          </cell>
          <cell r="T76">
            <v>43.010002136230469</v>
          </cell>
          <cell r="U76">
            <v>44.510002136230469</v>
          </cell>
          <cell r="W76">
            <v>47.009994506835938</v>
          </cell>
          <cell r="Y76">
            <v>43.760002136230469</v>
          </cell>
          <cell r="Z76">
            <v>41.570003509521484</v>
          </cell>
          <cell r="AB76">
            <v>40.017857513427735</v>
          </cell>
          <cell r="AC76">
            <v>42.517857513427735</v>
          </cell>
          <cell r="AD76">
            <v>43.510002136230469</v>
          </cell>
          <cell r="AE76">
            <v>40.232860565185547</v>
          </cell>
          <cell r="AF76">
            <v>40.732860565185547</v>
          </cell>
          <cell r="AG76">
            <v>36.999994659423827</v>
          </cell>
          <cell r="AI76">
            <v>39142</v>
          </cell>
          <cell r="AJ76">
            <v>0.75</v>
          </cell>
        </row>
        <row r="77">
          <cell r="A77">
            <v>38534</v>
          </cell>
          <cell r="B77">
            <v>63.5</v>
          </cell>
          <cell r="C77">
            <v>44.8</v>
          </cell>
          <cell r="D77">
            <v>82.05</v>
          </cell>
          <cell r="E77">
            <v>43.205005645751953</v>
          </cell>
          <cell r="F77">
            <v>46.75</v>
          </cell>
          <cell r="G77">
            <v>0</v>
          </cell>
          <cell r="I77">
            <v>11.369998931884766</v>
          </cell>
          <cell r="J77">
            <v>8.0900001525878906</v>
          </cell>
          <cell r="K77">
            <v>7.4600000381469727</v>
          </cell>
          <cell r="L77">
            <v>6.559999942779541</v>
          </cell>
          <cell r="M77">
            <v>50</v>
          </cell>
          <cell r="N77">
            <v>50</v>
          </cell>
          <cell r="O77">
            <v>61.5</v>
          </cell>
          <cell r="R77">
            <v>49.697147369384766</v>
          </cell>
          <cell r="T77">
            <v>48.430001220703126</v>
          </cell>
          <cell r="U77">
            <v>50.930001220703126</v>
          </cell>
          <cell r="W77">
            <v>51.430001220703126</v>
          </cell>
          <cell r="Y77">
            <v>49.180001220703126</v>
          </cell>
          <cell r="Z77">
            <v>46.740002593994141</v>
          </cell>
          <cell r="AB77">
            <v>48.825001678466798</v>
          </cell>
          <cell r="AC77">
            <v>51.325001678466798</v>
          </cell>
          <cell r="AD77">
            <v>50.90499969482422</v>
          </cell>
          <cell r="AE77">
            <v>48.300000152587891</v>
          </cell>
          <cell r="AF77">
            <v>48.800000152587891</v>
          </cell>
          <cell r="AG77">
            <v>43.499992370605469</v>
          </cell>
          <cell r="AI77">
            <v>39173</v>
          </cell>
          <cell r="AJ77">
            <v>0.75</v>
          </cell>
        </row>
        <row r="78">
          <cell r="A78">
            <v>38565</v>
          </cell>
          <cell r="B78">
            <v>63.5</v>
          </cell>
          <cell r="C78">
            <v>44.8</v>
          </cell>
          <cell r="D78">
            <v>82.05</v>
          </cell>
          <cell r="E78">
            <v>43.010002136230469</v>
          </cell>
          <cell r="F78">
            <v>46.75</v>
          </cell>
          <cell r="G78">
            <v>0</v>
          </cell>
          <cell r="I78">
            <v>11.369998931884766</v>
          </cell>
          <cell r="J78">
            <v>8.0900001525878906</v>
          </cell>
          <cell r="K78">
            <v>7.4600000381469727</v>
          </cell>
          <cell r="L78">
            <v>6.559999942779541</v>
          </cell>
          <cell r="M78">
            <v>50</v>
          </cell>
          <cell r="N78">
            <v>50</v>
          </cell>
          <cell r="O78">
            <v>59.5</v>
          </cell>
          <cell r="R78">
            <v>49.697147369384766</v>
          </cell>
          <cell r="T78">
            <v>48.430001220703126</v>
          </cell>
          <cell r="U78">
            <v>50.930001220703126</v>
          </cell>
          <cell r="W78">
            <v>51.430001220703126</v>
          </cell>
          <cell r="Y78">
            <v>49.180001220703126</v>
          </cell>
          <cell r="Z78">
            <v>46.740002593994141</v>
          </cell>
          <cell r="AB78">
            <v>49.490001678466797</v>
          </cell>
          <cell r="AC78">
            <v>51.990001678466797</v>
          </cell>
          <cell r="AD78">
            <v>50.77999969482422</v>
          </cell>
          <cell r="AE78">
            <v>48.550000152587891</v>
          </cell>
          <cell r="AF78">
            <v>49.050000152587891</v>
          </cell>
          <cell r="AG78">
            <v>43.5</v>
          </cell>
          <cell r="AI78">
            <v>39203</v>
          </cell>
          <cell r="AJ78">
            <v>0.75</v>
          </cell>
        </row>
        <row r="79">
          <cell r="A79">
            <v>38596</v>
          </cell>
          <cell r="B79">
            <v>34.799999999999997</v>
          </cell>
          <cell r="C79">
            <v>31.8</v>
          </cell>
          <cell r="D79">
            <v>44.54</v>
          </cell>
          <cell r="E79">
            <v>27.400001525878906</v>
          </cell>
          <cell r="F79">
            <v>33.25</v>
          </cell>
          <cell r="G79">
            <v>0</v>
          </cell>
          <cell r="I79">
            <v>2.9249999523162842</v>
          </cell>
          <cell r="J79">
            <v>2.1200001239776611</v>
          </cell>
          <cell r="K79">
            <v>1.690000057220459</v>
          </cell>
          <cell r="L79">
            <v>6.130000114440918</v>
          </cell>
          <cell r="M79">
            <v>31.25</v>
          </cell>
          <cell r="N79">
            <v>31.25</v>
          </cell>
          <cell r="O79">
            <v>36.75</v>
          </cell>
          <cell r="R79">
            <v>33.252140045166016</v>
          </cell>
          <cell r="T79">
            <v>31.135000228881836</v>
          </cell>
          <cell r="U79">
            <v>32.635002136230469</v>
          </cell>
          <cell r="W79">
            <v>35.785003662109375</v>
          </cell>
          <cell r="Y79">
            <v>31.885002136230469</v>
          </cell>
          <cell r="Z79">
            <v>30.444995880126953</v>
          </cell>
          <cell r="AB79">
            <v>32.705001831054688</v>
          </cell>
          <cell r="AC79">
            <v>34.205001831054688</v>
          </cell>
          <cell r="AD79">
            <v>30.310003280639648</v>
          </cell>
          <cell r="AE79">
            <v>32.3800048828125</v>
          </cell>
          <cell r="AF79">
            <v>32.8800048828125</v>
          </cell>
          <cell r="AG79">
            <v>34.350002288818359</v>
          </cell>
          <cell r="AI79">
            <v>39234</v>
          </cell>
          <cell r="AJ79">
            <v>0.75</v>
          </cell>
        </row>
        <row r="80">
          <cell r="A80">
            <v>38626</v>
          </cell>
          <cell r="B80">
            <v>32.799999999999997</v>
          </cell>
          <cell r="C80">
            <v>30.05</v>
          </cell>
          <cell r="D80">
            <v>42.54</v>
          </cell>
          <cell r="E80">
            <v>26.199996948242188</v>
          </cell>
          <cell r="F80">
            <v>33</v>
          </cell>
          <cell r="G80">
            <v>0</v>
          </cell>
          <cell r="I80">
            <v>2.9300000667572021</v>
          </cell>
          <cell r="J80">
            <v>2.119999885559082</v>
          </cell>
          <cell r="K80">
            <v>1.690000057220459</v>
          </cell>
          <cell r="L80">
            <v>6.130000114440918</v>
          </cell>
          <cell r="M80">
            <v>30.25</v>
          </cell>
          <cell r="N80">
            <v>30.25</v>
          </cell>
          <cell r="O80">
            <v>33.75</v>
          </cell>
          <cell r="R80">
            <v>32.755184173583984</v>
          </cell>
          <cell r="T80">
            <v>31.286563873291016</v>
          </cell>
          <cell r="U80">
            <v>31.286563873291016</v>
          </cell>
          <cell r="W80">
            <v>35.78656005859375</v>
          </cell>
          <cell r="Y80">
            <v>32.036567687988281</v>
          </cell>
          <cell r="Z80">
            <v>30.396568298339844</v>
          </cell>
          <cell r="AB80">
            <v>32.706565856933594</v>
          </cell>
          <cell r="AC80">
            <v>33.706565856933594</v>
          </cell>
          <cell r="AD80">
            <v>31.535316467285156</v>
          </cell>
          <cell r="AE80">
            <v>31.630317687988281</v>
          </cell>
          <cell r="AF80">
            <v>32.130317687988281</v>
          </cell>
          <cell r="AG80">
            <v>34.02000198364258</v>
          </cell>
          <cell r="AI80">
            <v>39264</v>
          </cell>
          <cell r="AJ80">
            <v>0.75</v>
          </cell>
        </row>
        <row r="81">
          <cell r="A81">
            <v>38657</v>
          </cell>
          <cell r="B81">
            <v>32.799999999999997</v>
          </cell>
          <cell r="C81">
            <v>30.05</v>
          </cell>
          <cell r="D81">
            <v>42.54</v>
          </cell>
          <cell r="E81">
            <v>29</v>
          </cell>
          <cell r="F81">
            <v>32.25</v>
          </cell>
          <cell r="G81">
            <v>0</v>
          </cell>
          <cell r="I81">
            <v>2.9249999523162842</v>
          </cell>
          <cell r="J81">
            <v>2.119999885559082</v>
          </cell>
          <cell r="K81">
            <v>1.690000057220459</v>
          </cell>
          <cell r="L81">
            <v>6.130000114440918</v>
          </cell>
          <cell r="M81">
            <v>30.25</v>
          </cell>
          <cell r="N81">
            <v>30.25</v>
          </cell>
          <cell r="O81">
            <v>33.75</v>
          </cell>
          <cell r="R81">
            <v>32.855182647705078</v>
          </cell>
          <cell r="T81">
            <v>31.386562347412109</v>
          </cell>
          <cell r="U81">
            <v>31.386562347412109</v>
          </cell>
          <cell r="W81">
            <v>35.886558532714844</v>
          </cell>
          <cell r="Y81">
            <v>32.136566162109375</v>
          </cell>
          <cell r="Z81">
            <v>30.596563339233398</v>
          </cell>
          <cell r="AB81">
            <v>32.806564331054688</v>
          </cell>
          <cell r="AC81">
            <v>33.801563262939453</v>
          </cell>
          <cell r="AD81">
            <v>32.01031494140625</v>
          </cell>
          <cell r="AE81">
            <v>31.730316162109375</v>
          </cell>
          <cell r="AF81">
            <v>32.230316162109375</v>
          </cell>
          <cell r="AG81">
            <v>32.269998168945314</v>
          </cell>
          <cell r="AI81">
            <v>39295</v>
          </cell>
          <cell r="AJ81">
            <v>0.75</v>
          </cell>
        </row>
        <row r="82">
          <cell r="A82">
            <v>38687</v>
          </cell>
          <cell r="B82">
            <v>32.799999999999997</v>
          </cell>
          <cell r="C82">
            <v>30.05</v>
          </cell>
          <cell r="D82">
            <v>42.54</v>
          </cell>
          <cell r="E82">
            <v>32</v>
          </cell>
          <cell r="F82">
            <v>34.5</v>
          </cell>
          <cell r="G82">
            <v>0</v>
          </cell>
          <cell r="I82">
            <v>2.9249999523162842</v>
          </cell>
          <cell r="J82">
            <v>2.119999885559082</v>
          </cell>
          <cell r="K82">
            <v>1.690000057220459</v>
          </cell>
          <cell r="L82">
            <v>6.130000114440918</v>
          </cell>
          <cell r="M82">
            <v>30.25</v>
          </cell>
          <cell r="N82">
            <v>30.25</v>
          </cell>
          <cell r="O82">
            <v>33.75</v>
          </cell>
          <cell r="R82">
            <v>32.955181121826172</v>
          </cell>
          <cell r="T82">
            <v>31.486560821533203</v>
          </cell>
          <cell r="U82">
            <v>31.486560821533203</v>
          </cell>
          <cell r="W82">
            <v>35.986553192138672</v>
          </cell>
          <cell r="Y82">
            <v>32.236564636230469</v>
          </cell>
          <cell r="Z82">
            <v>31.446567535400391</v>
          </cell>
          <cell r="AB82">
            <v>33.531562805175781</v>
          </cell>
          <cell r="AC82">
            <v>34.526561737060547</v>
          </cell>
          <cell r="AD82">
            <v>31.735313415527344</v>
          </cell>
          <cell r="AE82">
            <v>31.830314636230469</v>
          </cell>
          <cell r="AF82">
            <v>32.330314636230469</v>
          </cell>
          <cell r="AG82">
            <v>33.269998168945314</v>
          </cell>
          <cell r="AI82">
            <v>39326</v>
          </cell>
          <cell r="AJ82">
            <v>0.75</v>
          </cell>
        </row>
        <row r="83">
          <cell r="A83">
            <v>38718</v>
          </cell>
          <cell r="B83">
            <v>42.5</v>
          </cell>
          <cell r="C83">
            <v>35.299999999999997</v>
          </cell>
          <cell r="D83">
            <v>53.55</v>
          </cell>
          <cell r="E83">
            <v>34.7550048828125</v>
          </cell>
          <cell r="F83">
            <v>42.25</v>
          </cell>
          <cell r="G83">
            <v>0</v>
          </cell>
          <cell r="I83">
            <v>2.9300014972686768</v>
          </cell>
          <cell r="J83">
            <v>2.119999885559082</v>
          </cell>
          <cell r="K83">
            <v>1.690000057220459</v>
          </cell>
          <cell r="L83">
            <v>6.130000114440918</v>
          </cell>
          <cell r="M83">
            <v>35.25</v>
          </cell>
          <cell r="N83">
            <v>35.25</v>
          </cell>
          <cell r="O83">
            <v>38.75</v>
          </cell>
          <cell r="R83">
            <v>39.282386779785156</v>
          </cell>
          <cell r="T83">
            <v>34.855720520019531</v>
          </cell>
          <cell r="U83">
            <v>35.355720520019531</v>
          </cell>
          <cell r="W83">
            <v>39.423717498779297</v>
          </cell>
          <cell r="Y83">
            <v>35.605720520019531</v>
          </cell>
          <cell r="Z83">
            <v>34.323719024658203</v>
          </cell>
          <cell r="AB83">
            <v>41.237388610839844</v>
          </cell>
          <cell r="AC83">
            <v>42.237388610839844</v>
          </cell>
          <cell r="AD83">
            <v>35.227867126464844</v>
          </cell>
          <cell r="AE83">
            <v>40.087863922119141</v>
          </cell>
          <cell r="AF83">
            <v>40.587863922119141</v>
          </cell>
          <cell r="AG83">
            <v>33.219999694824217</v>
          </cell>
          <cell r="AI83">
            <v>39356</v>
          </cell>
          <cell r="AJ83">
            <v>0.75</v>
          </cell>
        </row>
        <row r="84">
          <cell r="A84">
            <v>38749</v>
          </cell>
          <cell r="B84">
            <v>42.5</v>
          </cell>
          <cell r="C84">
            <v>35.299999999999997</v>
          </cell>
          <cell r="D84">
            <v>53.55</v>
          </cell>
          <cell r="E84">
            <v>33.0050048828125</v>
          </cell>
          <cell r="F84">
            <v>42.25</v>
          </cell>
          <cell r="G84">
            <v>0</v>
          </cell>
          <cell r="I84">
            <v>2.9300014972686768</v>
          </cell>
          <cell r="J84">
            <v>2.119999885559082</v>
          </cell>
          <cell r="K84">
            <v>1.690000057220459</v>
          </cell>
          <cell r="L84">
            <v>6.130000114440918</v>
          </cell>
          <cell r="M84">
            <v>35.25</v>
          </cell>
          <cell r="N84">
            <v>35.25</v>
          </cell>
          <cell r="O84">
            <v>38.75</v>
          </cell>
          <cell r="R84">
            <v>38.932384490966797</v>
          </cell>
          <cell r="T84">
            <v>34.255718231201172</v>
          </cell>
          <cell r="U84">
            <v>34.755718231201172</v>
          </cell>
          <cell r="W84">
            <v>38.825710296630859</v>
          </cell>
          <cell r="Y84">
            <v>35.005718231201172</v>
          </cell>
          <cell r="Z84">
            <v>33.725715637207031</v>
          </cell>
          <cell r="AB84">
            <v>41.137386322021484</v>
          </cell>
          <cell r="AC84">
            <v>42.137386322021484</v>
          </cell>
          <cell r="AD84">
            <v>34.377864837646484</v>
          </cell>
          <cell r="AE84">
            <v>39.737861633300781</v>
          </cell>
          <cell r="AF84">
            <v>40.237861633300781</v>
          </cell>
          <cell r="AG84">
            <v>32.569994354248045</v>
          </cell>
          <cell r="AI84">
            <v>39387</v>
          </cell>
          <cell r="AJ84">
            <v>0.75</v>
          </cell>
        </row>
        <row r="85">
          <cell r="A85">
            <v>38777</v>
          </cell>
          <cell r="B85">
            <v>37.5</v>
          </cell>
          <cell r="C85">
            <v>31.8</v>
          </cell>
          <cell r="D85">
            <v>46.55</v>
          </cell>
          <cell r="E85">
            <v>30.250007629394531</v>
          </cell>
          <cell r="F85">
            <v>34.5</v>
          </cell>
          <cell r="G85">
            <v>0</v>
          </cell>
          <cell r="I85">
            <v>2.9249999523162842</v>
          </cell>
          <cell r="J85">
            <v>2.119999885559082</v>
          </cell>
          <cell r="K85">
            <v>1.690000057220459</v>
          </cell>
          <cell r="L85">
            <v>6.130000114440918</v>
          </cell>
          <cell r="M85">
            <v>33</v>
          </cell>
          <cell r="N85">
            <v>33</v>
          </cell>
          <cell r="O85">
            <v>36.5</v>
          </cell>
          <cell r="R85">
            <v>34.647270202636719</v>
          </cell>
          <cell r="T85">
            <v>32.717678070068359</v>
          </cell>
          <cell r="U85">
            <v>33.467678070068359</v>
          </cell>
          <cell r="W85">
            <v>37.297676086425781</v>
          </cell>
          <cell r="Y85">
            <v>33.467674255371094</v>
          </cell>
          <cell r="Z85">
            <v>32.68768310546875</v>
          </cell>
          <cell r="AB85">
            <v>35.852272033691406</v>
          </cell>
          <cell r="AC85">
            <v>36.852272033691406</v>
          </cell>
          <cell r="AD85">
            <v>32.643558502197266</v>
          </cell>
          <cell r="AE85">
            <v>33.953544616699219</v>
          </cell>
          <cell r="AF85">
            <v>34.453544616699219</v>
          </cell>
          <cell r="AG85">
            <v>31.09999313354492</v>
          </cell>
          <cell r="AI85">
            <v>39417</v>
          </cell>
          <cell r="AJ85">
            <v>0.75</v>
          </cell>
        </row>
        <row r="86">
          <cell r="A86">
            <v>38808</v>
          </cell>
          <cell r="B86">
            <v>38.5</v>
          </cell>
          <cell r="C86">
            <v>31.8</v>
          </cell>
          <cell r="D86">
            <v>47.55</v>
          </cell>
          <cell r="E86">
            <v>25.500007629394531</v>
          </cell>
          <cell r="F86">
            <v>34.5</v>
          </cell>
          <cell r="G86">
            <v>0</v>
          </cell>
          <cell r="I86">
            <v>3.4300003051757813</v>
          </cell>
          <cell r="J86">
            <v>2.119999885559082</v>
          </cell>
          <cell r="K86">
            <v>1.690000057220459</v>
          </cell>
          <cell r="L86">
            <v>6.130000114440918</v>
          </cell>
          <cell r="M86">
            <v>32</v>
          </cell>
          <cell r="N86">
            <v>32</v>
          </cell>
          <cell r="O86">
            <v>35.5</v>
          </cell>
          <cell r="R86">
            <v>35.097270965576172</v>
          </cell>
          <cell r="T86">
            <v>32.917678833007813</v>
          </cell>
          <cell r="U86">
            <v>33.667682647705078</v>
          </cell>
          <cell r="W86">
            <v>37.547679901123047</v>
          </cell>
          <cell r="Y86">
            <v>33.667682647705078</v>
          </cell>
          <cell r="Z86">
            <v>32.887683868408203</v>
          </cell>
          <cell r="AB86">
            <v>36.052272796630859</v>
          </cell>
          <cell r="AC86">
            <v>37.052272796630859</v>
          </cell>
          <cell r="AD86">
            <v>32.09356689453125</v>
          </cell>
          <cell r="AE86">
            <v>34.403545379638672</v>
          </cell>
          <cell r="AF86">
            <v>34.903545379638672</v>
          </cell>
          <cell r="AG86">
            <v>32.299993896484374</v>
          </cell>
          <cell r="AI86">
            <v>39448</v>
          </cell>
          <cell r="AJ86">
            <v>0.75</v>
          </cell>
        </row>
        <row r="87">
          <cell r="A87">
            <v>38838</v>
          </cell>
          <cell r="B87">
            <v>39.5</v>
          </cell>
          <cell r="C87">
            <v>32.799999999999997</v>
          </cell>
          <cell r="D87">
            <v>49.55</v>
          </cell>
          <cell r="E87">
            <v>26.500011444091797</v>
          </cell>
          <cell r="F87">
            <v>34.75</v>
          </cell>
          <cell r="G87">
            <v>0</v>
          </cell>
          <cell r="I87">
            <v>3.4300003051757813</v>
          </cell>
          <cell r="J87">
            <v>2.119999885559082</v>
          </cell>
          <cell r="K87">
            <v>1.690000057220459</v>
          </cell>
          <cell r="L87">
            <v>6.130000114440918</v>
          </cell>
          <cell r="M87">
            <v>36.5</v>
          </cell>
          <cell r="N87">
            <v>36.5</v>
          </cell>
          <cell r="O87">
            <v>40</v>
          </cell>
          <cell r="R87">
            <v>38.753570556640625</v>
          </cell>
          <cell r="T87">
            <v>35.570003509521484</v>
          </cell>
          <cell r="U87">
            <v>36.570003509521484</v>
          </cell>
          <cell r="W87">
            <v>39.970001220703125</v>
          </cell>
          <cell r="Y87">
            <v>36.320003509521484</v>
          </cell>
          <cell r="Z87">
            <v>34.539997100830078</v>
          </cell>
          <cell r="AB87">
            <v>40.083572387695313</v>
          </cell>
          <cell r="AC87">
            <v>42.083572387695313</v>
          </cell>
          <cell r="AD87">
            <v>32.823566436767578</v>
          </cell>
          <cell r="AE87">
            <v>34.933567047119141</v>
          </cell>
          <cell r="AF87">
            <v>35.433567047119141</v>
          </cell>
          <cell r="AG87">
            <v>32.750006103515624</v>
          </cell>
          <cell r="AI87">
            <v>39479</v>
          </cell>
          <cell r="AJ87">
            <v>0.75</v>
          </cell>
        </row>
        <row r="88">
          <cell r="A88">
            <v>38869</v>
          </cell>
          <cell r="B88">
            <v>47.5</v>
          </cell>
          <cell r="C88">
            <v>38.549999999999997</v>
          </cell>
          <cell r="D88">
            <v>59.55</v>
          </cell>
          <cell r="E88">
            <v>35.750007629394531</v>
          </cell>
          <cell r="F88">
            <v>41.75</v>
          </cell>
          <cell r="G88">
            <v>0</v>
          </cell>
          <cell r="I88">
            <v>11.369998931884766</v>
          </cell>
          <cell r="J88">
            <v>8.0900001525878906</v>
          </cell>
          <cell r="K88">
            <v>7.4600000381469727</v>
          </cell>
          <cell r="L88">
            <v>6.559999942779541</v>
          </cell>
          <cell r="M88">
            <v>43.5</v>
          </cell>
          <cell r="N88">
            <v>43.5</v>
          </cell>
          <cell r="O88">
            <v>49</v>
          </cell>
          <cell r="R88">
            <v>37.752857208251953</v>
          </cell>
          <cell r="T88">
            <v>44.570003509521484</v>
          </cell>
          <cell r="U88">
            <v>46.070003509521484</v>
          </cell>
          <cell r="W88">
            <v>48.569995880126953</v>
          </cell>
          <cell r="Y88">
            <v>45.320003509521484</v>
          </cell>
          <cell r="Z88">
            <v>43.290000915527344</v>
          </cell>
          <cell r="AB88">
            <v>40.542859039306641</v>
          </cell>
          <cell r="AC88">
            <v>43.042859039306641</v>
          </cell>
          <cell r="AD88">
            <v>43.570003509521484</v>
          </cell>
          <cell r="AE88">
            <v>37.432857513427734</v>
          </cell>
          <cell r="AF88">
            <v>37.932857513427734</v>
          </cell>
          <cell r="AG88">
            <v>36.999994659423827</v>
          </cell>
          <cell r="AI88">
            <v>39508</v>
          </cell>
          <cell r="AJ88">
            <v>0.75</v>
          </cell>
        </row>
        <row r="89">
          <cell r="A89">
            <v>38899</v>
          </cell>
          <cell r="B89">
            <v>63.5</v>
          </cell>
          <cell r="C89">
            <v>44.8</v>
          </cell>
          <cell r="D89">
            <v>82.55</v>
          </cell>
          <cell r="E89">
            <v>43.705005645751953</v>
          </cell>
          <cell r="F89">
            <v>46.75</v>
          </cell>
          <cell r="G89">
            <v>0</v>
          </cell>
          <cell r="I89">
            <v>11.369998931884766</v>
          </cell>
          <cell r="J89">
            <v>8.0900001525878906</v>
          </cell>
          <cell r="K89">
            <v>7.4600000381469727</v>
          </cell>
          <cell r="L89">
            <v>6.559999942779541</v>
          </cell>
          <cell r="M89">
            <v>51.5</v>
          </cell>
          <cell r="N89">
            <v>50.5</v>
          </cell>
          <cell r="O89">
            <v>59</v>
          </cell>
          <cell r="R89">
            <v>49.347145080566406</v>
          </cell>
          <cell r="T89">
            <v>49.990002593994141</v>
          </cell>
          <cell r="U89">
            <v>52.490002593994141</v>
          </cell>
          <cell r="W89">
            <v>52.990002593994141</v>
          </cell>
          <cell r="Y89">
            <v>50.740002593994141</v>
          </cell>
          <cell r="Z89">
            <v>48.46</v>
          </cell>
          <cell r="AB89">
            <v>51.099999389648438</v>
          </cell>
          <cell r="AC89">
            <v>53.599999389648438</v>
          </cell>
          <cell r="AD89">
            <v>51.965004882812501</v>
          </cell>
          <cell r="AE89">
            <v>47.000000915527345</v>
          </cell>
          <cell r="AF89">
            <v>47.500000915527345</v>
          </cell>
          <cell r="AG89">
            <v>43.999992370605469</v>
          </cell>
          <cell r="AI89">
            <v>39539</v>
          </cell>
          <cell r="AJ89">
            <v>0.75</v>
          </cell>
        </row>
        <row r="90">
          <cell r="A90">
            <v>38930</v>
          </cell>
          <cell r="B90">
            <v>63.5</v>
          </cell>
          <cell r="C90">
            <v>44.8</v>
          </cell>
          <cell r="D90">
            <v>82.55</v>
          </cell>
          <cell r="E90">
            <v>43.510002136230469</v>
          </cell>
          <cell r="F90">
            <v>46.75</v>
          </cell>
          <cell r="G90">
            <v>0</v>
          </cell>
          <cell r="I90">
            <v>11.369998931884766</v>
          </cell>
          <cell r="J90">
            <v>8.0900001525878906</v>
          </cell>
          <cell r="K90">
            <v>7.4600000381469727</v>
          </cell>
          <cell r="L90">
            <v>6.559999942779541</v>
          </cell>
          <cell r="M90">
            <v>51.5</v>
          </cell>
          <cell r="N90">
            <v>50.5</v>
          </cell>
          <cell r="O90">
            <v>57</v>
          </cell>
          <cell r="R90">
            <v>49.347145080566406</v>
          </cell>
          <cell r="T90">
            <v>49.990002593994141</v>
          </cell>
          <cell r="U90">
            <v>52.490002593994141</v>
          </cell>
          <cell r="W90">
            <v>52.990002593994141</v>
          </cell>
          <cell r="Y90">
            <v>50.740002593994141</v>
          </cell>
          <cell r="Z90">
            <v>48.46</v>
          </cell>
          <cell r="AB90">
            <v>51.764999389648438</v>
          </cell>
          <cell r="AC90">
            <v>54.264999389648438</v>
          </cell>
          <cell r="AD90">
            <v>51.840004882812501</v>
          </cell>
          <cell r="AE90">
            <v>47.000000915527345</v>
          </cell>
          <cell r="AF90">
            <v>47.500000915527345</v>
          </cell>
          <cell r="AG90">
            <v>44</v>
          </cell>
          <cell r="AI90">
            <v>39569</v>
          </cell>
          <cell r="AJ90">
            <v>0.75</v>
          </cell>
        </row>
        <row r="91">
          <cell r="A91">
            <v>38961</v>
          </cell>
          <cell r="B91">
            <v>34.799999999999997</v>
          </cell>
          <cell r="C91">
            <v>31.8</v>
          </cell>
          <cell r="D91">
            <v>45.04</v>
          </cell>
          <cell r="E91">
            <v>27.900001525878906</v>
          </cell>
          <cell r="F91">
            <v>33.25</v>
          </cell>
          <cell r="G91">
            <v>0</v>
          </cell>
          <cell r="I91">
            <v>2.9249999523162842</v>
          </cell>
          <cell r="J91">
            <v>2.1200001239776611</v>
          </cell>
          <cell r="K91">
            <v>1.690000057220459</v>
          </cell>
          <cell r="L91">
            <v>6.130000114440918</v>
          </cell>
          <cell r="M91">
            <v>32.5</v>
          </cell>
          <cell r="N91">
            <v>32.5</v>
          </cell>
          <cell r="O91">
            <v>36</v>
          </cell>
          <cell r="R91">
            <v>34.652141571044922</v>
          </cell>
          <cell r="T91">
            <v>30.944999694824219</v>
          </cell>
          <cell r="U91">
            <v>32.445003509521484</v>
          </cell>
          <cell r="W91">
            <v>35.595005035400391</v>
          </cell>
          <cell r="Y91">
            <v>31.694999694824219</v>
          </cell>
          <cell r="Z91">
            <v>30.414995193481445</v>
          </cell>
          <cell r="AB91">
            <v>34.980003356933594</v>
          </cell>
          <cell r="AC91">
            <v>36.480003356933594</v>
          </cell>
          <cell r="AD91">
            <v>31.120002746582031</v>
          </cell>
          <cell r="AE91">
            <v>33.580005645751953</v>
          </cell>
          <cell r="AF91">
            <v>34.080005645751953</v>
          </cell>
          <cell r="AG91">
            <v>33.850002288818359</v>
          </cell>
          <cell r="AI91">
            <v>39600</v>
          </cell>
          <cell r="AJ91">
            <v>0.75</v>
          </cell>
        </row>
        <row r="92">
          <cell r="A92">
            <v>38991</v>
          </cell>
          <cell r="B92">
            <v>32.799999999999997</v>
          </cell>
          <cell r="C92">
            <v>30.05</v>
          </cell>
          <cell r="D92">
            <v>43.04</v>
          </cell>
          <cell r="E92">
            <v>26.699996948242188</v>
          </cell>
          <cell r="F92">
            <v>33</v>
          </cell>
          <cell r="G92">
            <v>0</v>
          </cell>
          <cell r="I92">
            <v>2.9300000667572021</v>
          </cell>
          <cell r="J92">
            <v>2.119999885559082</v>
          </cell>
          <cell r="K92">
            <v>1.690000057220459</v>
          </cell>
          <cell r="L92">
            <v>6.130000114440918</v>
          </cell>
          <cell r="M92">
            <v>31.5</v>
          </cell>
          <cell r="N92">
            <v>31.5</v>
          </cell>
          <cell r="O92">
            <v>35</v>
          </cell>
          <cell r="R92">
            <v>34.155185699462891</v>
          </cell>
          <cell r="T92">
            <v>31.346565246582031</v>
          </cell>
          <cell r="U92">
            <v>31.346565246582031</v>
          </cell>
          <cell r="W92">
            <v>35.8465576171875</v>
          </cell>
          <cell r="Y92">
            <v>32.096565246582031</v>
          </cell>
          <cell r="Z92">
            <v>30.616565704345703</v>
          </cell>
          <cell r="AB92">
            <v>35.231563568115234</v>
          </cell>
          <cell r="AC92">
            <v>36.231563568115234</v>
          </cell>
          <cell r="AD92">
            <v>31.595317840576172</v>
          </cell>
          <cell r="AE92">
            <v>31.830310821533203</v>
          </cell>
          <cell r="AF92">
            <v>32.330310821533203</v>
          </cell>
          <cell r="AG92">
            <v>33.52000198364258</v>
          </cell>
          <cell r="AI92">
            <v>39630</v>
          </cell>
          <cell r="AJ92">
            <v>0.75</v>
          </cell>
        </row>
        <row r="93">
          <cell r="A93">
            <v>39022</v>
          </cell>
          <cell r="B93">
            <v>32.799999999999997</v>
          </cell>
          <cell r="C93">
            <v>30.05</v>
          </cell>
          <cell r="D93">
            <v>43.04</v>
          </cell>
          <cell r="E93">
            <v>29.5</v>
          </cell>
          <cell r="F93">
            <v>32.25</v>
          </cell>
          <cell r="G93">
            <v>0</v>
          </cell>
          <cell r="I93">
            <v>2.9249999523162842</v>
          </cell>
          <cell r="J93">
            <v>2.119999885559082</v>
          </cell>
          <cell r="K93">
            <v>1.690000057220459</v>
          </cell>
          <cell r="L93">
            <v>6.130000114440918</v>
          </cell>
          <cell r="M93">
            <v>31.5</v>
          </cell>
          <cell r="N93">
            <v>31.5</v>
          </cell>
          <cell r="O93">
            <v>35</v>
          </cell>
          <cell r="R93">
            <v>34.255184173583984</v>
          </cell>
          <cell r="T93">
            <v>31.446563720703125</v>
          </cell>
          <cell r="U93">
            <v>31.446563720703125</v>
          </cell>
          <cell r="W93">
            <v>35.946556091308594</v>
          </cell>
          <cell r="Y93">
            <v>32.196563720703125</v>
          </cell>
          <cell r="Z93">
            <v>30.816558837890625</v>
          </cell>
          <cell r="AB93">
            <v>35.331562042236328</v>
          </cell>
          <cell r="AC93">
            <v>36.326560974121094</v>
          </cell>
          <cell r="AD93">
            <v>32.070316314697266</v>
          </cell>
          <cell r="AE93">
            <v>31.930309295654297</v>
          </cell>
          <cell r="AF93">
            <v>32.430309295654297</v>
          </cell>
          <cell r="AG93">
            <v>31.769998168945314</v>
          </cell>
          <cell r="AI93">
            <v>39661</v>
          </cell>
          <cell r="AJ93">
            <v>0.75</v>
          </cell>
        </row>
        <row r="94">
          <cell r="A94">
            <v>39052</v>
          </cell>
          <cell r="B94">
            <v>32.799999999999997</v>
          </cell>
          <cell r="C94">
            <v>30.05</v>
          </cell>
          <cell r="D94">
            <v>43.04</v>
          </cell>
          <cell r="E94">
            <v>32.5</v>
          </cell>
          <cell r="F94">
            <v>34.5</v>
          </cell>
          <cell r="G94">
            <v>0</v>
          </cell>
          <cell r="I94">
            <v>2.9249999523162842</v>
          </cell>
          <cell r="J94">
            <v>2.119999885559082</v>
          </cell>
          <cell r="K94">
            <v>1.690000057220459</v>
          </cell>
          <cell r="L94">
            <v>6.130000114440918</v>
          </cell>
          <cell r="M94">
            <v>31.5</v>
          </cell>
          <cell r="N94">
            <v>31.5</v>
          </cell>
          <cell r="O94">
            <v>35</v>
          </cell>
          <cell r="R94">
            <v>34.355182647705078</v>
          </cell>
          <cell r="T94">
            <v>31.546562194824219</v>
          </cell>
          <cell r="U94">
            <v>31.546562194824219</v>
          </cell>
          <cell r="W94">
            <v>36.046550750732422</v>
          </cell>
          <cell r="Y94">
            <v>32.296562194824219</v>
          </cell>
          <cell r="Z94">
            <v>31.666561126708984</v>
          </cell>
          <cell r="AB94">
            <v>36.056560516357422</v>
          </cell>
          <cell r="AC94">
            <v>37.051559448242188</v>
          </cell>
          <cell r="AD94">
            <v>31.795314788818359</v>
          </cell>
          <cell r="AE94">
            <v>32.030307769775391</v>
          </cell>
          <cell r="AF94">
            <v>32.530307769775391</v>
          </cell>
          <cell r="AG94">
            <v>33.269998168945314</v>
          </cell>
          <cell r="AI94">
            <v>39692</v>
          </cell>
          <cell r="AJ94">
            <v>0.75</v>
          </cell>
        </row>
        <row r="95">
          <cell r="A95">
            <v>39083</v>
          </cell>
          <cell r="B95">
            <v>43</v>
          </cell>
          <cell r="C95">
            <v>35.799999999999997</v>
          </cell>
          <cell r="D95">
            <v>54.55</v>
          </cell>
          <cell r="E95">
            <v>35.2550048828125</v>
          </cell>
          <cell r="F95">
            <v>42.25</v>
          </cell>
          <cell r="G95">
            <v>0</v>
          </cell>
          <cell r="I95">
            <v>2.9300014972686768</v>
          </cell>
          <cell r="J95">
            <v>2.119999885559082</v>
          </cell>
          <cell r="K95">
            <v>1.690000057220459</v>
          </cell>
          <cell r="L95">
            <v>6.130000114440918</v>
          </cell>
          <cell r="M95">
            <v>35.5</v>
          </cell>
          <cell r="N95">
            <v>35.5</v>
          </cell>
          <cell r="O95">
            <v>39</v>
          </cell>
          <cell r="R95">
            <v>40.032386779785156</v>
          </cell>
          <cell r="T95">
            <v>35.165718078613281</v>
          </cell>
          <cell r="U95">
            <v>35.665718078613281</v>
          </cell>
          <cell r="W95">
            <v>39.733715057373047</v>
          </cell>
          <cell r="Y95">
            <v>36.165718078613281</v>
          </cell>
          <cell r="Z95">
            <v>34.833721160888672</v>
          </cell>
          <cell r="AB95">
            <v>41.987388610839844</v>
          </cell>
          <cell r="AC95">
            <v>42.987388610839844</v>
          </cell>
          <cell r="AD95">
            <v>35.632862091064453</v>
          </cell>
          <cell r="AE95">
            <v>40.337863922119141</v>
          </cell>
          <cell r="AF95">
            <v>40.837863922119141</v>
          </cell>
          <cell r="AG95">
            <v>34.219999694824217</v>
          </cell>
          <cell r="AI95">
            <v>39722</v>
          </cell>
          <cell r="AJ95">
            <v>0.75</v>
          </cell>
        </row>
        <row r="96">
          <cell r="A96">
            <v>39114</v>
          </cell>
          <cell r="B96">
            <v>43</v>
          </cell>
          <cell r="C96">
            <v>35.799999999999997</v>
          </cell>
          <cell r="D96">
            <v>54.55</v>
          </cell>
          <cell r="E96">
            <v>33.5050048828125</v>
          </cell>
          <cell r="F96">
            <v>42.25</v>
          </cell>
          <cell r="G96">
            <v>0</v>
          </cell>
          <cell r="I96">
            <v>2.9300014972686768</v>
          </cell>
          <cell r="J96">
            <v>2.119999885559082</v>
          </cell>
          <cell r="K96">
            <v>1.690000057220459</v>
          </cell>
          <cell r="L96">
            <v>6.130000114440918</v>
          </cell>
          <cell r="M96">
            <v>35.5</v>
          </cell>
          <cell r="N96">
            <v>35.5</v>
          </cell>
          <cell r="O96">
            <v>39</v>
          </cell>
          <cell r="R96">
            <v>39.682384490966797</v>
          </cell>
          <cell r="T96">
            <v>34.565715789794922</v>
          </cell>
          <cell r="U96">
            <v>35.065715789794922</v>
          </cell>
          <cell r="W96">
            <v>39.135707855224609</v>
          </cell>
          <cell r="Y96">
            <v>35.565715789794922</v>
          </cell>
          <cell r="Z96">
            <v>34.2357177734375</v>
          </cell>
          <cell r="AB96">
            <v>41.887386322021484</v>
          </cell>
          <cell r="AC96">
            <v>42.887386322021484</v>
          </cell>
          <cell r="AD96">
            <v>34.907859802246094</v>
          </cell>
          <cell r="AE96">
            <v>39.987861633300781</v>
          </cell>
          <cell r="AF96">
            <v>40.487861633300781</v>
          </cell>
          <cell r="AG96">
            <v>33.569994354248045</v>
          </cell>
          <cell r="AI96">
            <v>39753</v>
          </cell>
          <cell r="AJ96">
            <v>0.75</v>
          </cell>
        </row>
        <row r="97">
          <cell r="A97">
            <v>39142</v>
          </cell>
          <cell r="B97">
            <v>38</v>
          </cell>
          <cell r="C97">
            <v>32.299999999999997</v>
          </cell>
          <cell r="D97">
            <v>47.55</v>
          </cell>
          <cell r="E97">
            <v>30.750007629394531</v>
          </cell>
          <cell r="F97">
            <v>34.5</v>
          </cell>
          <cell r="G97">
            <v>0</v>
          </cell>
          <cell r="I97">
            <v>2.9249999523162842</v>
          </cell>
          <cell r="J97">
            <v>2.119999885559082</v>
          </cell>
          <cell r="K97">
            <v>1.690000057220459</v>
          </cell>
          <cell r="L97">
            <v>6.130000114440918</v>
          </cell>
          <cell r="M97">
            <v>34</v>
          </cell>
          <cell r="N97">
            <v>34</v>
          </cell>
          <cell r="O97">
            <v>37.5</v>
          </cell>
          <cell r="R97">
            <v>35.397270202636719</v>
          </cell>
          <cell r="T97">
            <v>33.027679443359375</v>
          </cell>
          <cell r="U97">
            <v>33.777679443359375</v>
          </cell>
          <cell r="W97">
            <v>37.607677459716797</v>
          </cell>
          <cell r="Y97">
            <v>34.027675628662109</v>
          </cell>
          <cell r="Z97">
            <v>33.197681427001953</v>
          </cell>
          <cell r="AB97">
            <v>36.602272033691406</v>
          </cell>
          <cell r="AC97">
            <v>37.602272033691406</v>
          </cell>
          <cell r="AD97">
            <v>33.298557281494141</v>
          </cell>
          <cell r="AE97">
            <v>34.203544616699219</v>
          </cell>
          <cell r="AF97">
            <v>34.703544616699219</v>
          </cell>
          <cell r="AG97">
            <v>32.09999313354492</v>
          </cell>
          <cell r="AI97">
            <v>39783</v>
          </cell>
          <cell r="AJ97">
            <v>0.75</v>
          </cell>
        </row>
        <row r="98">
          <cell r="A98">
            <v>39173</v>
          </cell>
          <cell r="B98">
            <v>39</v>
          </cell>
          <cell r="C98">
            <v>32.299999999999997</v>
          </cell>
          <cell r="D98">
            <v>48.55</v>
          </cell>
          <cell r="E98">
            <v>26.000007629394531</v>
          </cell>
          <cell r="F98">
            <v>34.5</v>
          </cell>
          <cell r="G98">
            <v>0</v>
          </cell>
          <cell r="I98">
            <v>3.4300003051757813</v>
          </cell>
          <cell r="J98">
            <v>2.119999885559082</v>
          </cell>
          <cell r="K98">
            <v>1.690000057220459</v>
          </cell>
          <cell r="L98">
            <v>6.130000114440918</v>
          </cell>
          <cell r="M98">
            <v>33</v>
          </cell>
          <cell r="N98">
            <v>33</v>
          </cell>
          <cell r="O98">
            <v>36.5</v>
          </cell>
          <cell r="R98">
            <v>35.847270965576172</v>
          </cell>
          <cell r="T98">
            <v>33.227680206298828</v>
          </cell>
          <cell r="U98">
            <v>33.977680206298828</v>
          </cell>
          <cell r="W98">
            <v>37.857677459716797</v>
          </cell>
          <cell r="Y98">
            <v>34.227680206298828</v>
          </cell>
          <cell r="Z98">
            <v>33.397678375244141</v>
          </cell>
          <cell r="AB98">
            <v>36.802272796630859</v>
          </cell>
          <cell r="AC98">
            <v>37.802272796630859</v>
          </cell>
          <cell r="AD98">
            <v>33.123558044433594</v>
          </cell>
          <cell r="AE98">
            <v>34.653545379638672</v>
          </cell>
          <cell r="AF98">
            <v>35.153545379638672</v>
          </cell>
          <cell r="AG98">
            <v>33.299993896484374</v>
          </cell>
          <cell r="AI98">
            <v>39814</v>
          </cell>
          <cell r="AJ98">
            <v>0.75</v>
          </cell>
        </row>
        <row r="99">
          <cell r="A99">
            <v>39203</v>
          </cell>
          <cell r="B99">
            <v>40</v>
          </cell>
          <cell r="C99">
            <v>33.299999999999997</v>
          </cell>
          <cell r="D99">
            <v>50.55</v>
          </cell>
          <cell r="E99">
            <v>27.000011444091797</v>
          </cell>
          <cell r="F99">
            <v>34.75</v>
          </cell>
          <cell r="G99">
            <v>0</v>
          </cell>
          <cell r="I99">
            <v>3.4300003051757813</v>
          </cell>
          <cell r="J99">
            <v>2.119999885559082</v>
          </cell>
          <cell r="K99">
            <v>1.690000057220459</v>
          </cell>
          <cell r="L99">
            <v>6.130000114440918</v>
          </cell>
          <cell r="M99">
            <v>36.5</v>
          </cell>
          <cell r="N99">
            <v>36.5</v>
          </cell>
          <cell r="O99">
            <v>40</v>
          </cell>
          <cell r="R99">
            <v>39.503570556640625</v>
          </cell>
          <cell r="T99">
            <v>36.380001068115234</v>
          </cell>
          <cell r="U99">
            <v>37.380001068115234</v>
          </cell>
          <cell r="W99">
            <v>40.779998779296875</v>
          </cell>
          <cell r="Y99">
            <v>37.380001068115234</v>
          </cell>
          <cell r="Z99">
            <v>35.549999237060547</v>
          </cell>
          <cell r="AB99">
            <v>40.833572387695313</v>
          </cell>
          <cell r="AC99">
            <v>42.833572387695313</v>
          </cell>
          <cell r="AD99">
            <v>34.353565216064453</v>
          </cell>
          <cell r="AE99">
            <v>35.183567047119141</v>
          </cell>
          <cell r="AF99">
            <v>35.683567047119141</v>
          </cell>
          <cell r="AG99">
            <v>34.250006103515624</v>
          </cell>
          <cell r="AI99">
            <v>39845</v>
          </cell>
          <cell r="AJ99">
            <v>0.75</v>
          </cell>
        </row>
        <row r="100">
          <cell r="A100">
            <v>39234</v>
          </cell>
          <cell r="B100">
            <v>48</v>
          </cell>
          <cell r="C100">
            <v>39.049999999999997</v>
          </cell>
          <cell r="D100">
            <v>60.55</v>
          </cell>
          <cell r="E100">
            <v>36.250007629394531</v>
          </cell>
          <cell r="F100">
            <v>41.75</v>
          </cell>
          <cell r="G100">
            <v>0</v>
          </cell>
          <cell r="I100">
            <v>11.369998931884766</v>
          </cell>
          <cell r="J100">
            <v>8.0900001525878906</v>
          </cell>
          <cell r="K100">
            <v>7.4600000381469727</v>
          </cell>
          <cell r="L100">
            <v>6.559999942779541</v>
          </cell>
          <cell r="M100">
            <v>44</v>
          </cell>
          <cell r="N100">
            <v>44</v>
          </cell>
          <cell r="O100">
            <v>49.5</v>
          </cell>
          <cell r="R100">
            <v>38.502857208251953</v>
          </cell>
          <cell r="T100">
            <v>46.380001068115234</v>
          </cell>
          <cell r="U100">
            <v>47.880001068115234</v>
          </cell>
          <cell r="W100">
            <v>50.379993438720703</v>
          </cell>
          <cell r="Y100">
            <v>47.380001068115234</v>
          </cell>
          <cell r="Z100">
            <v>45.300003051757813</v>
          </cell>
          <cell r="AB100">
            <v>41.292859039306641</v>
          </cell>
          <cell r="AC100">
            <v>43.792859039306641</v>
          </cell>
          <cell r="AD100">
            <v>45.599998474121094</v>
          </cell>
          <cell r="AE100">
            <v>40.932857513427734</v>
          </cell>
          <cell r="AF100">
            <v>41.432857513427734</v>
          </cell>
          <cell r="AG100">
            <v>38.499994659423827</v>
          </cell>
          <cell r="AI100">
            <v>39873</v>
          </cell>
          <cell r="AJ100">
            <v>0.75</v>
          </cell>
        </row>
        <row r="101">
          <cell r="A101">
            <v>39264</v>
          </cell>
          <cell r="B101">
            <v>64</v>
          </cell>
          <cell r="C101">
            <v>45.3</v>
          </cell>
          <cell r="D101">
            <v>83.55</v>
          </cell>
          <cell r="E101">
            <v>44.205005645751953</v>
          </cell>
          <cell r="F101">
            <v>46.75</v>
          </cell>
          <cell r="G101">
            <v>0</v>
          </cell>
          <cell r="I101">
            <v>11.369998931884766</v>
          </cell>
          <cell r="J101">
            <v>8.0900001525878906</v>
          </cell>
          <cell r="K101">
            <v>7.4600000381469727</v>
          </cell>
          <cell r="L101">
            <v>6.559999942779541</v>
          </cell>
          <cell r="M101">
            <v>52</v>
          </cell>
          <cell r="N101">
            <v>51</v>
          </cell>
          <cell r="O101">
            <v>58.5</v>
          </cell>
          <cell r="R101">
            <v>50.097145080566406</v>
          </cell>
          <cell r="T101">
            <v>51.800000152587891</v>
          </cell>
          <cell r="U101">
            <v>54.300000152587891</v>
          </cell>
          <cell r="W101">
            <v>54.800000152587891</v>
          </cell>
          <cell r="Y101">
            <v>52.800000152587891</v>
          </cell>
          <cell r="Z101">
            <v>50.47000213623047</v>
          </cell>
          <cell r="AB101">
            <v>51.849999389648438</v>
          </cell>
          <cell r="AC101">
            <v>54.349999389648438</v>
          </cell>
          <cell r="AD101">
            <v>53.80749984741211</v>
          </cell>
          <cell r="AE101">
            <v>58.625000915527345</v>
          </cell>
          <cell r="AF101">
            <v>59.125000915527345</v>
          </cell>
          <cell r="AG101">
            <v>44.499992370605469</v>
          </cell>
          <cell r="AI101">
            <v>39904</v>
          </cell>
          <cell r="AJ101">
            <v>0.75</v>
          </cell>
        </row>
        <row r="102">
          <cell r="A102">
            <v>39295</v>
          </cell>
          <cell r="B102">
            <v>64</v>
          </cell>
          <cell r="C102">
            <v>45.3</v>
          </cell>
          <cell r="D102">
            <v>83.55</v>
          </cell>
          <cell r="E102">
            <v>44.010002136230469</v>
          </cell>
          <cell r="F102">
            <v>46.75</v>
          </cell>
          <cell r="G102">
            <v>0</v>
          </cell>
          <cell r="I102">
            <v>11.369998931884766</v>
          </cell>
          <cell r="J102">
            <v>8.0900001525878906</v>
          </cell>
          <cell r="K102">
            <v>7.4600000381469727</v>
          </cell>
          <cell r="L102">
            <v>6.559999942779541</v>
          </cell>
          <cell r="M102">
            <v>52</v>
          </cell>
          <cell r="N102">
            <v>51</v>
          </cell>
          <cell r="O102">
            <v>57.5</v>
          </cell>
          <cell r="R102">
            <v>50.097145080566406</v>
          </cell>
          <cell r="T102">
            <v>51.800000152587891</v>
          </cell>
          <cell r="U102">
            <v>54.300000152587891</v>
          </cell>
          <cell r="W102">
            <v>54.800000152587891</v>
          </cell>
          <cell r="Y102">
            <v>52.800000152587891</v>
          </cell>
          <cell r="Z102">
            <v>50.47000213623047</v>
          </cell>
          <cell r="AB102">
            <v>52.514999389648438</v>
          </cell>
          <cell r="AC102">
            <v>55.014999389648438</v>
          </cell>
          <cell r="AD102">
            <v>53.74499984741211</v>
          </cell>
          <cell r="AE102">
            <v>58.625000915527345</v>
          </cell>
          <cell r="AF102">
            <v>59.125000915527345</v>
          </cell>
          <cell r="AG102">
            <v>44.5</v>
          </cell>
          <cell r="AI102">
            <v>39934</v>
          </cell>
          <cell r="AJ102">
            <v>0.75</v>
          </cell>
        </row>
        <row r="103">
          <cell r="A103">
            <v>39326</v>
          </cell>
          <cell r="B103">
            <v>35.299999999999997</v>
          </cell>
          <cell r="C103">
            <v>32.299999999999997</v>
          </cell>
          <cell r="D103">
            <v>46.04</v>
          </cell>
          <cell r="E103">
            <v>28.400001525878906</v>
          </cell>
          <cell r="F103">
            <v>33.25</v>
          </cell>
          <cell r="G103">
            <v>0</v>
          </cell>
          <cell r="I103">
            <v>2.9249999523162842</v>
          </cell>
          <cell r="J103">
            <v>2.1200001239776611</v>
          </cell>
          <cell r="K103">
            <v>1.690000057220459</v>
          </cell>
          <cell r="L103">
            <v>6.130000114440918</v>
          </cell>
          <cell r="M103">
            <v>32</v>
          </cell>
          <cell r="N103">
            <v>32</v>
          </cell>
          <cell r="O103">
            <v>35.5</v>
          </cell>
          <cell r="R103">
            <v>35.402141571044922</v>
          </cell>
          <cell r="T103">
            <v>31.004999160766602</v>
          </cell>
          <cell r="U103">
            <v>32.505001068115234</v>
          </cell>
          <cell r="W103">
            <v>35.655002593994141</v>
          </cell>
          <cell r="Y103">
            <v>32.005001068115234</v>
          </cell>
          <cell r="Z103">
            <v>30.674995422363281</v>
          </cell>
          <cell r="AB103">
            <v>35.730003356933594</v>
          </cell>
          <cell r="AC103">
            <v>37.230003356933594</v>
          </cell>
          <cell r="AD103">
            <v>31.275001525878906</v>
          </cell>
          <cell r="AE103">
            <v>33.830005645751953</v>
          </cell>
          <cell r="AF103">
            <v>34.330005645751953</v>
          </cell>
          <cell r="AG103">
            <v>34.850002288818359</v>
          </cell>
          <cell r="AI103">
            <v>39965</v>
          </cell>
          <cell r="AJ103">
            <v>0.75</v>
          </cell>
        </row>
        <row r="104">
          <cell r="A104">
            <v>39356</v>
          </cell>
          <cell r="B104">
            <v>33.299999999999997</v>
          </cell>
          <cell r="C104">
            <v>30.55</v>
          </cell>
          <cell r="D104">
            <v>44.04</v>
          </cell>
          <cell r="E104">
            <v>27.199996948242188</v>
          </cell>
          <cell r="F104">
            <v>33</v>
          </cell>
          <cell r="G104">
            <v>0</v>
          </cell>
          <cell r="I104">
            <v>2.9300000667572021</v>
          </cell>
          <cell r="J104">
            <v>2.119999885559082</v>
          </cell>
          <cell r="K104">
            <v>1.690000057220459</v>
          </cell>
          <cell r="L104">
            <v>6.130000114440918</v>
          </cell>
          <cell r="M104">
            <v>31.5</v>
          </cell>
          <cell r="N104">
            <v>31.5</v>
          </cell>
          <cell r="O104">
            <v>35</v>
          </cell>
          <cell r="R104">
            <v>34.905185699462891</v>
          </cell>
          <cell r="T104">
            <v>31.656562805175781</v>
          </cell>
          <cell r="U104">
            <v>31.656562805175781</v>
          </cell>
          <cell r="W104">
            <v>36.156558990478516</v>
          </cell>
          <cell r="Y104">
            <v>32.656562805175781</v>
          </cell>
          <cell r="Z104">
            <v>31.126567840576172</v>
          </cell>
          <cell r="AB104">
            <v>35.981563568115234</v>
          </cell>
          <cell r="AC104">
            <v>36.981563568115234</v>
          </cell>
          <cell r="AD104">
            <v>31.937816619873047</v>
          </cell>
          <cell r="AE104">
            <v>32.080310821533203</v>
          </cell>
          <cell r="AF104">
            <v>32.580310821533203</v>
          </cell>
          <cell r="AG104">
            <v>34.52000198364258</v>
          </cell>
          <cell r="AI104">
            <v>39995</v>
          </cell>
          <cell r="AJ104">
            <v>0.75</v>
          </cell>
        </row>
        <row r="105">
          <cell r="A105">
            <v>39387</v>
          </cell>
          <cell r="B105">
            <v>33.299999999999997</v>
          </cell>
          <cell r="C105">
            <v>30.55</v>
          </cell>
          <cell r="D105">
            <v>44.04</v>
          </cell>
          <cell r="E105">
            <v>30</v>
          </cell>
          <cell r="F105">
            <v>32.25</v>
          </cell>
          <cell r="G105">
            <v>0</v>
          </cell>
          <cell r="I105">
            <v>2.9249999523162842</v>
          </cell>
          <cell r="J105">
            <v>2.119999885559082</v>
          </cell>
          <cell r="K105">
            <v>1.690000057220459</v>
          </cell>
          <cell r="L105">
            <v>6.130000114440918</v>
          </cell>
          <cell r="M105">
            <v>31.5</v>
          </cell>
          <cell r="N105">
            <v>31.5</v>
          </cell>
          <cell r="O105">
            <v>35</v>
          </cell>
          <cell r="R105">
            <v>35.005184173583984</v>
          </cell>
          <cell r="T105">
            <v>31.756561279296875</v>
          </cell>
          <cell r="U105">
            <v>31.756561279296875</v>
          </cell>
          <cell r="W105">
            <v>36.256557464599609</v>
          </cell>
          <cell r="Y105">
            <v>32.756561279296875</v>
          </cell>
          <cell r="Z105">
            <v>31.326560974121094</v>
          </cell>
          <cell r="AB105">
            <v>36.081562042236328</v>
          </cell>
          <cell r="AC105">
            <v>37.076560974121094</v>
          </cell>
          <cell r="AD105">
            <v>32.475315093994141</v>
          </cell>
          <cell r="AE105">
            <v>32.180309295654297</v>
          </cell>
          <cell r="AF105">
            <v>32.680309295654297</v>
          </cell>
          <cell r="AG105">
            <v>32.769998168945314</v>
          </cell>
          <cell r="AI105">
            <v>40026</v>
          </cell>
          <cell r="AJ105">
            <v>1.5499999523162842</v>
          </cell>
        </row>
        <row r="106">
          <cell r="A106">
            <v>39417</v>
          </cell>
          <cell r="B106">
            <v>33.299999999999997</v>
          </cell>
          <cell r="C106">
            <v>30.55</v>
          </cell>
          <cell r="D106">
            <v>44.04</v>
          </cell>
          <cell r="E106">
            <v>33</v>
          </cell>
          <cell r="F106">
            <v>34.5</v>
          </cell>
          <cell r="G106">
            <v>0</v>
          </cell>
          <cell r="I106">
            <v>2.9249999523162842</v>
          </cell>
          <cell r="J106">
            <v>2.119999885559082</v>
          </cell>
          <cell r="K106">
            <v>1.690000057220459</v>
          </cell>
          <cell r="L106">
            <v>6.130000114440918</v>
          </cell>
          <cell r="M106">
            <v>31.5</v>
          </cell>
          <cell r="N106">
            <v>31.5</v>
          </cell>
          <cell r="O106">
            <v>35</v>
          </cell>
          <cell r="R106">
            <v>35.105182647705078</v>
          </cell>
          <cell r="T106">
            <v>31.856559753417969</v>
          </cell>
          <cell r="U106">
            <v>31.856559753417969</v>
          </cell>
          <cell r="W106">
            <v>36.356552124023438</v>
          </cell>
          <cell r="Y106">
            <v>32.856559753417969</v>
          </cell>
          <cell r="Z106">
            <v>32.176563262939453</v>
          </cell>
          <cell r="AB106">
            <v>36.806560516357422</v>
          </cell>
          <cell r="AC106">
            <v>37.801559448242188</v>
          </cell>
          <cell r="AD106">
            <v>32.262813568115234</v>
          </cell>
          <cell r="AE106">
            <v>32.280307769775391</v>
          </cell>
          <cell r="AF106">
            <v>32.780307769775391</v>
          </cell>
          <cell r="AG106">
            <v>34.269998168945314</v>
          </cell>
          <cell r="AI106">
            <v>40057</v>
          </cell>
          <cell r="AJ106">
            <v>1.5499999523162842</v>
          </cell>
        </row>
        <row r="107">
          <cell r="A107">
            <v>39448</v>
          </cell>
          <cell r="B107">
            <v>43.5</v>
          </cell>
          <cell r="C107">
            <v>36.299999999999997</v>
          </cell>
          <cell r="D107">
            <v>55.55</v>
          </cell>
          <cell r="E107">
            <v>35.7550048828125</v>
          </cell>
          <cell r="F107">
            <v>42.75</v>
          </cell>
          <cell r="G107">
            <v>0</v>
          </cell>
          <cell r="I107">
            <v>2.9300014972686768</v>
          </cell>
          <cell r="J107">
            <v>2.119999885559082</v>
          </cell>
          <cell r="K107">
            <v>1.690000057220459</v>
          </cell>
          <cell r="L107">
            <v>6.130000114440918</v>
          </cell>
          <cell r="M107">
            <v>35.5</v>
          </cell>
          <cell r="N107">
            <v>35.5</v>
          </cell>
          <cell r="O107">
            <v>39</v>
          </cell>
          <cell r="R107">
            <v>40.282386779785156</v>
          </cell>
          <cell r="T107">
            <v>35.635719299316406</v>
          </cell>
          <cell r="U107">
            <v>36.135719299316406</v>
          </cell>
          <cell r="W107">
            <v>40.203716278076172</v>
          </cell>
          <cell r="Y107">
            <v>36.885719299316406</v>
          </cell>
          <cell r="Z107">
            <v>35.443717956542969</v>
          </cell>
          <cell r="AB107">
            <v>41.987388610839844</v>
          </cell>
          <cell r="AC107">
            <v>42.987388610839844</v>
          </cell>
          <cell r="AD107">
            <v>35.782863616943359</v>
          </cell>
          <cell r="AE107">
            <v>40.337863922119141</v>
          </cell>
          <cell r="AF107">
            <v>40.837863922119141</v>
          </cell>
          <cell r="AG107">
            <v>35.219999694824217</v>
          </cell>
          <cell r="AI107">
            <v>40087</v>
          </cell>
          <cell r="AJ107">
            <v>1.5499999523162842</v>
          </cell>
        </row>
        <row r="108">
          <cell r="A108">
            <v>39479</v>
          </cell>
          <cell r="B108">
            <v>43.5</v>
          </cell>
          <cell r="C108">
            <v>36.299999999999997</v>
          </cell>
          <cell r="D108">
            <v>55.55</v>
          </cell>
          <cell r="E108">
            <v>34.0050048828125</v>
          </cell>
          <cell r="F108">
            <v>42.75</v>
          </cell>
          <cell r="G108">
            <v>0</v>
          </cell>
          <cell r="I108">
            <v>2.9300014972686768</v>
          </cell>
          <cell r="J108">
            <v>2.119999885559082</v>
          </cell>
          <cell r="K108">
            <v>1.690000057220459</v>
          </cell>
          <cell r="L108">
            <v>6.130000114440918</v>
          </cell>
          <cell r="M108">
            <v>35.5</v>
          </cell>
          <cell r="N108">
            <v>35.5</v>
          </cell>
          <cell r="O108">
            <v>39</v>
          </cell>
          <cell r="R108">
            <v>39.932384490966797</v>
          </cell>
          <cell r="T108">
            <v>35.035717010498047</v>
          </cell>
          <cell r="U108">
            <v>35.535717010498047</v>
          </cell>
          <cell r="W108">
            <v>39.605709075927734</v>
          </cell>
          <cell r="Y108">
            <v>36.285717010498047</v>
          </cell>
          <cell r="Z108">
            <v>34.845714569091797</v>
          </cell>
          <cell r="AB108">
            <v>41.887386322021484</v>
          </cell>
          <cell r="AC108">
            <v>42.887386322021484</v>
          </cell>
          <cell r="AD108">
            <v>35.057861328125</v>
          </cell>
          <cell r="AE108">
            <v>39.987861633300781</v>
          </cell>
          <cell r="AF108">
            <v>40.487861633300781</v>
          </cell>
          <cell r="AG108">
            <v>34.569994354248045</v>
          </cell>
          <cell r="AI108">
            <v>40118</v>
          </cell>
          <cell r="AJ108">
            <v>1.5499999523162842</v>
          </cell>
        </row>
        <row r="109">
          <cell r="A109">
            <v>39508</v>
          </cell>
          <cell r="B109">
            <v>38.5</v>
          </cell>
          <cell r="C109">
            <v>32.799999999999997</v>
          </cell>
          <cell r="D109">
            <v>48.55</v>
          </cell>
          <cell r="E109">
            <v>31.250007629394531</v>
          </cell>
          <cell r="F109">
            <v>35</v>
          </cell>
          <cell r="G109">
            <v>0</v>
          </cell>
          <cell r="I109">
            <v>2.9249999523162842</v>
          </cell>
          <cell r="J109">
            <v>2.119999885559082</v>
          </cell>
          <cell r="K109">
            <v>1.690000057220459</v>
          </cell>
          <cell r="L109">
            <v>6.130000114440918</v>
          </cell>
          <cell r="M109">
            <v>34</v>
          </cell>
          <cell r="N109">
            <v>34</v>
          </cell>
          <cell r="O109">
            <v>37.5</v>
          </cell>
          <cell r="R109">
            <v>35.647270202636719</v>
          </cell>
          <cell r="T109">
            <v>33.4976806640625</v>
          </cell>
          <cell r="U109">
            <v>34.2476806640625</v>
          </cell>
          <cell r="W109">
            <v>38.077678680419922</v>
          </cell>
          <cell r="Y109">
            <v>34.747676849365234</v>
          </cell>
          <cell r="Z109">
            <v>33.807682037353516</v>
          </cell>
          <cell r="AB109">
            <v>36.602272033691406</v>
          </cell>
          <cell r="AC109">
            <v>37.602272033691406</v>
          </cell>
          <cell r="AD109">
            <v>33.448554992675781</v>
          </cell>
          <cell r="AE109">
            <v>34.203544616699219</v>
          </cell>
          <cell r="AF109">
            <v>34.703544616699219</v>
          </cell>
          <cell r="AG109">
            <v>33.09999313354492</v>
          </cell>
          <cell r="AI109">
            <v>40148</v>
          </cell>
          <cell r="AJ109">
            <v>1.0499999523162842</v>
          </cell>
        </row>
        <row r="110">
          <cell r="A110">
            <v>39539</v>
          </cell>
          <cell r="B110">
            <v>39.5</v>
          </cell>
          <cell r="C110">
            <v>32.799999999999997</v>
          </cell>
          <cell r="D110">
            <v>49.55</v>
          </cell>
          <cell r="E110">
            <v>26.500007629394531</v>
          </cell>
          <cell r="F110">
            <v>35</v>
          </cell>
          <cell r="G110">
            <v>0</v>
          </cell>
          <cell r="I110">
            <v>3.4300003051757813</v>
          </cell>
          <cell r="J110">
            <v>2.119999885559082</v>
          </cell>
          <cell r="K110">
            <v>1.690000057220459</v>
          </cell>
          <cell r="L110">
            <v>6.130000114440918</v>
          </cell>
          <cell r="M110">
            <v>33</v>
          </cell>
          <cell r="N110">
            <v>33</v>
          </cell>
          <cell r="O110">
            <v>36.5</v>
          </cell>
          <cell r="R110">
            <v>36.097270965576172</v>
          </cell>
          <cell r="T110">
            <v>33.697681427001953</v>
          </cell>
          <cell r="U110">
            <v>34.447681427001953</v>
          </cell>
          <cell r="W110">
            <v>38.327678680419922</v>
          </cell>
          <cell r="Y110">
            <v>34.947681427001953</v>
          </cell>
          <cell r="Z110">
            <v>34.007682800292969</v>
          </cell>
          <cell r="AB110">
            <v>36.802272796630859</v>
          </cell>
          <cell r="AC110">
            <v>37.802272796630859</v>
          </cell>
          <cell r="AD110">
            <v>33.2735595703125</v>
          </cell>
          <cell r="AE110">
            <v>34.653545379638672</v>
          </cell>
          <cell r="AF110">
            <v>35.153545379638672</v>
          </cell>
          <cell r="AG110">
            <v>34.299993896484374</v>
          </cell>
          <cell r="AI110">
            <v>40179</v>
          </cell>
          <cell r="AJ110">
            <v>1.0499999523162842</v>
          </cell>
        </row>
        <row r="111">
          <cell r="A111">
            <v>39569</v>
          </cell>
          <cell r="B111">
            <v>40.5</v>
          </cell>
          <cell r="C111">
            <v>33.799999999999997</v>
          </cell>
          <cell r="D111">
            <v>51.55</v>
          </cell>
          <cell r="E111">
            <v>27.500011444091797</v>
          </cell>
          <cell r="F111">
            <v>35.25</v>
          </cell>
          <cell r="G111">
            <v>0</v>
          </cell>
          <cell r="I111">
            <v>3.4300003051757813</v>
          </cell>
          <cell r="J111">
            <v>2.119999885559082</v>
          </cell>
          <cell r="K111">
            <v>1.690000057220459</v>
          </cell>
          <cell r="L111">
            <v>6.130000114440918</v>
          </cell>
          <cell r="M111">
            <v>36.5</v>
          </cell>
          <cell r="N111">
            <v>36.5</v>
          </cell>
          <cell r="O111">
            <v>40</v>
          </cell>
          <cell r="R111">
            <v>39.753570556640625</v>
          </cell>
          <cell r="T111">
            <v>37.350002288818359</v>
          </cell>
          <cell r="U111">
            <v>38.350002288818359</v>
          </cell>
          <cell r="W111">
            <v>41.75</v>
          </cell>
          <cell r="Y111">
            <v>38.600002288818359</v>
          </cell>
          <cell r="Z111">
            <v>36.659999847412109</v>
          </cell>
          <cell r="AB111">
            <v>40.833572387695313</v>
          </cell>
          <cell r="AC111">
            <v>42.833572387695313</v>
          </cell>
          <cell r="AD111">
            <v>35.003566741943359</v>
          </cell>
          <cell r="AE111">
            <v>35.183567047119141</v>
          </cell>
          <cell r="AF111">
            <v>35.683567047119141</v>
          </cell>
          <cell r="AG111">
            <v>35.750006103515624</v>
          </cell>
          <cell r="AI111">
            <v>40210</v>
          </cell>
          <cell r="AJ111">
            <v>1.0499999523162842</v>
          </cell>
        </row>
        <row r="112">
          <cell r="A112">
            <v>39600</v>
          </cell>
          <cell r="B112">
            <v>48.5</v>
          </cell>
          <cell r="C112">
            <v>39.549999999999997</v>
          </cell>
          <cell r="D112">
            <v>61.55</v>
          </cell>
          <cell r="E112">
            <v>36.750007629394531</v>
          </cell>
          <cell r="F112">
            <v>42.25</v>
          </cell>
          <cell r="G112">
            <v>0</v>
          </cell>
          <cell r="I112">
            <v>11.369998931884766</v>
          </cell>
          <cell r="J112">
            <v>8.0900001525878906</v>
          </cell>
          <cell r="K112">
            <v>7.4600000381469727</v>
          </cell>
          <cell r="L112">
            <v>6.559999942779541</v>
          </cell>
          <cell r="M112">
            <v>44</v>
          </cell>
          <cell r="N112">
            <v>44</v>
          </cell>
          <cell r="O112">
            <v>47.5</v>
          </cell>
          <cell r="R112">
            <v>39.002857208251953</v>
          </cell>
          <cell r="T112">
            <v>48.350002288818359</v>
          </cell>
          <cell r="U112">
            <v>49.850002288818359</v>
          </cell>
          <cell r="W112">
            <v>52.349994659423828</v>
          </cell>
          <cell r="Y112">
            <v>49.600002288818359</v>
          </cell>
          <cell r="Z112">
            <v>47.410003662109375</v>
          </cell>
          <cell r="AB112">
            <v>41.542859039306641</v>
          </cell>
          <cell r="AC112">
            <v>44.042859039306641</v>
          </cell>
          <cell r="AD112">
            <v>47.25</v>
          </cell>
          <cell r="AE112">
            <v>41.182857513427734</v>
          </cell>
          <cell r="AF112">
            <v>41.682857513427734</v>
          </cell>
          <cell r="AG112">
            <v>39.999994659423827</v>
          </cell>
          <cell r="AI112">
            <v>40238</v>
          </cell>
          <cell r="AJ112">
            <v>1.0499999523162842</v>
          </cell>
        </row>
        <row r="113">
          <cell r="A113">
            <v>39630</v>
          </cell>
          <cell r="B113">
            <v>64.5</v>
          </cell>
          <cell r="C113">
            <v>45.8</v>
          </cell>
          <cell r="D113">
            <v>84.55</v>
          </cell>
          <cell r="E113">
            <v>44.705005645751953</v>
          </cell>
          <cell r="F113">
            <v>47.25</v>
          </cell>
          <cell r="G113">
            <v>0</v>
          </cell>
          <cell r="I113">
            <v>11.369998931884766</v>
          </cell>
          <cell r="J113">
            <v>8.0900001525878906</v>
          </cell>
          <cell r="K113">
            <v>7.4600000381469727</v>
          </cell>
          <cell r="L113">
            <v>6.559999942779541</v>
          </cell>
          <cell r="M113">
            <v>51</v>
          </cell>
          <cell r="N113">
            <v>51</v>
          </cell>
          <cell r="O113">
            <v>54.5</v>
          </cell>
          <cell r="R113">
            <v>50.597145080566406</v>
          </cell>
          <cell r="T113">
            <v>53.770001373291016</v>
          </cell>
          <cell r="U113">
            <v>56.270001373291016</v>
          </cell>
          <cell r="W113">
            <v>56.770001373291016</v>
          </cell>
          <cell r="Y113">
            <v>55.020001373291016</v>
          </cell>
          <cell r="Z113">
            <v>52.580002746582032</v>
          </cell>
          <cell r="AB113">
            <v>52.099999389648438</v>
          </cell>
          <cell r="AC113">
            <v>54.599999389648438</v>
          </cell>
          <cell r="AD113">
            <v>55.457501373291016</v>
          </cell>
          <cell r="AE113">
            <v>58.875000915527345</v>
          </cell>
          <cell r="AF113">
            <v>59.375000915527345</v>
          </cell>
          <cell r="AG113">
            <v>44.999992370605469</v>
          </cell>
          <cell r="AI113">
            <v>40269</v>
          </cell>
          <cell r="AJ113">
            <v>1.0499999523162842</v>
          </cell>
        </row>
        <row r="114">
          <cell r="A114">
            <v>39661</v>
          </cell>
          <cell r="B114">
            <v>64.5</v>
          </cell>
          <cell r="C114">
            <v>45.8</v>
          </cell>
          <cell r="D114">
            <v>84.55</v>
          </cell>
          <cell r="E114">
            <v>44.510002136230469</v>
          </cell>
          <cell r="F114">
            <v>47.25</v>
          </cell>
          <cell r="G114">
            <v>0</v>
          </cell>
          <cell r="I114">
            <v>11.369998931884766</v>
          </cell>
          <cell r="J114">
            <v>8.0900001525878906</v>
          </cell>
          <cell r="K114">
            <v>7.4600000381469727</v>
          </cell>
          <cell r="L114">
            <v>6.559999942779541</v>
          </cell>
          <cell r="M114">
            <v>51</v>
          </cell>
          <cell r="N114">
            <v>51</v>
          </cell>
          <cell r="O114">
            <v>54.5</v>
          </cell>
          <cell r="R114">
            <v>50.597145080566406</v>
          </cell>
          <cell r="T114">
            <v>53.770001373291016</v>
          </cell>
          <cell r="U114">
            <v>56.270001373291016</v>
          </cell>
          <cell r="W114">
            <v>56.770001373291016</v>
          </cell>
          <cell r="Y114">
            <v>55.020001373291016</v>
          </cell>
          <cell r="Z114">
            <v>52.580002746582032</v>
          </cell>
          <cell r="AB114">
            <v>52.764999389648438</v>
          </cell>
          <cell r="AC114">
            <v>55.264999389648438</v>
          </cell>
          <cell r="AD114">
            <v>55.395001373291016</v>
          </cell>
          <cell r="AE114">
            <v>58.875000915527345</v>
          </cell>
          <cell r="AF114">
            <v>59.375000915527345</v>
          </cell>
          <cell r="AG114">
            <v>45</v>
          </cell>
          <cell r="AI114">
            <v>40299</v>
          </cell>
          <cell r="AJ114">
            <v>1.0499999523162842</v>
          </cell>
        </row>
        <row r="115">
          <cell r="A115">
            <v>39692</v>
          </cell>
          <cell r="B115">
            <v>35.799999999999997</v>
          </cell>
          <cell r="C115">
            <v>32.799999999999997</v>
          </cell>
          <cell r="D115">
            <v>47.04</v>
          </cell>
          <cell r="E115">
            <v>28.900001525878906</v>
          </cell>
          <cell r="F115">
            <v>33.75</v>
          </cell>
          <cell r="G115">
            <v>0</v>
          </cell>
          <cell r="I115">
            <v>2.9249999523162842</v>
          </cell>
          <cell r="J115">
            <v>2.1200001239776611</v>
          </cell>
          <cell r="K115">
            <v>1.690000057220459</v>
          </cell>
          <cell r="L115">
            <v>6.130000114440918</v>
          </cell>
          <cell r="M115">
            <v>32.5</v>
          </cell>
          <cell r="N115">
            <v>32.5</v>
          </cell>
          <cell r="O115">
            <v>36</v>
          </cell>
          <cell r="R115">
            <v>35.652141571044922</v>
          </cell>
          <cell r="T115">
            <v>31.225000381469727</v>
          </cell>
          <cell r="U115">
            <v>32.725002288818359</v>
          </cell>
          <cell r="W115">
            <v>35.875003814697266</v>
          </cell>
          <cell r="Y115">
            <v>32.475002288818359</v>
          </cell>
          <cell r="Z115">
            <v>31.034996032714844</v>
          </cell>
          <cell r="AB115">
            <v>35.730003356933594</v>
          </cell>
          <cell r="AC115">
            <v>37.230003356933594</v>
          </cell>
          <cell r="AD115">
            <v>31.175003051757813</v>
          </cell>
          <cell r="AE115">
            <v>33.830005645751953</v>
          </cell>
          <cell r="AF115">
            <v>34.330005645751953</v>
          </cell>
          <cell r="AG115">
            <v>35.850002288818359</v>
          </cell>
          <cell r="AI115">
            <v>40330</v>
          </cell>
          <cell r="AJ115">
            <v>1.5499999523162842</v>
          </cell>
        </row>
        <row r="116">
          <cell r="A116">
            <v>39722</v>
          </cell>
          <cell r="B116">
            <v>33.799999999999997</v>
          </cell>
          <cell r="C116">
            <v>31.05</v>
          </cell>
          <cell r="D116">
            <v>45.04</v>
          </cell>
          <cell r="E116">
            <v>27.699996948242188</v>
          </cell>
          <cell r="F116">
            <v>33.5</v>
          </cell>
          <cell r="G116">
            <v>0</v>
          </cell>
          <cell r="I116">
            <v>2.9300000667572021</v>
          </cell>
          <cell r="J116">
            <v>2.119999885559082</v>
          </cell>
          <cell r="K116">
            <v>1.690000057220459</v>
          </cell>
          <cell r="L116">
            <v>6.130000114440918</v>
          </cell>
          <cell r="M116">
            <v>31.5</v>
          </cell>
          <cell r="N116">
            <v>31.5</v>
          </cell>
          <cell r="O116">
            <v>35</v>
          </cell>
          <cell r="R116">
            <v>35.155185699462891</v>
          </cell>
          <cell r="T116">
            <v>32.126564025878906</v>
          </cell>
          <cell r="U116">
            <v>32.126564025878906</v>
          </cell>
          <cell r="W116">
            <v>36.626560211181641</v>
          </cell>
          <cell r="Y116">
            <v>33.376564025878906</v>
          </cell>
          <cell r="Z116">
            <v>31.736568450927734</v>
          </cell>
          <cell r="AB116">
            <v>35.981563568115234</v>
          </cell>
          <cell r="AC116">
            <v>36.981563568115234</v>
          </cell>
          <cell r="AD116">
            <v>32.087818145751953</v>
          </cell>
          <cell r="AE116">
            <v>32.080310821533203</v>
          </cell>
          <cell r="AF116">
            <v>32.580310821533203</v>
          </cell>
          <cell r="AG116">
            <v>35.52000198364258</v>
          </cell>
          <cell r="AI116">
            <v>40360</v>
          </cell>
          <cell r="AJ116">
            <v>1.5499999523162842</v>
          </cell>
        </row>
        <row r="117">
          <cell r="A117">
            <v>39753</v>
          </cell>
          <cell r="B117">
            <v>33.799999999999997</v>
          </cell>
          <cell r="C117">
            <v>31.05</v>
          </cell>
          <cell r="D117">
            <v>45.04</v>
          </cell>
          <cell r="E117">
            <v>30.5</v>
          </cell>
          <cell r="F117">
            <v>32.75</v>
          </cell>
          <cell r="G117">
            <v>0</v>
          </cell>
          <cell r="I117">
            <v>2.9249999523162842</v>
          </cell>
          <cell r="J117">
            <v>2.119999885559082</v>
          </cell>
          <cell r="K117">
            <v>1.690000057220459</v>
          </cell>
          <cell r="L117">
            <v>6.130000114440918</v>
          </cell>
          <cell r="M117">
            <v>31.5</v>
          </cell>
          <cell r="N117">
            <v>31.5</v>
          </cell>
          <cell r="O117">
            <v>35</v>
          </cell>
          <cell r="R117">
            <v>35.255184173583984</v>
          </cell>
          <cell r="T117">
            <v>32.2265625</v>
          </cell>
          <cell r="U117">
            <v>32.2265625</v>
          </cell>
          <cell r="W117">
            <v>36.726558685302734</v>
          </cell>
          <cell r="Y117">
            <v>33.4765625</v>
          </cell>
          <cell r="Z117">
            <v>31.936561584472656</v>
          </cell>
          <cell r="AB117">
            <v>36.081562042236328</v>
          </cell>
          <cell r="AC117">
            <v>37.076560974121094</v>
          </cell>
          <cell r="AD117">
            <v>32.625316619873047</v>
          </cell>
          <cell r="AE117">
            <v>32.180309295654297</v>
          </cell>
          <cell r="AF117">
            <v>32.680309295654297</v>
          </cell>
          <cell r="AG117">
            <v>33.769998168945314</v>
          </cell>
          <cell r="AI117">
            <v>40391</v>
          </cell>
          <cell r="AJ117">
            <v>1.5499999523162842</v>
          </cell>
        </row>
        <row r="118">
          <cell r="A118">
            <v>39783</v>
          </cell>
          <cell r="B118">
            <v>33.799999999999997</v>
          </cell>
          <cell r="C118">
            <v>31.05</v>
          </cell>
          <cell r="D118">
            <v>45.04</v>
          </cell>
          <cell r="E118">
            <v>33.5</v>
          </cell>
          <cell r="F118">
            <v>35</v>
          </cell>
          <cell r="G118">
            <v>0</v>
          </cell>
          <cell r="I118">
            <v>2.9249999523162842</v>
          </cell>
          <cell r="J118">
            <v>2.119999885559082</v>
          </cell>
          <cell r="K118">
            <v>1.690000057220459</v>
          </cell>
          <cell r="L118">
            <v>6.130000114440918</v>
          </cell>
          <cell r="M118">
            <v>31.5</v>
          </cell>
          <cell r="N118">
            <v>31.5</v>
          </cell>
          <cell r="O118">
            <v>35</v>
          </cell>
          <cell r="R118">
            <v>35.355182647705078</v>
          </cell>
          <cell r="T118">
            <v>32.326560974121094</v>
          </cell>
          <cell r="U118">
            <v>32.326560974121094</v>
          </cell>
          <cell r="W118">
            <v>36.826553344726563</v>
          </cell>
          <cell r="Y118">
            <v>33.576560974121094</v>
          </cell>
          <cell r="Z118">
            <v>32.78656005859375</v>
          </cell>
          <cell r="AB118">
            <v>36.806560516357422</v>
          </cell>
          <cell r="AC118">
            <v>37.801559448242188</v>
          </cell>
          <cell r="AD118">
            <v>32.412815093994141</v>
          </cell>
          <cell r="AE118">
            <v>32.280307769775391</v>
          </cell>
          <cell r="AF118">
            <v>32.780307769775391</v>
          </cell>
          <cell r="AG118">
            <v>35.269998168945314</v>
          </cell>
          <cell r="AI118">
            <v>40422</v>
          </cell>
          <cell r="AJ118">
            <v>1.5499999523162842</v>
          </cell>
        </row>
        <row r="119">
          <cell r="A119">
            <v>39814</v>
          </cell>
          <cell r="B119">
            <v>44</v>
          </cell>
          <cell r="C119">
            <v>36.799999999999997</v>
          </cell>
          <cell r="D119">
            <v>56.15</v>
          </cell>
          <cell r="E119">
            <v>36.2550048828125</v>
          </cell>
          <cell r="F119">
            <v>43.25</v>
          </cell>
          <cell r="G119">
            <v>0</v>
          </cell>
          <cell r="I119">
            <v>2.9300014972686768</v>
          </cell>
          <cell r="J119">
            <v>2.119999885559082</v>
          </cell>
          <cell r="K119">
            <v>1.690000057220459</v>
          </cell>
          <cell r="L119">
            <v>6.130000114440918</v>
          </cell>
          <cell r="M119">
            <v>35.5</v>
          </cell>
          <cell r="N119">
            <v>35.5</v>
          </cell>
          <cell r="O119">
            <v>39</v>
          </cell>
          <cell r="R119">
            <v>40.532386779785156</v>
          </cell>
          <cell r="T119">
            <v>35.875717163085938</v>
          </cell>
          <cell r="U119">
            <v>36.375717163085938</v>
          </cell>
          <cell r="W119">
            <v>40.443714141845703</v>
          </cell>
          <cell r="Y119">
            <v>37.125717163085938</v>
          </cell>
          <cell r="Z119">
            <v>35.683719635009766</v>
          </cell>
          <cell r="AB119">
            <v>41.987388610839844</v>
          </cell>
          <cell r="AC119">
            <v>42.987388610839844</v>
          </cell>
          <cell r="AD119">
            <v>36.022861480712891</v>
          </cell>
          <cell r="AE119">
            <v>40.587863922119141</v>
          </cell>
          <cell r="AF119">
            <v>41.087863922119141</v>
          </cell>
          <cell r="AG119">
            <v>35.719999694824217</v>
          </cell>
          <cell r="AI119">
            <v>40452</v>
          </cell>
          <cell r="AJ119">
            <v>1.5499999523162842</v>
          </cell>
        </row>
        <row r="120">
          <cell r="A120">
            <v>39845</v>
          </cell>
          <cell r="B120">
            <v>44</v>
          </cell>
          <cell r="C120">
            <v>36.799999999999997</v>
          </cell>
          <cell r="D120">
            <v>56.15</v>
          </cell>
          <cell r="E120">
            <v>34.5050048828125</v>
          </cell>
          <cell r="F120">
            <v>43.25</v>
          </cell>
          <cell r="G120">
            <v>0</v>
          </cell>
          <cell r="I120">
            <v>2.9300014972686768</v>
          </cell>
          <cell r="J120">
            <v>2.119999885559082</v>
          </cell>
          <cell r="K120">
            <v>1.690000057220459</v>
          </cell>
          <cell r="L120">
            <v>6.130000114440918</v>
          </cell>
          <cell r="M120">
            <v>35.5</v>
          </cell>
          <cell r="N120">
            <v>35.5</v>
          </cell>
          <cell r="O120">
            <v>39</v>
          </cell>
          <cell r="R120">
            <v>40.182384490966797</v>
          </cell>
          <cell r="T120">
            <v>35.275714874267578</v>
          </cell>
          <cell r="U120">
            <v>35.775714874267578</v>
          </cell>
          <cell r="W120">
            <v>39.845706939697266</v>
          </cell>
          <cell r="Y120">
            <v>36.525714874267578</v>
          </cell>
          <cell r="Z120">
            <v>35.085716247558594</v>
          </cell>
          <cell r="AB120">
            <v>41.887386322021484</v>
          </cell>
          <cell r="AC120">
            <v>42.887386322021484</v>
          </cell>
          <cell r="AD120">
            <v>35.297859191894531</v>
          </cell>
          <cell r="AE120">
            <v>39.737861633300781</v>
          </cell>
          <cell r="AF120">
            <v>40.237861633300781</v>
          </cell>
          <cell r="AG120">
            <v>35.069994354248045</v>
          </cell>
          <cell r="AI120">
            <v>40483</v>
          </cell>
          <cell r="AJ120">
            <v>1.5499999523162842</v>
          </cell>
        </row>
        <row r="121">
          <cell r="A121">
            <v>39873</v>
          </cell>
          <cell r="B121">
            <v>39</v>
          </cell>
          <cell r="C121">
            <v>33.299999999999997</v>
          </cell>
          <cell r="D121">
            <v>49.15</v>
          </cell>
          <cell r="E121">
            <v>31.750007629394531</v>
          </cell>
          <cell r="F121">
            <v>35.5</v>
          </cell>
          <cell r="G121">
            <v>0</v>
          </cell>
          <cell r="I121">
            <v>2.9249999523162842</v>
          </cell>
          <cell r="J121">
            <v>2.119999885559082</v>
          </cell>
          <cell r="K121">
            <v>1.690000057220459</v>
          </cell>
          <cell r="L121">
            <v>6.130000114440918</v>
          </cell>
          <cell r="M121">
            <v>34</v>
          </cell>
          <cell r="N121">
            <v>34</v>
          </cell>
          <cell r="O121">
            <v>37.5</v>
          </cell>
          <cell r="R121">
            <v>35.897270202636719</v>
          </cell>
          <cell r="T121">
            <v>33.737678527832031</v>
          </cell>
          <cell r="U121">
            <v>34.487678527832031</v>
          </cell>
          <cell r="W121">
            <v>38.317676544189453</v>
          </cell>
          <cell r="Y121">
            <v>34.987674713134766</v>
          </cell>
          <cell r="Z121">
            <v>34.047679901123047</v>
          </cell>
          <cell r="AB121">
            <v>36.602272033691406</v>
          </cell>
          <cell r="AC121">
            <v>37.602272033691406</v>
          </cell>
          <cell r="AD121">
            <v>33.688552856445313</v>
          </cell>
          <cell r="AE121">
            <v>33.953544616699219</v>
          </cell>
          <cell r="AF121">
            <v>34.453544616699219</v>
          </cell>
          <cell r="AG121">
            <v>33.59999313354492</v>
          </cell>
          <cell r="AI121">
            <v>40513</v>
          </cell>
          <cell r="AJ121">
            <v>1.0499999523162842</v>
          </cell>
        </row>
        <row r="122">
          <cell r="A122">
            <v>39904</v>
          </cell>
          <cell r="B122">
            <v>40</v>
          </cell>
          <cell r="C122">
            <v>33.299999999999997</v>
          </cell>
          <cell r="D122">
            <v>50.15</v>
          </cell>
          <cell r="E122">
            <v>27.000007629394531</v>
          </cell>
          <cell r="F122">
            <v>35.5</v>
          </cell>
          <cell r="G122">
            <v>0</v>
          </cell>
          <cell r="I122">
            <v>3.4300003051757813</v>
          </cell>
          <cell r="J122">
            <v>2.119999885559082</v>
          </cell>
          <cell r="K122">
            <v>1.690000057220459</v>
          </cell>
          <cell r="L122">
            <v>6.130000114440918</v>
          </cell>
          <cell r="M122">
            <v>33</v>
          </cell>
          <cell r="N122">
            <v>33</v>
          </cell>
          <cell r="O122">
            <v>36.5</v>
          </cell>
          <cell r="R122">
            <v>36.347270965576172</v>
          </cell>
          <cell r="T122">
            <v>33.937679290771484</v>
          </cell>
          <cell r="U122">
            <v>34.687679290771484</v>
          </cell>
          <cell r="W122">
            <v>38.567676544189453</v>
          </cell>
          <cell r="Y122">
            <v>35.187679290771484</v>
          </cell>
          <cell r="Z122">
            <v>34.2476806640625</v>
          </cell>
          <cell r="AB122">
            <v>36.802272796630859</v>
          </cell>
          <cell r="AC122">
            <v>37.802272796630859</v>
          </cell>
          <cell r="AD122">
            <v>33.513557434082031</v>
          </cell>
          <cell r="AE122">
            <v>34.403545379638672</v>
          </cell>
          <cell r="AF122">
            <v>34.903545379638672</v>
          </cell>
          <cell r="AG122">
            <v>34.799993896484374</v>
          </cell>
          <cell r="AI122">
            <v>40544</v>
          </cell>
          <cell r="AJ122">
            <v>1.0499999523162842</v>
          </cell>
        </row>
        <row r="123">
          <cell r="A123">
            <v>39934</v>
          </cell>
          <cell r="B123">
            <v>41</v>
          </cell>
          <cell r="C123">
            <v>34.299999999999997</v>
          </cell>
          <cell r="D123">
            <v>52.15</v>
          </cell>
          <cell r="E123">
            <v>28.000011444091797</v>
          </cell>
          <cell r="F123">
            <v>35.75</v>
          </cell>
          <cell r="G123">
            <v>0</v>
          </cell>
          <cell r="I123">
            <v>3.4300003051757813</v>
          </cell>
          <cell r="J123">
            <v>2.119999885559082</v>
          </cell>
          <cell r="K123">
            <v>1.690000057220459</v>
          </cell>
          <cell r="L123">
            <v>6.130000114440918</v>
          </cell>
          <cell r="M123">
            <v>37</v>
          </cell>
          <cell r="N123">
            <v>37</v>
          </cell>
          <cell r="O123">
            <v>40.5</v>
          </cell>
          <cell r="R123">
            <v>40.003570556640625</v>
          </cell>
          <cell r="T123">
            <v>38.090000152587891</v>
          </cell>
          <cell r="U123">
            <v>39.090000152587891</v>
          </cell>
          <cell r="W123">
            <v>42.489997863769531</v>
          </cell>
          <cell r="Y123">
            <v>39.340000152587891</v>
          </cell>
          <cell r="Z123">
            <v>37.399997711181641</v>
          </cell>
          <cell r="AB123">
            <v>40.833572387695313</v>
          </cell>
          <cell r="AC123">
            <v>42.833572387695313</v>
          </cell>
          <cell r="AD123">
            <v>35.743564605712891</v>
          </cell>
          <cell r="AE123">
            <v>35.433567047119141</v>
          </cell>
          <cell r="AF123">
            <v>35.933567047119141</v>
          </cell>
          <cell r="AG123">
            <v>36.250006103515624</v>
          </cell>
          <cell r="AI123">
            <v>40575</v>
          </cell>
          <cell r="AJ123">
            <v>1.0499999523162842</v>
          </cell>
        </row>
        <row r="124">
          <cell r="A124">
            <v>39965</v>
          </cell>
          <cell r="B124">
            <v>49</v>
          </cell>
          <cell r="C124">
            <v>40.049999999999997</v>
          </cell>
          <cell r="D124">
            <v>62.15</v>
          </cell>
          <cell r="E124">
            <v>37.250007629394531</v>
          </cell>
          <cell r="F124">
            <v>42.75</v>
          </cell>
          <cell r="G124">
            <v>0</v>
          </cell>
          <cell r="I124">
            <v>11.369998931884766</v>
          </cell>
          <cell r="J124">
            <v>8.0900001525878906</v>
          </cell>
          <cell r="K124">
            <v>7.4600000381469727</v>
          </cell>
          <cell r="L124">
            <v>6.559999942779541</v>
          </cell>
          <cell r="M124">
            <v>43.5</v>
          </cell>
          <cell r="N124">
            <v>43.5</v>
          </cell>
          <cell r="O124">
            <v>47</v>
          </cell>
          <cell r="R124">
            <v>39.752857208251953</v>
          </cell>
          <cell r="T124">
            <v>50.090000152587891</v>
          </cell>
          <cell r="U124">
            <v>51.590000152587891</v>
          </cell>
          <cell r="W124">
            <v>54.089992523193359</v>
          </cell>
          <cell r="Y124">
            <v>51.340000152587891</v>
          </cell>
          <cell r="Z124">
            <v>49.150001525878906</v>
          </cell>
          <cell r="AB124">
            <v>42.042859039306641</v>
          </cell>
          <cell r="AC124">
            <v>44.542859039306641</v>
          </cell>
          <cell r="AD124">
            <v>48.989997863769531</v>
          </cell>
          <cell r="AE124">
            <v>42.182857513427734</v>
          </cell>
          <cell r="AF124">
            <v>42.682857513427734</v>
          </cell>
          <cell r="AG124">
            <v>40.499994659423827</v>
          </cell>
          <cell r="AI124">
            <v>40603</v>
          </cell>
          <cell r="AJ124">
            <v>1.0499999523162842</v>
          </cell>
        </row>
        <row r="125">
          <cell r="A125">
            <v>39995</v>
          </cell>
          <cell r="B125">
            <v>65</v>
          </cell>
          <cell r="C125">
            <v>46.3</v>
          </cell>
          <cell r="D125">
            <v>85.15</v>
          </cell>
          <cell r="E125">
            <v>45.205005645751953</v>
          </cell>
          <cell r="F125">
            <v>47.75</v>
          </cell>
          <cell r="G125">
            <v>0</v>
          </cell>
          <cell r="I125">
            <v>11.369998931884766</v>
          </cell>
          <cell r="J125">
            <v>8.0900001525878906</v>
          </cell>
          <cell r="K125">
            <v>7.4600000381469727</v>
          </cell>
          <cell r="L125">
            <v>6.559999942779541</v>
          </cell>
          <cell r="M125">
            <v>53</v>
          </cell>
          <cell r="N125">
            <v>53</v>
          </cell>
          <cell r="O125">
            <v>57.5</v>
          </cell>
          <cell r="R125">
            <v>52.347145080566406</v>
          </cell>
          <cell r="T125">
            <v>55.509999237060548</v>
          </cell>
          <cell r="U125">
            <v>58.009999237060548</v>
          </cell>
          <cell r="W125">
            <v>58.509999237060548</v>
          </cell>
          <cell r="Y125">
            <v>56.759999237060548</v>
          </cell>
          <cell r="Z125">
            <v>54.320000610351563</v>
          </cell>
          <cell r="AB125">
            <v>53.599999389648438</v>
          </cell>
          <cell r="AC125">
            <v>56.099999389648438</v>
          </cell>
          <cell r="AD125">
            <v>57.197499237060548</v>
          </cell>
          <cell r="AE125">
            <v>60.125000915527345</v>
          </cell>
          <cell r="AF125">
            <v>60.625000915527345</v>
          </cell>
          <cell r="AG125">
            <v>45.499992370605469</v>
          </cell>
          <cell r="AI125">
            <v>40634</v>
          </cell>
          <cell r="AJ125">
            <v>1.0499999523162842</v>
          </cell>
        </row>
        <row r="126">
          <cell r="A126">
            <v>40026</v>
          </cell>
          <cell r="B126">
            <v>65</v>
          </cell>
          <cell r="C126">
            <v>46.3</v>
          </cell>
          <cell r="D126">
            <v>85.15</v>
          </cell>
          <cell r="E126">
            <v>45.010002136230469</v>
          </cell>
          <cell r="F126">
            <v>47.75</v>
          </cell>
          <cell r="G126">
            <v>0</v>
          </cell>
          <cell r="I126">
            <v>11.369998931884766</v>
          </cell>
          <cell r="J126">
            <v>8.0900001525878906</v>
          </cell>
          <cell r="K126">
            <v>7.4600000381469727</v>
          </cell>
          <cell r="L126">
            <v>6.559999942779541</v>
          </cell>
          <cell r="M126">
            <v>53</v>
          </cell>
          <cell r="N126">
            <v>53</v>
          </cell>
          <cell r="O126">
            <v>56.5</v>
          </cell>
          <cell r="R126">
            <v>52.347145080566406</v>
          </cell>
          <cell r="T126">
            <v>55.509999237060548</v>
          </cell>
          <cell r="U126">
            <v>58.009999237060548</v>
          </cell>
          <cell r="W126">
            <v>58.509999237060548</v>
          </cell>
          <cell r="Y126">
            <v>56.759999237060548</v>
          </cell>
          <cell r="Z126">
            <v>54.320000610351563</v>
          </cell>
          <cell r="AB126">
            <v>54.264999389648438</v>
          </cell>
          <cell r="AC126">
            <v>56.764999389648438</v>
          </cell>
          <cell r="AD126">
            <v>57.134999237060548</v>
          </cell>
          <cell r="AE126">
            <v>60.125000915527345</v>
          </cell>
          <cell r="AF126">
            <v>60.625000915527345</v>
          </cell>
          <cell r="AG126">
            <v>45.5</v>
          </cell>
          <cell r="AI126">
            <v>40664</v>
          </cell>
          <cell r="AJ126">
            <v>1.0499999523162842</v>
          </cell>
        </row>
        <row r="127">
          <cell r="A127">
            <v>40057</v>
          </cell>
          <cell r="B127">
            <v>36.299999999999997</v>
          </cell>
          <cell r="C127">
            <v>33.299999999999997</v>
          </cell>
          <cell r="D127">
            <v>47.64</v>
          </cell>
          <cell r="E127">
            <v>29.400001525878906</v>
          </cell>
          <cell r="F127">
            <v>34.25</v>
          </cell>
          <cell r="G127">
            <v>0</v>
          </cell>
          <cell r="I127">
            <v>2.9249999523162842</v>
          </cell>
          <cell r="J127">
            <v>2.1200001239776611</v>
          </cell>
          <cell r="K127">
            <v>1.690000057220459</v>
          </cell>
          <cell r="L127">
            <v>6.130000114440918</v>
          </cell>
          <cell r="M127">
            <v>32.5</v>
          </cell>
          <cell r="N127">
            <v>32.5</v>
          </cell>
          <cell r="O127">
            <v>36</v>
          </cell>
          <cell r="R127">
            <v>35.902141571044922</v>
          </cell>
          <cell r="T127">
            <v>31.215000152587891</v>
          </cell>
          <cell r="U127">
            <v>32.715000152587891</v>
          </cell>
          <cell r="W127">
            <v>35.865001678466797</v>
          </cell>
          <cell r="Y127">
            <v>32.465000152587891</v>
          </cell>
          <cell r="Z127">
            <v>31.024995803833008</v>
          </cell>
          <cell r="AB127">
            <v>35.730003356933594</v>
          </cell>
          <cell r="AC127">
            <v>37.230003356933594</v>
          </cell>
          <cell r="AD127">
            <v>31.165002822875977</v>
          </cell>
          <cell r="AE127">
            <v>33.080005645751953</v>
          </cell>
          <cell r="AF127">
            <v>33.580005645751953</v>
          </cell>
          <cell r="AG127">
            <v>36.350002288818359</v>
          </cell>
          <cell r="AI127">
            <v>40695</v>
          </cell>
          <cell r="AJ127">
            <v>1.5499999523162842</v>
          </cell>
        </row>
        <row r="128">
          <cell r="A128">
            <v>40087</v>
          </cell>
          <cell r="B128">
            <v>34.299999999999997</v>
          </cell>
          <cell r="C128">
            <v>31.55</v>
          </cell>
          <cell r="D128">
            <v>45.64</v>
          </cell>
          <cell r="E128">
            <v>28.199996948242188</v>
          </cell>
          <cell r="F128">
            <v>34</v>
          </cell>
          <cell r="G128">
            <v>0</v>
          </cell>
          <cell r="I128">
            <v>2.9300000667572021</v>
          </cell>
          <cell r="J128">
            <v>2.119999885559082</v>
          </cell>
          <cell r="K128">
            <v>1.690000057220459</v>
          </cell>
          <cell r="L128">
            <v>6.130000114440918</v>
          </cell>
          <cell r="M128">
            <v>31.5</v>
          </cell>
          <cell r="N128">
            <v>31.5</v>
          </cell>
          <cell r="O128">
            <v>35</v>
          </cell>
          <cell r="R128">
            <v>35.405185699462891</v>
          </cell>
          <cell r="T128">
            <v>32.366561889648438</v>
          </cell>
          <cell r="U128">
            <v>32.366561889648438</v>
          </cell>
          <cell r="W128">
            <v>36.866558074951172</v>
          </cell>
          <cell r="Y128">
            <v>33.616561889648438</v>
          </cell>
          <cell r="Z128">
            <v>31.976566314697266</v>
          </cell>
          <cell r="AB128">
            <v>35.981563568115234</v>
          </cell>
          <cell r="AC128">
            <v>36.981563568115234</v>
          </cell>
          <cell r="AD128">
            <v>32.327816009521484</v>
          </cell>
          <cell r="AE128">
            <v>31.330314636230469</v>
          </cell>
          <cell r="AF128">
            <v>31.830314636230469</v>
          </cell>
          <cell r="AG128">
            <v>36.02000198364258</v>
          </cell>
          <cell r="AI128">
            <v>40725</v>
          </cell>
          <cell r="AJ128">
            <v>1.5499999523162842</v>
          </cell>
        </row>
        <row r="129">
          <cell r="A129">
            <v>40118</v>
          </cell>
          <cell r="B129">
            <v>34.299999999999997</v>
          </cell>
          <cell r="C129">
            <v>31.55</v>
          </cell>
          <cell r="D129">
            <v>45.64</v>
          </cell>
          <cell r="E129">
            <v>31</v>
          </cell>
          <cell r="F129">
            <v>33.25</v>
          </cell>
          <cell r="G129">
            <v>0</v>
          </cell>
          <cell r="I129">
            <v>2.9249999523162842</v>
          </cell>
          <cell r="J129">
            <v>2.119999885559082</v>
          </cell>
          <cell r="K129">
            <v>1.690000057220459</v>
          </cell>
          <cell r="L129">
            <v>6.130000114440918</v>
          </cell>
          <cell r="M129">
            <v>31.5</v>
          </cell>
          <cell r="N129">
            <v>31.5</v>
          </cell>
          <cell r="O129">
            <v>35</v>
          </cell>
          <cell r="R129">
            <v>35.505184173583984</v>
          </cell>
          <cell r="T129">
            <v>32.466560363769531</v>
          </cell>
          <cell r="U129">
            <v>32.466560363769531</v>
          </cell>
          <cell r="W129">
            <v>36.966556549072266</v>
          </cell>
          <cell r="Y129">
            <v>33.716560363769531</v>
          </cell>
          <cell r="Z129">
            <v>32.176559448242188</v>
          </cell>
          <cell r="AB129">
            <v>36.081562042236328</v>
          </cell>
          <cell r="AC129">
            <v>37.076560974121094</v>
          </cell>
          <cell r="AD129">
            <v>32.865314483642578</v>
          </cell>
          <cell r="AE129">
            <v>31.430313110351563</v>
          </cell>
          <cell r="AF129">
            <v>31.930313110351563</v>
          </cell>
          <cell r="AG129">
            <v>34.269998168945314</v>
          </cell>
          <cell r="AI129">
            <v>40756</v>
          </cell>
          <cell r="AJ129">
            <v>1.5499999523162842</v>
          </cell>
        </row>
        <row r="130">
          <cell r="A130">
            <v>40148</v>
          </cell>
          <cell r="B130">
            <v>34.299999999999997</v>
          </cell>
          <cell r="C130">
            <v>31.55</v>
          </cell>
          <cell r="D130">
            <v>45.64</v>
          </cell>
          <cell r="E130">
            <v>34</v>
          </cell>
          <cell r="F130">
            <v>35.5</v>
          </cell>
          <cell r="G130">
            <v>0</v>
          </cell>
          <cell r="I130">
            <v>2.9249999523162842</v>
          </cell>
          <cell r="J130">
            <v>2.119999885559082</v>
          </cell>
          <cell r="K130">
            <v>1.690000057220459</v>
          </cell>
          <cell r="L130">
            <v>6.130000114440918</v>
          </cell>
          <cell r="M130">
            <v>31.5</v>
          </cell>
          <cell r="N130">
            <v>31.5</v>
          </cell>
          <cell r="O130">
            <v>35</v>
          </cell>
          <cell r="R130">
            <v>35.605182647705078</v>
          </cell>
          <cell r="T130">
            <v>32.566558837890625</v>
          </cell>
          <cell r="U130">
            <v>32.566558837890625</v>
          </cell>
          <cell r="W130">
            <v>37.066551208496094</v>
          </cell>
          <cell r="Y130">
            <v>33.816558837890625</v>
          </cell>
          <cell r="Z130">
            <v>33.026561737060547</v>
          </cell>
          <cell r="AB130">
            <v>36.806560516357422</v>
          </cell>
          <cell r="AC130">
            <v>37.801559448242188</v>
          </cell>
          <cell r="AD130">
            <v>32.652812957763672</v>
          </cell>
          <cell r="AE130">
            <v>31.530311584472656</v>
          </cell>
          <cell r="AF130">
            <v>32.030311584472656</v>
          </cell>
          <cell r="AG130">
            <v>35.769998168945314</v>
          </cell>
          <cell r="AI130">
            <v>40787</v>
          </cell>
          <cell r="AJ130">
            <v>1.5499999523162842</v>
          </cell>
        </row>
        <row r="131">
          <cell r="A131">
            <v>40179</v>
          </cell>
          <cell r="B131">
            <v>44.5</v>
          </cell>
          <cell r="C131">
            <v>37.299999999999997</v>
          </cell>
          <cell r="D131">
            <v>56.85</v>
          </cell>
          <cell r="E131">
            <v>36.7550048828125</v>
          </cell>
          <cell r="F131">
            <v>43.75</v>
          </cell>
          <cell r="G131">
            <v>0</v>
          </cell>
          <cell r="I131">
            <v>2.9300014972686768</v>
          </cell>
          <cell r="J131">
            <v>2.119999885559082</v>
          </cell>
          <cell r="K131">
            <v>1.690000057220459</v>
          </cell>
          <cell r="L131">
            <v>6.130000114440918</v>
          </cell>
          <cell r="M131">
            <v>36</v>
          </cell>
          <cell r="N131">
            <v>36</v>
          </cell>
          <cell r="O131">
            <v>39.5</v>
          </cell>
          <cell r="R131">
            <v>40.782386779785156</v>
          </cell>
          <cell r="T131">
            <v>36.245719909667969</v>
          </cell>
          <cell r="U131">
            <v>36.745719909667969</v>
          </cell>
          <cell r="W131">
            <v>40.813716888427734</v>
          </cell>
          <cell r="Y131">
            <v>37.495719909667969</v>
          </cell>
          <cell r="Z131">
            <v>36.143718719482422</v>
          </cell>
          <cell r="AB131">
            <v>41.987388610839844</v>
          </cell>
          <cell r="AC131">
            <v>42.987388610839844</v>
          </cell>
          <cell r="AD131">
            <v>36.392864227294922</v>
          </cell>
          <cell r="AE131">
            <v>39.837863922119141</v>
          </cell>
          <cell r="AF131">
            <v>40.337863922119141</v>
          </cell>
          <cell r="AG131">
            <v>36.219999694824217</v>
          </cell>
          <cell r="AI131">
            <v>40817</v>
          </cell>
          <cell r="AJ131">
            <v>1.5499999523162842</v>
          </cell>
        </row>
        <row r="132">
          <cell r="A132">
            <v>40210</v>
          </cell>
          <cell r="B132">
            <v>44.5</v>
          </cell>
          <cell r="C132">
            <v>37.299999999999997</v>
          </cell>
          <cell r="D132">
            <v>56.85</v>
          </cell>
          <cell r="E132">
            <v>35.0050048828125</v>
          </cell>
          <cell r="F132">
            <v>43.75</v>
          </cell>
          <cell r="G132">
            <v>0</v>
          </cell>
          <cell r="I132">
            <v>2.9300014972686768</v>
          </cell>
          <cell r="J132">
            <v>2.119999885559082</v>
          </cell>
          <cell r="K132">
            <v>1.690000057220459</v>
          </cell>
          <cell r="L132">
            <v>6.130000114440918</v>
          </cell>
          <cell r="M132">
            <v>36</v>
          </cell>
          <cell r="N132">
            <v>36</v>
          </cell>
          <cell r="O132">
            <v>39.5</v>
          </cell>
          <cell r="R132">
            <v>40.432384490966797</v>
          </cell>
          <cell r="T132">
            <v>35.645717620849609</v>
          </cell>
          <cell r="U132">
            <v>36.145717620849609</v>
          </cell>
          <cell r="W132">
            <v>40.215709686279297</v>
          </cell>
          <cell r="Y132">
            <v>36.895717620849609</v>
          </cell>
          <cell r="Z132">
            <v>35.54571533203125</v>
          </cell>
          <cell r="AB132">
            <v>41.887386322021484</v>
          </cell>
          <cell r="AC132">
            <v>42.887386322021484</v>
          </cell>
          <cell r="AD132">
            <v>35.667861938476563</v>
          </cell>
          <cell r="AE132">
            <v>39.487861633300781</v>
          </cell>
          <cell r="AF132">
            <v>39.987861633300781</v>
          </cell>
          <cell r="AG132">
            <v>35.569994354248045</v>
          </cell>
          <cell r="AI132">
            <v>40848</v>
          </cell>
          <cell r="AJ132">
            <v>1.5499999523162842</v>
          </cell>
        </row>
        <row r="133">
          <cell r="A133">
            <v>40238</v>
          </cell>
          <cell r="B133">
            <v>39.5</v>
          </cell>
          <cell r="C133">
            <v>33.799999999999997</v>
          </cell>
          <cell r="D133">
            <v>49.85</v>
          </cell>
          <cell r="E133">
            <v>32.250007629394531</v>
          </cell>
          <cell r="F133">
            <v>36</v>
          </cell>
          <cell r="G133">
            <v>0</v>
          </cell>
          <cell r="I133">
            <v>2.9249999523162842</v>
          </cell>
          <cell r="J133">
            <v>2.119999885559082</v>
          </cell>
          <cell r="K133">
            <v>1.690000057220459</v>
          </cell>
          <cell r="L133">
            <v>6.130000114440918</v>
          </cell>
          <cell r="M133">
            <v>34</v>
          </cell>
          <cell r="N133">
            <v>34</v>
          </cell>
          <cell r="O133">
            <v>37.5</v>
          </cell>
          <cell r="R133">
            <v>36.147270202636719</v>
          </cell>
          <cell r="T133">
            <v>34.107681274414063</v>
          </cell>
          <cell r="U133">
            <v>34.857681274414063</v>
          </cell>
          <cell r="W133">
            <v>38.687679290771484</v>
          </cell>
          <cell r="Y133">
            <v>35.357677459716797</v>
          </cell>
          <cell r="Z133">
            <v>34.507678985595703</v>
          </cell>
          <cell r="AB133">
            <v>36.602272033691406</v>
          </cell>
          <cell r="AC133">
            <v>37.602272033691406</v>
          </cell>
          <cell r="AD133">
            <v>34.058555603027344</v>
          </cell>
          <cell r="AE133">
            <v>33.703544616699219</v>
          </cell>
          <cell r="AF133">
            <v>34.203544616699219</v>
          </cell>
          <cell r="AG133">
            <v>34.09999313354492</v>
          </cell>
          <cell r="AI133">
            <v>40878</v>
          </cell>
          <cell r="AJ133">
            <v>1.0499999523162842</v>
          </cell>
        </row>
        <row r="134">
          <cell r="A134">
            <v>40269</v>
          </cell>
          <cell r="B134">
            <v>40.5</v>
          </cell>
          <cell r="C134">
            <v>33.799999999999997</v>
          </cell>
          <cell r="D134">
            <v>50.85</v>
          </cell>
          <cell r="E134">
            <v>27.500007629394531</v>
          </cell>
          <cell r="F134">
            <v>36</v>
          </cell>
          <cell r="G134">
            <v>0</v>
          </cell>
          <cell r="I134">
            <v>3.4300003051757813</v>
          </cell>
          <cell r="J134">
            <v>2.119999885559082</v>
          </cell>
          <cell r="K134">
            <v>1.690000057220459</v>
          </cell>
          <cell r="L134">
            <v>6.130000114440918</v>
          </cell>
          <cell r="M134">
            <v>33</v>
          </cell>
          <cell r="N134">
            <v>33</v>
          </cell>
          <cell r="O134">
            <v>36.5</v>
          </cell>
          <cell r="R134">
            <v>36.597270965576172</v>
          </cell>
          <cell r="T134">
            <v>34.307682037353516</v>
          </cell>
          <cell r="U134">
            <v>35.057682037353516</v>
          </cell>
          <cell r="W134">
            <v>38.937679290771484</v>
          </cell>
          <cell r="Y134">
            <v>35.557682037353516</v>
          </cell>
          <cell r="Z134">
            <v>34.707679748535156</v>
          </cell>
          <cell r="AB134">
            <v>36.802272796630859</v>
          </cell>
          <cell r="AC134">
            <v>37.802272796630859</v>
          </cell>
          <cell r="AD134">
            <v>33.883560180664063</v>
          </cell>
          <cell r="AE134">
            <v>34.153545379638672</v>
          </cell>
          <cell r="AF134">
            <v>34.653545379638672</v>
          </cell>
          <cell r="AG134">
            <v>35.299993896484374</v>
          </cell>
          <cell r="AI134">
            <v>40909</v>
          </cell>
          <cell r="AJ134">
            <v>1.0499999523162842</v>
          </cell>
        </row>
        <row r="135">
          <cell r="A135">
            <v>40299</v>
          </cell>
          <cell r="B135">
            <v>41.5</v>
          </cell>
          <cell r="C135">
            <v>34.799999999999997</v>
          </cell>
          <cell r="D135">
            <v>52.85</v>
          </cell>
          <cell r="E135">
            <v>28.500011444091797</v>
          </cell>
          <cell r="F135">
            <v>36.25</v>
          </cell>
          <cell r="G135">
            <v>0</v>
          </cell>
          <cell r="I135">
            <v>3.4300003051757813</v>
          </cell>
          <cell r="J135">
            <v>2.119999885559082</v>
          </cell>
          <cell r="K135">
            <v>1.690000057220459</v>
          </cell>
          <cell r="L135">
            <v>6.130000114440918</v>
          </cell>
          <cell r="M135">
            <v>37</v>
          </cell>
          <cell r="N135">
            <v>37</v>
          </cell>
          <cell r="O135">
            <v>40.5</v>
          </cell>
          <cell r="R135">
            <v>40.253570556640625</v>
          </cell>
          <cell r="T135">
            <v>38.960002899169922</v>
          </cell>
          <cell r="U135">
            <v>39.960002899169922</v>
          </cell>
          <cell r="W135">
            <v>43.360000610351563</v>
          </cell>
          <cell r="Y135">
            <v>40.210002899169922</v>
          </cell>
          <cell r="Z135">
            <v>38.359996795654297</v>
          </cell>
          <cell r="AB135">
            <v>40.833572387695313</v>
          </cell>
          <cell r="AC135">
            <v>42.833572387695313</v>
          </cell>
          <cell r="AD135">
            <v>36.613567352294922</v>
          </cell>
          <cell r="AE135">
            <v>35.183567047119141</v>
          </cell>
          <cell r="AF135">
            <v>35.683567047119141</v>
          </cell>
          <cell r="AG135">
            <v>36.750006103515624</v>
          </cell>
          <cell r="AI135">
            <v>40940</v>
          </cell>
          <cell r="AJ135">
            <v>1.0499999523162842</v>
          </cell>
        </row>
        <row r="136">
          <cell r="A136">
            <v>40330</v>
          </cell>
          <cell r="B136">
            <v>49.5</v>
          </cell>
          <cell r="C136">
            <v>40.549999999999997</v>
          </cell>
          <cell r="D136">
            <v>62.85</v>
          </cell>
          <cell r="E136">
            <v>37.750007629394531</v>
          </cell>
          <cell r="F136">
            <v>43.25</v>
          </cell>
          <cell r="G136">
            <v>0</v>
          </cell>
          <cell r="I136">
            <v>11.369998931884766</v>
          </cell>
          <cell r="J136">
            <v>8.0900001525878906</v>
          </cell>
          <cell r="K136">
            <v>7.4600000381469727</v>
          </cell>
          <cell r="L136">
            <v>6.559999942779541</v>
          </cell>
          <cell r="M136">
            <v>47</v>
          </cell>
          <cell r="N136">
            <v>47</v>
          </cell>
          <cell r="O136">
            <v>50.5</v>
          </cell>
          <cell r="R136">
            <v>40.502857208251953</v>
          </cell>
          <cell r="T136">
            <v>51.960002899169922</v>
          </cell>
          <cell r="U136">
            <v>53.460002899169922</v>
          </cell>
          <cell r="W136">
            <v>55.959995269775391</v>
          </cell>
          <cell r="Y136">
            <v>53.210002899169922</v>
          </cell>
          <cell r="Z136">
            <v>51.110000610351563</v>
          </cell>
          <cell r="AB136">
            <v>42.542859039306641</v>
          </cell>
          <cell r="AC136">
            <v>45.042859039306641</v>
          </cell>
          <cell r="AD136">
            <v>50.860000610351563</v>
          </cell>
          <cell r="AE136">
            <v>42.432857513427734</v>
          </cell>
          <cell r="AF136">
            <v>42.932857513427734</v>
          </cell>
          <cell r="AG136">
            <v>41.749994659423827</v>
          </cell>
          <cell r="AI136">
            <v>40969</v>
          </cell>
          <cell r="AJ136">
            <v>1.0499999523162842</v>
          </cell>
        </row>
        <row r="137">
          <cell r="A137">
            <v>40360</v>
          </cell>
          <cell r="B137">
            <v>65.5</v>
          </cell>
          <cell r="C137">
            <v>46.8</v>
          </cell>
          <cell r="D137">
            <v>85.85</v>
          </cell>
          <cell r="E137">
            <v>45.705005645751953</v>
          </cell>
          <cell r="F137">
            <v>48.25</v>
          </cell>
          <cell r="G137">
            <v>0</v>
          </cell>
          <cell r="I137">
            <v>11.369998931884766</v>
          </cell>
          <cell r="J137">
            <v>8.0900001525878906</v>
          </cell>
          <cell r="K137">
            <v>7.4600000381469727</v>
          </cell>
          <cell r="L137">
            <v>6.559999942779541</v>
          </cell>
          <cell r="M137">
            <v>53</v>
          </cell>
          <cell r="N137">
            <v>53</v>
          </cell>
          <cell r="O137">
            <v>56.5</v>
          </cell>
          <cell r="R137">
            <v>54.097145080566406</v>
          </cell>
          <cell r="T137">
            <v>57.380001983642579</v>
          </cell>
          <cell r="U137">
            <v>59.880001983642579</v>
          </cell>
          <cell r="W137">
            <v>60.380001983642579</v>
          </cell>
          <cell r="Y137">
            <v>58.630001983642579</v>
          </cell>
          <cell r="Z137">
            <v>56.27999969482422</v>
          </cell>
          <cell r="AB137">
            <v>55.099999389648438</v>
          </cell>
          <cell r="AC137">
            <v>57.599999389648438</v>
          </cell>
          <cell r="AD137">
            <v>59.067501983642579</v>
          </cell>
          <cell r="AE137">
            <v>61.375000915527345</v>
          </cell>
          <cell r="AF137">
            <v>61.875000915527345</v>
          </cell>
          <cell r="AG137">
            <v>47.499992370605469</v>
          </cell>
          <cell r="AI137">
            <v>41000</v>
          </cell>
          <cell r="AJ137">
            <v>1.0499999523162842</v>
          </cell>
        </row>
        <row r="138">
          <cell r="A138">
            <v>40391</v>
          </cell>
          <cell r="B138">
            <v>65.5</v>
          </cell>
          <cell r="C138">
            <v>46.8</v>
          </cell>
          <cell r="D138">
            <v>85.85</v>
          </cell>
          <cell r="E138">
            <v>45.510002136230469</v>
          </cell>
          <cell r="F138">
            <v>48.25</v>
          </cell>
          <cell r="G138">
            <v>0</v>
          </cell>
          <cell r="I138">
            <v>11.369998931884766</v>
          </cell>
          <cell r="J138">
            <v>8.0900001525878906</v>
          </cell>
          <cell r="K138">
            <v>7.4600000381469727</v>
          </cell>
          <cell r="L138">
            <v>6.559999942779541</v>
          </cell>
          <cell r="M138">
            <v>53</v>
          </cell>
          <cell r="N138">
            <v>53</v>
          </cell>
          <cell r="O138">
            <v>56.5</v>
          </cell>
          <cell r="R138">
            <v>54.097145080566406</v>
          </cell>
          <cell r="T138">
            <v>57.380001983642579</v>
          </cell>
          <cell r="U138">
            <v>59.880001983642579</v>
          </cell>
          <cell r="W138">
            <v>60.380001983642579</v>
          </cell>
          <cell r="Y138">
            <v>58.630001983642579</v>
          </cell>
          <cell r="Z138">
            <v>56.27999969482422</v>
          </cell>
          <cell r="AB138">
            <v>55.764999389648438</v>
          </cell>
          <cell r="AC138">
            <v>58.264999389648438</v>
          </cell>
          <cell r="AD138">
            <v>59.005001983642579</v>
          </cell>
          <cell r="AE138">
            <v>61.375000915527345</v>
          </cell>
          <cell r="AF138">
            <v>61.875000915527345</v>
          </cell>
          <cell r="AG138">
            <v>47.5</v>
          </cell>
          <cell r="AI138">
            <v>41030</v>
          </cell>
          <cell r="AJ138">
            <v>1.0499999523162842</v>
          </cell>
        </row>
        <row r="139">
          <cell r="A139">
            <v>40422</v>
          </cell>
          <cell r="B139">
            <v>36.799999999999997</v>
          </cell>
          <cell r="C139">
            <v>33.799999999999997</v>
          </cell>
          <cell r="D139">
            <v>48.34</v>
          </cell>
          <cell r="E139">
            <v>29.900001525878906</v>
          </cell>
          <cell r="F139">
            <v>34.75</v>
          </cell>
          <cell r="G139">
            <v>0</v>
          </cell>
          <cell r="I139">
            <v>2.9249999523162842</v>
          </cell>
          <cell r="J139">
            <v>2.1200001239776611</v>
          </cell>
          <cell r="K139">
            <v>1.690000057220459</v>
          </cell>
          <cell r="L139">
            <v>6.130000114440918</v>
          </cell>
          <cell r="M139">
            <v>32.5</v>
          </cell>
          <cell r="N139">
            <v>32.5</v>
          </cell>
          <cell r="O139">
            <v>36</v>
          </cell>
          <cell r="R139">
            <v>36.152141571044922</v>
          </cell>
          <cell r="T139">
            <v>31.335000991821289</v>
          </cell>
          <cell r="U139">
            <v>32.835002899169922</v>
          </cell>
          <cell r="W139">
            <v>35.985004425048828</v>
          </cell>
          <cell r="Y139">
            <v>32.585002899169922</v>
          </cell>
          <cell r="Z139">
            <v>31.234996795654297</v>
          </cell>
          <cell r="AB139">
            <v>35.730003356933594</v>
          </cell>
          <cell r="AC139">
            <v>37.230003356933594</v>
          </cell>
          <cell r="AD139">
            <v>31.285001754760742</v>
          </cell>
          <cell r="AE139">
            <v>32.830005645751953</v>
          </cell>
          <cell r="AF139">
            <v>33.330005645751953</v>
          </cell>
          <cell r="AG139">
            <v>36.850002288818359</v>
          </cell>
          <cell r="AI139">
            <v>41061</v>
          </cell>
          <cell r="AJ139">
            <v>1.5499999523162842</v>
          </cell>
        </row>
        <row r="140">
          <cell r="A140">
            <v>40452</v>
          </cell>
          <cell r="B140">
            <v>34.799999999999997</v>
          </cell>
          <cell r="C140">
            <v>32.049999999999997</v>
          </cell>
          <cell r="D140">
            <v>46.34</v>
          </cell>
          <cell r="E140">
            <v>28.699996948242188</v>
          </cell>
          <cell r="F140">
            <v>34.5</v>
          </cell>
          <cell r="G140">
            <v>0</v>
          </cell>
          <cell r="I140">
            <v>2.9300000667572021</v>
          </cell>
          <cell r="J140">
            <v>2.119999885559082</v>
          </cell>
          <cell r="K140">
            <v>1.690000057220459</v>
          </cell>
          <cell r="L140">
            <v>6.130000114440918</v>
          </cell>
          <cell r="M140">
            <v>31.5</v>
          </cell>
          <cell r="N140">
            <v>31.5</v>
          </cell>
          <cell r="O140">
            <v>35</v>
          </cell>
          <cell r="R140">
            <v>35.655185699462891</v>
          </cell>
          <cell r="T140">
            <v>32.736564636230469</v>
          </cell>
          <cell r="U140">
            <v>32.736564636230469</v>
          </cell>
          <cell r="W140">
            <v>37.236560821533203</v>
          </cell>
          <cell r="Y140">
            <v>33.986564636230469</v>
          </cell>
          <cell r="Z140">
            <v>32.436565399169922</v>
          </cell>
          <cell r="AB140">
            <v>35.981563568115234</v>
          </cell>
          <cell r="AC140">
            <v>36.981563568115234</v>
          </cell>
          <cell r="AD140">
            <v>32.697818756103516</v>
          </cell>
          <cell r="AE140">
            <v>31.080314636230469</v>
          </cell>
          <cell r="AF140">
            <v>31.580314636230469</v>
          </cell>
          <cell r="AG140">
            <v>36.370001983642581</v>
          </cell>
          <cell r="AI140">
            <v>41091</v>
          </cell>
          <cell r="AJ140">
            <v>1.5499999523162842</v>
          </cell>
        </row>
        <row r="141">
          <cell r="A141">
            <v>40483</v>
          </cell>
          <cell r="B141">
            <v>34.799999999999997</v>
          </cell>
          <cell r="C141">
            <v>32.049999999999997</v>
          </cell>
          <cell r="D141">
            <v>46.34</v>
          </cell>
          <cell r="E141">
            <v>31.5</v>
          </cell>
          <cell r="F141">
            <v>33.75</v>
          </cell>
          <cell r="G141">
            <v>0</v>
          </cell>
          <cell r="I141">
            <v>2.9249999523162842</v>
          </cell>
          <cell r="J141">
            <v>2.119999885559082</v>
          </cell>
          <cell r="K141">
            <v>1.690000057220459</v>
          </cell>
          <cell r="L141">
            <v>6.130000114440918</v>
          </cell>
          <cell r="M141">
            <v>31.5</v>
          </cell>
          <cell r="N141">
            <v>31.5</v>
          </cell>
          <cell r="O141">
            <v>35</v>
          </cell>
          <cell r="R141">
            <v>35.755184173583984</v>
          </cell>
          <cell r="T141">
            <v>32.836563110351563</v>
          </cell>
          <cell r="U141">
            <v>32.836563110351563</v>
          </cell>
          <cell r="W141">
            <v>37.336559295654297</v>
          </cell>
          <cell r="Y141">
            <v>34.086563110351563</v>
          </cell>
          <cell r="Z141">
            <v>32.636558532714844</v>
          </cell>
          <cell r="AB141">
            <v>36.081562042236328</v>
          </cell>
          <cell r="AC141">
            <v>37.076560974121094</v>
          </cell>
          <cell r="AD141">
            <v>33.235317230224609</v>
          </cell>
          <cell r="AE141">
            <v>31.180313110351563</v>
          </cell>
          <cell r="AF141">
            <v>31.680313110351563</v>
          </cell>
          <cell r="AG141">
            <v>34.619998168945315</v>
          </cell>
          <cell r="AI141">
            <v>41122</v>
          </cell>
          <cell r="AJ141">
            <v>1.5499999523162842</v>
          </cell>
        </row>
        <row r="142">
          <cell r="A142">
            <v>40513</v>
          </cell>
          <cell r="B142">
            <v>34.799999999999997</v>
          </cell>
          <cell r="C142">
            <v>32.049999999999997</v>
          </cell>
          <cell r="D142">
            <v>46.34</v>
          </cell>
          <cell r="E142">
            <v>34.5</v>
          </cell>
          <cell r="F142">
            <v>36</v>
          </cell>
          <cell r="G142">
            <v>0</v>
          </cell>
          <cell r="I142">
            <v>2.9249999523162842</v>
          </cell>
          <cell r="J142">
            <v>2.119999885559082</v>
          </cell>
          <cell r="K142">
            <v>1.690000057220459</v>
          </cell>
          <cell r="L142">
            <v>6.130000114440918</v>
          </cell>
          <cell r="M142">
            <v>31.5</v>
          </cell>
          <cell r="N142">
            <v>31.5</v>
          </cell>
          <cell r="O142">
            <v>35</v>
          </cell>
          <cell r="R142">
            <v>35.855182647705078</v>
          </cell>
          <cell r="T142">
            <v>32.936561584472656</v>
          </cell>
          <cell r="U142">
            <v>32.936561584472656</v>
          </cell>
          <cell r="W142">
            <v>37.436553955078125</v>
          </cell>
          <cell r="Y142">
            <v>34.186561584472656</v>
          </cell>
          <cell r="Z142">
            <v>33.486560821533203</v>
          </cell>
          <cell r="AB142">
            <v>36.806560516357422</v>
          </cell>
          <cell r="AC142">
            <v>37.801559448242188</v>
          </cell>
          <cell r="AD142">
            <v>33.022815704345703</v>
          </cell>
          <cell r="AE142">
            <v>31.280311584472656</v>
          </cell>
          <cell r="AF142">
            <v>31.780311584472656</v>
          </cell>
          <cell r="AG142">
            <v>36.119998168945315</v>
          </cell>
          <cell r="AI142">
            <v>41153</v>
          </cell>
          <cell r="AJ142">
            <v>1.5499999523162842</v>
          </cell>
        </row>
        <row r="143">
          <cell r="A143">
            <v>40544</v>
          </cell>
          <cell r="B143">
            <v>44.75</v>
          </cell>
          <cell r="C143">
            <v>37.549999999999997</v>
          </cell>
          <cell r="D143">
            <v>56.9</v>
          </cell>
          <cell r="E143">
            <v>37.2550048828125</v>
          </cell>
          <cell r="F143">
            <v>43.85</v>
          </cell>
          <cell r="G143">
            <v>0</v>
          </cell>
          <cell r="I143">
            <v>2.9300014972686768</v>
          </cell>
          <cell r="J143">
            <v>2.119999885559082</v>
          </cell>
          <cell r="K143">
            <v>1.690000057220459</v>
          </cell>
          <cell r="L143">
            <v>6.130000114440918</v>
          </cell>
          <cell r="M143">
            <v>37.25</v>
          </cell>
          <cell r="N143">
            <v>37.25</v>
          </cell>
          <cell r="O143">
            <v>40.75</v>
          </cell>
          <cell r="R143">
            <v>41.282386779785156</v>
          </cell>
          <cell r="T143">
            <v>36.745719909667969</v>
          </cell>
          <cell r="U143">
            <v>37.245719909667969</v>
          </cell>
          <cell r="W143">
            <v>41.313716888427734</v>
          </cell>
          <cell r="Y143">
            <v>37.995719909667969</v>
          </cell>
          <cell r="Z143">
            <v>36.493721008300781</v>
          </cell>
          <cell r="AB143">
            <v>41.782386779785156</v>
          </cell>
          <cell r="AC143">
            <v>42.782386779785156</v>
          </cell>
          <cell r="AD143">
            <v>36.117866516113281</v>
          </cell>
          <cell r="AE143">
            <v>42.882862091064453</v>
          </cell>
          <cell r="AF143">
            <v>43.382862091064453</v>
          </cell>
          <cell r="AG143">
            <v>36.719999694824217</v>
          </cell>
          <cell r="AI143">
            <v>41183</v>
          </cell>
          <cell r="AJ143">
            <v>1.5499999523162842</v>
          </cell>
        </row>
        <row r="144">
          <cell r="A144">
            <v>40575</v>
          </cell>
          <cell r="B144">
            <v>44.75</v>
          </cell>
          <cell r="C144">
            <v>37.549999999999997</v>
          </cell>
          <cell r="D144">
            <v>56.9</v>
          </cell>
          <cell r="E144">
            <v>35.5050048828125</v>
          </cell>
          <cell r="F144">
            <v>43.85</v>
          </cell>
          <cell r="G144">
            <v>0</v>
          </cell>
          <cell r="I144">
            <v>2.9300014972686768</v>
          </cell>
          <cell r="J144">
            <v>2.119999885559082</v>
          </cell>
          <cell r="K144">
            <v>1.690000057220459</v>
          </cell>
          <cell r="L144">
            <v>6.130000114440918</v>
          </cell>
          <cell r="M144">
            <v>37.25</v>
          </cell>
          <cell r="N144">
            <v>37.25</v>
          </cell>
          <cell r="O144">
            <v>40.75</v>
          </cell>
          <cell r="R144">
            <v>40.932384490966797</v>
          </cell>
          <cell r="T144">
            <v>36.145717620849609</v>
          </cell>
          <cell r="U144">
            <v>36.645717620849609</v>
          </cell>
          <cell r="W144">
            <v>40.715709686279297</v>
          </cell>
          <cell r="Y144">
            <v>37.395717620849609</v>
          </cell>
          <cell r="Z144">
            <v>35.895717620849609</v>
          </cell>
          <cell r="AB144">
            <v>41.432384490966797</v>
          </cell>
          <cell r="AC144">
            <v>42.432384490966797</v>
          </cell>
          <cell r="AD144">
            <v>35.517864227294922</v>
          </cell>
          <cell r="AE144">
            <v>42.532859802246094</v>
          </cell>
          <cell r="AF144">
            <v>43.032859802246094</v>
          </cell>
          <cell r="AG144">
            <v>36.069994354248045</v>
          </cell>
          <cell r="AI144">
            <v>41214</v>
          </cell>
          <cell r="AJ144">
            <v>1.5499999523162842</v>
          </cell>
        </row>
        <row r="145">
          <cell r="A145">
            <v>40603</v>
          </cell>
          <cell r="B145">
            <v>39.75</v>
          </cell>
          <cell r="C145">
            <v>34.049999999999997</v>
          </cell>
          <cell r="D145">
            <v>49.9</v>
          </cell>
          <cell r="E145">
            <v>32.750007629394531</v>
          </cell>
          <cell r="F145">
            <v>36.1</v>
          </cell>
          <cell r="G145">
            <v>0</v>
          </cell>
          <cell r="I145">
            <v>2.9249999523162842</v>
          </cell>
          <cell r="J145">
            <v>2.119999885559082</v>
          </cell>
          <cell r="K145">
            <v>1.690000057220459</v>
          </cell>
          <cell r="L145">
            <v>6.130000114440918</v>
          </cell>
          <cell r="M145">
            <v>34.5</v>
          </cell>
          <cell r="N145">
            <v>34.5</v>
          </cell>
          <cell r="O145">
            <v>38</v>
          </cell>
          <cell r="R145">
            <v>36.647270202636719</v>
          </cell>
          <cell r="T145">
            <v>34.607681274414063</v>
          </cell>
          <cell r="U145">
            <v>35.357681274414063</v>
          </cell>
          <cell r="W145">
            <v>39.187679290771484</v>
          </cell>
          <cell r="Y145">
            <v>35.857677459716797</v>
          </cell>
          <cell r="Z145">
            <v>34.357681274414063</v>
          </cell>
          <cell r="AB145">
            <v>36.897270202636719</v>
          </cell>
          <cell r="AC145">
            <v>37.897270202636719</v>
          </cell>
          <cell r="AD145">
            <v>34.733558654785156</v>
          </cell>
          <cell r="AE145">
            <v>37.248542785644531</v>
          </cell>
          <cell r="AF145">
            <v>37.748542785644531</v>
          </cell>
          <cell r="AG145">
            <v>34.59999313354492</v>
          </cell>
          <cell r="AI145">
            <v>41244</v>
          </cell>
          <cell r="AJ145">
            <v>1.0499999523162842</v>
          </cell>
        </row>
        <row r="146">
          <cell r="A146">
            <v>40634</v>
          </cell>
          <cell r="B146">
            <v>40.75</v>
          </cell>
          <cell r="C146">
            <v>34.049999999999997</v>
          </cell>
          <cell r="D146">
            <v>50.9</v>
          </cell>
          <cell r="E146">
            <v>28.000007629394531</v>
          </cell>
          <cell r="F146">
            <v>36.1</v>
          </cell>
          <cell r="G146">
            <v>0</v>
          </cell>
          <cell r="I146">
            <v>3.4300003051757813</v>
          </cell>
          <cell r="J146">
            <v>2.119999885559082</v>
          </cell>
          <cell r="K146">
            <v>1.690000057220459</v>
          </cell>
          <cell r="L146">
            <v>6.130000114440918</v>
          </cell>
          <cell r="M146">
            <v>33.5</v>
          </cell>
          <cell r="N146">
            <v>33.5</v>
          </cell>
          <cell r="O146">
            <v>37</v>
          </cell>
          <cell r="R146">
            <v>37.097270965576172</v>
          </cell>
          <cell r="T146">
            <v>34.807682037353516</v>
          </cell>
          <cell r="U146">
            <v>35.557682037353516</v>
          </cell>
          <cell r="W146">
            <v>39.437679290771484</v>
          </cell>
          <cell r="Y146">
            <v>36.057682037353516</v>
          </cell>
          <cell r="Z146">
            <v>34.557682037353516</v>
          </cell>
          <cell r="AB146">
            <v>37.347270965576172</v>
          </cell>
          <cell r="AC146">
            <v>38.347270965576172</v>
          </cell>
          <cell r="AD146">
            <v>34.933563232421875</v>
          </cell>
          <cell r="AE146">
            <v>37.698543548583984</v>
          </cell>
          <cell r="AF146">
            <v>38.198543548583984</v>
          </cell>
          <cell r="AG146">
            <v>35.799993896484374</v>
          </cell>
          <cell r="AI146">
            <v>41275</v>
          </cell>
          <cell r="AJ146">
            <v>1.0499999523162842</v>
          </cell>
        </row>
        <row r="147">
          <cell r="A147">
            <v>40664</v>
          </cell>
          <cell r="B147">
            <v>41.75</v>
          </cell>
          <cell r="C147">
            <v>35.049999999999997</v>
          </cell>
          <cell r="D147">
            <v>53.1</v>
          </cell>
          <cell r="E147">
            <v>29.000011444091797</v>
          </cell>
          <cell r="F147">
            <v>36.35</v>
          </cell>
          <cell r="G147">
            <v>0</v>
          </cell>
          <cell r="I147">
            <v>3.4300003051757813</v>
          </cell>
          <cell r="J147">
            <v>2.119999885559082</v>
          </cell>
          <cell r="K147">
            <v>1.690000057220459</v>
          </cell>
          <cell r="L147">
            <v>6.130000114440918</v>
          </cell>
          <cell r="M147">
            <v>37</v>
          </cell>
          <cell r="N147">
            <v>37</v>
          </cell>
          <cell r="O147">
            <v>40.5</v>
          </cell>
          <cell r="R147">
            <v>40.753570556640625</v>
          </cell>
          <cell r="T147">
            <v>39.960002899169922</v>
          </cell>
          <cell r="U147">
            <v>40.960002899169922</v>
          </cell>
          <cell r="W147">
            <v>44.360000610351563</v>
          </cell>
          <cell r="Y147">
            <v>41.210002899169922</v>
          </cell>
          <cell r="Z147">
            <v>39.709999084472656</v>
          </cell>
          <cell r="AB147">
            <v>41.003570556640625</v>
          </cell>
          <cell r="AC147">
            <v>43.003570556640625</v>
          </cell>
          <cell r="AD147">
            <v>37.963569641113281</v>
          </cell>
          <cell r="AE147">
            <v>39.353565216064453</v>
          </cell>
          <cell r="AF147">
            <v>39.853565216064453</v>
          </cell>
          <cell r="AG147">
            <v>37.250006103515624</v>
          </cell>
          <cell r="AI147">
            <v>41306</v>
          </cell>
          <cell r="AJ147">
            <v>1.0499999523162842</v>
          </cell>
        </row>
        <row r="148">
          <cell r="A148">
            <v>40695</v>
          </cell>
          <cell r="B148">
            <v>49.75</v>
          </cell>
          <cell r="C148">
            <v>40.799999999999997</v>
          </cell>
          <cell r="D148">
            <v>63.6</v>
          </cell>
          <cell r="E148">
            <v>38.250007629394531</v>
          </cell>
          <cell r="F148">
            <v>44</v>
          </cell>
          <cell r="G148">
            <v>0</v>
          </cell>
          <cell r="I148">
            <v>11.369998931884766</v>
          </cell>
          <cell r="J148">
            <v>8.0900001525878906</v>
          </cell>
          <cell r="K148">
            <v>7.4600000381469727</v>
          </cell>
          <cell r="L148">
            <v>6.559999942779541</v>
          </cell>
          <cell r="M148">
            <v>48</v>
          </cell>
          <cell r="N148">
            <v>48</v>
          </cell>
          <cell r="O148">
            <v>51.5</v>
          </cell>
          <cell r="R148">
            <v>41.502857208251953</v>
          </cell>
          <cell r="T148">
            <v>53.960002899169922</v>
          </cell>
          <cell r="U148">
            <v>55.460002899169922</v>
          </cell>
          <cell r="W148">
            <v>57.959995269775391</v>
          </cell>
          <cell r="Y148">
            <v>55.210002899169922</v>
          </cell>
          <cell r="Z148">
            <v>53.710002899169922</v>
          </cell>
          <cell r="AB148">
            <v>42.752857208251953</v>
          </cell>
          <cell r="AC148">
            <v>45.252857208251953</v>
          </cell>
          <cell r="AD148">
            <v>53.210002899169922</v>
          </cell>
          <cell r="AE148">
            <v>46.352855682373047</v>
          </cell>
          <cell r="AF148">
            <v>46.852855682373047</v>
          </cell>
          <cell r="AG148">
            <v>43.249994659423827</v>
          </cell>
          <cell r="AI148">
            <v>41334</v>
          </cell>
          <cell r="AJ148">
            <v>1.0499999523162842</v>
          </cell>
        </row>
        <row r="149">
          <cell r="A149">
            <v>40725</v>
          </cell>
          <cell r="B149">
            <v>65.75</v>
          </cell>
          <cell r="C149">
            <v>47.05</v>
          </cell>
          <cell r="D149">
            <v>87.6</v>
          </cell>
          <cell r="E149">
            <v>46.205005645751953</v>
          </cell>
          <cell r="F149">
            <v>49.75</v>
          </cell>
          <cell r="G149">
            <v>0</v>
          </cell>
          <cell r="I149">
            <v>11.369998931884766</v>
          </cell>
          <cell r="J149">
            <v>8.0900001525878906</v>
          </cell>
          <cell r="K149">
            <v>7.4600000381469727</v>
          </cell>
          <cell r="L149">
            <v>6.559999942779541</v>
          </cell>
          <cell r="M149">
            <v>58</v>
          </cell>
          <cell r="N149">
            <v>58</v>
          </cell>
          <cell r="O149">
            <v>61.5</v>
          </cell>
          <cell r="R149">
            <v>56.097145080566406</v>
          </cell>
          <cell r="T149">
            <v>59.380001983642579</v>
          </cell>
          <cell r="U149">
            <v>61.880001983642579</v>
          </cell>
          <cell r="W149">
            <v>62.380001983642579</v>
          </cell>
          <cell r="Y149">
            <v>60.630001983642579</v>
          </cell>
          <cell r="Z149">
            <v>59.130001983642579</v>
          </cell>
          <cell r="AB149">
            <v>56.597145080566406</v>
          </cell>
          <cell r="AC149">
            <v>59.097145080566406</v>
          </cell>
          <cell r="AD149">
            <v>61.680005035400391</v>
          </cell>
          <cell r="AE149">
            <v>69.747146606445313</v>
          </cell>
          <cell r="AF149">
            <v>70.247146606445313</v>
          </cell>
          <cell r="AG149">
            <v>49.749992370605469</v>
          </cell>
          <cell r="AI149">
            <v>41365</v>
          </cell>
          <cell r="AJ149">
            <v>1.0499999523162842</v>
          </cell>
        </row>
        <row r="150">
          <cell r="A150">
            <v>40756</v>
          </cell>
          <cell r="B150">
            <v>65.75</v>
          </cell>
          <cell r="C150">
            <v>47.05</v>
          </cell>
          <cell r="D150">
            <v>87.6</v>
          </cell>
          <cell r="E150">
            <v>46.010002136230469</v>
          </cell>
          <cell r="F150">
            <v>49.75</v>
          </cell>
          <cell r="G150">
            <v>0</v>
          </cell>
          <cell r="I150">
            <v>11.369998931884766</v>
          </cell>
          <cell r="J150">
            <v>8.0900001525878906</v>
          </cell>
          <cell r="K150">
            <v>7.4600000381469727</v>
          </cell>
          <cell r="L150">
            <v>6.559999942779541</v>
          </cell>
          <cell r="M150">
            <v>58</v>
          </cell>
          <cell r="N150">
            <v>58</v>
          </cell>
          <cell r="O150">
            <v>61.5</v>
          </cell>
          <cell r="R150">
            <v>56.097145080566406</v>
          </cell>
          <cell r="T150">
            <v>59.380001983642579</v>
          </cell>
          <cell r="U150">
            <v>61.880001983642579</v>
          </cell>
          <cell r="W150">
            <v>62.380001983642579</v>
          </cell>
          <cell r="Y150">
            <v>60.630001983642579</v>
          </cell>
          <cell r="Z150">
            <v>59.130001983642579</v>
          </cell>
          <cell r="AB150">
            <v>56.597145080566406</v>
          </cell>
          <cell r="AC150">
            <v>59.097145080566406</v>
          </cell>
          <cell r="AD150">
            <v>61.680005035400391</v>
          </cell>
          <cell r="AE150">
            <v>69.747146606445313</v>
          </cell>
          <cell r="AF150">
            <v>70.247146606445313</v>
          </cell>
          <cell r="AG150">
            <v>49.75</v>
          </cell>
          <cell r="AI150">
            <v>41395</v>
          </cell>
          <cell r="AJ150">
            <v>1.0499999523162842</v>
          </cell>
        </row>
        <row r="151">
          <cell r="A151">
            <v>40787</v>
          </cell>
          <cell r="B151">
            <v>37.049999999999997</v>
          </cell>
          <cell r="C151">
            <v>34.049999999999997</v>
          </cell>
          <cell r="D151">
            <v>48.39</v>
          </cell>
          <cell r="E151">
            <v>30.400001525878906</v>
          </cell>
          <cell r="F151">
            <v>34.85</v>
          </cell>
          <cell r="G151">
            <v>0</v>
          </cell>
          <cell r="I151">
            <v>2.9249999523162842</v>
          </cell>
          <cell r="J151">
            <v>2.1200001239776611</v>
          </cell>
          <cell r="K151">
            <v>1.690000057220459</v>
          </cell>
          <cell r="L151">
            <v>6.130000114440918</v>
          </cell>
          <cell r="M151">
            <v>32</v>
          </cell>
          <cell r="N151">
            <v>32</v>
          </cell>
          <cell r="O151">
            <v>35.5</v>
          </cell>
          <cell r="R151">
            <v>36.652141571044922</v>
          </cell>
          <cell r="T151">
            <v>31.585000991821289</v>
          </cell>
          <cell r="U151">
            <v>33.085002899169922</v>
          </cell>
          <cell r="W151">
            <v>36.235004425048828</v>
          </cell>
          <cell r="Y151">
            <v>32.835002899169922</v>
          </cell>
          <cell r="Z151">
            <v>31.334993362426758</v>
          </cell>
          <cell r="AB151">
            <v>37.152141571044922</v>
          </cell>
          <cell r="AC151">
            <v>38.652141571044922</v>
          </cell>
          <cell r="AD151">
            <v>31.460004806518555</v>
          </cell>
          <cell r="AE151">
            <v>37.752143859863281</v>
          </cell>
          <cell r="AF151">
            <v>38.252143859863281</v>
          </cell>
          <cell r="AG151">
            <v>37.350002288818359</v>
          </cell>
          <cell r="AI151">
            <v>41426</v>
          </cell>
          <cell r="AJ151">
            <v>1.5499999523162842</v>
          </cell>
        </row>
        <row r="152">
          <cell r="A152">
            <v>40817</v>
          </cell>
          <cell r="B152">
            <v>35.049999999999997</v>
          </cell>
          <cell r="C152">
            <v>32.299999999999997</v>
          </cell>
          <cell r="D152">
            <v>46.39</v>
          </cell>
          <cell r="E152">
            <v>29.199996948242188</v>
          </cell>
          <cell r="F152">
            <v>34.6</v>
          </cell>
          <cell r="G152">
            <v>0</v>
          </cell>
          <cell r="I152">
            <v>2.9300000667572021</v>
          </cell>
          <cell r="J152">
            <v>2.119999885559082</v>
          </cell>
          <cell r="K152">
            <v>1.690000057220459</v>
          </cell>
          <cell r="L152">
            <v>6.130000114440918</v>
          </cell>
          <cell r="M152">
            <v>31</v>
          </cell>
          <cell r="N152">
            <v>31</v>
          </cell>
          <cell r="O152">
            <v>34.5</v>
          </cell>
          <cell r="R152">
            <v>36.155185699462891</v>
          </cell>
          <cell r="T152">
            <v>33.236564636230469</v>
          </cell>
          <cell r="U152">
            <v>33.236564636230469</v>
          </cell>
          <cell r="W152">
            <v>37.736560821533203</v>
          </cell>
          <cell r="Y152">
            <v>34.486564636230469</v>
          </cell>
          <cell r="Z152">
            <v>32.986564636230469</v>
          </cell>
          <cell r="AB152">
            <v>36.655181884765625</v>
          </cell>
          <cell r="AC152">
            <v>37.655181884765625</v>
          </cell>
          <cell r="AD152">
            <v>33.060317993164063</v>
          </cell>
          <cell r="AE152">
            <v>35.503932952880859</v>
          </cell>
          <cell r="AF152">
            <v>36.003932952880859</v>
          </cell>
          <cell r="AG152">
            <v>36.720001983642582</v>
          </cell>
          <cell r="AI152">
            <v>41456</v>
          </cell>
          <cell r="AJ152">
            <v>1.5499999523162842</v>
          </cell>
        </row>
        <row r="153">
          <cell r="A153">
            <v>40848</v>
          </cell>
          <cell r="B153">
            <v>35.049999999999997</v>
          </cell>
          <cell r="C153">
            <v>32.299999999999997</v>
          </cell>
          <cell r="D153">
            <v>46.39</v>
          </cell>
          <cell r="E153">
            <v>32</v>
          </cell>
          <cell r="F153">
            <v>33.85</v>
          </cell>
          <cell r="G153">
            <v>0</v>
          </cell>
          <cell r="I153">
            <v>2.9249999523162842</v>
          </cell>
          <cell r="J153">
            <v>2.119999885559082</v>
          </cell>
          <cell r="K153">
            <v>1.690000057220459</v>
          </cell>
          <cell r="L153">
            <v>6.130000114440918</v>
          </cell>
          <cell r="M153">
            <v>31</v>
          </cell>
          <cell r="N153">
            <v>31</v>
          </cell>
          <cell r="O153">
            <v>34.5</v>
          </cell>
          <cell r="R153">
            <v>36.255184173583984</v>
          </cell>
          <cell r="T153">
            <v>33.336563110351563</v>
          </cell>
          <cell r="U153">
            <v>33.336563110351563</v>
          </cell>
          <cell r="W153">
            <v>37.836559295654297</v>
          </cell>
          <cell r="Y153">
            <v>34.586563110351563</v>
          </cell>
          <cell r="Z153">
            <v>33.086559295654297</v>
          </cell>
          <cell r="AB153">
            <v>36.755180358886719</v>
          </cell>
          <cell r="AC153">
            <v>37.750179290771484</v>
          </cell>
          <cell r="AD153">
            <v>33.660316467285156</v>
          </cell>
          <cell r="AE153">
            <v>35.603931427001953</v>
          </cell>
          <cell r="AF153">
            <v>36.103931427001953</v>
          </cell>
          <cell r="AG153">
            <v>34.969998168945317</v>
          </cell>
          <cell r="AI153">
            <v>41487</v>
          </cell>
          <cell r="AJ153">
            <v>1.5499999523162842</v>
          </cell>
        </row>
        <row r="154">
          <cell r="AI154">
            <v>41518</v>
          </cell>
          <cell r="AJ154">
            <v>1.5499999523162842</v>
          </cell>
        </row>
        <row r="155">
          <cell r="AI155">
            <v>41548</v>
          </cell>
          <cell r="AJ155">
            <v>1.5499999523162842</v>
          </cell>
        </row>
        <row r="156">
          <cell r="AI156">
            <v>41579</v>
          </cell>
          <cell r="AJ156">
            <v>1.5499999523162842</v>
          </cell>
        </row>
        <row r="157">
          <cell r="AI157">
            <v>41609</v>
          </cell>
          <cell r="AJ157">
            <v>1.0499999523162842</v>
          </cell>
        </row>
        <row r="158">
          <cell r="AI158">
            <v>41640</v>
          </cell>
          <cell r="AJ158">
            <v>1.0499999523162842</v>
          </cell>
        </row>
        <row r="159">
          <cell r="AI159">
            <v>41671</v>
          </cell>
          <cell r="AJ159">
            <v>1.0499999523162842</v>
          </cell>
        </row>
        <row r="160">
          <cell r="AI160">
            <v>41699</v>
          </cell>
          <cell r="AJ160">
            <v>1.0499999523162842</v>
          </cell>
        </row>
        <row r="161">
          <cell r="AI161">
            <v>41730</v>
          </cell>
          <cell r="AJ161">
            <v>1.0499999523162842</v>
          </cell>
        </row>
      </sheetData>
      <sheetData sheetId="7"/>
      <sheetData sheetId="8"/>
      <sheetData sheetId="9">
        <row r="13">
          <cell r="B13">
            <v>3.1819999999999999</v>
          </cell>
          <cell r="D13">
            <v>3.972</v>
          </cell>
          <cell r="F13">
            <v>3.3220000000000001</v>
          </cell>
          <cell r="J13">
            <v>4.0519999999999996</v>
          </cell>
        </row>
        <row r="14">
          <cell r="B14">
            <v>3.153</v>
          </cell>
          <cell r="D14">
            <v>4.3129999999999997</v>
          </cell>
          <cell r="F14">
            <v>3.298</v>
          </cell>
          <cell r="J14">
            <v>5.1530000000000005</v>
          </cell>
        </row>
        <row r="15">
          <cell r="B15">
            <v>3.2290000000000001</v>
          </cell>
          <cell r="C15">
            <v>1.1599999999999999</v>
          </cell>
          <cell r="D15">
            <v>4.3890000000000002</v>
          </cell>
          <cell r="F15">
            <v>3.3690000000000002</v>
          </cell>
          <cell r="J15">
            <v>5.2290000000000001</v>
          </cell>
        </row>
        <row r="16">
          <cell r="B16">
            <v>3.319</v>
          </cell>
          <cell r="D16">
            <v>3.8490000000000002</v>
          </cell>
          <cell r="F16">
            <v>3.3515000000000001</v>
          </cell>
          <cell r="J16">
            <v>3.919</v>
          </cell>
        </row>
        <row r="17">
          <cell r="B17">
            <v>3.63</v>
          </cell>
          <cell r="D17">
            <v>4.0199999999999996</v>
          </cell>
          <cell r="F17">
            <v>3.6625000000000001</v>
          </cell>
          <cell r="J17">
            <v>4.03</v>
          </cell>
        </row>
        <row r="18">
          <cell r="B18">
            <v>3.93</v>
          </cell>
          <cell r="D18">
            <v>4.2700000000000005</v>
          </cell>
          <cell r="F18">
            <v>3.9625000000000004</v>
          </cell>
          <cell r="J18">
            <v>4.28</v>
          </cell>
        </row>
        <row r="19">
          <cell r="B19">
            <v>4.04</v>
          </cell>
          <cell r="D19">
            <v>4.4050000000000002</v>
          </cell>
          <cell r="F19">
            <v>4.0724999999999998</v>
          </cell>
          <cell r="J19">
            <v>4.3899999999999997</v>
          </cell>
        </row>
        <row r="20">
          <cell r="B20">
            <v>3.9449999999999998</v>
          </cell>
          <cell r="D20">
            <v>4.3049999999999997</v>
          </cell>
          <cell r="F20">
            <v>3.9775</v>
          </cell>
          <cell r="J20">
            <v>4.3549999999999995</v>
          </cell>
        </row>
        <row r="21">
          <cell r="B21">
            <v>3.79</v>
          </cell>
          <cell r="D21">
            <v>4.1500000000000004</v>
          </cell>
          <cell r="F21">
            <v>3.8225000000000002</v>
          </cell>
          <cell r="J21">
            <v>4.2</v>
          </cell>
        </row>
        <row r="22">
          <cell r="B22">
            <v>3.56</v>
          </cell>
          <cell r="D22">
            <v>3.91</v>
          </cell>
          <cell r="F22">
            <v>3.5925000000000002</v>
          </cell>
          <cell r="J22">
            <v>3.93</v>
          </cell>
        </row>
        <row r="23">
          <cell r="B23">
            <v>3.56</v>
          </cell>
          <cell r="D23">
            <v>3.94</v>
          </cell>
          <cell r="F23">
            <v>3.67</v>
          </cell>
          <cell r="J23">
            <v>3.94</v>
          </cell>
        </row>
        <row r="24">
          <cell r="B24">
            <v>3.61</v>
          </cell>
          <cell r="D24">
            <v>3.9899999999999998</v>
          </cell>
          <cell r="F24">
            <v>3.7399999999999998</v>
          </cell>
          <cell r="J24">
            <v>4.25</v>
          </cell>
        </row>
        <row r="25">
          <cell r="B25">
            <v>3.66</v>
          </cell>
          <cell r="D25">
            <v>4.5600000000000005</v>
          </cell>
          <cell r="F25">
            <v>3.8000000000000003</v>
          </cell>
          <cell r="J25">
            <v>4.74</v>
          </cell>
        </row>
        <row r="26">
          <cell r="B26">
            <v>3.6930000000000001</v>
          </cell>
          <cell r="D26">
            <v>4.843</v>
          </cell>
          <cell r="F26">
            <v>3.8330000000000002</v>
          </cell>
          <cell r="J26">
            <v>5.2130000000000001</v>
          </cell>
        </row>
        <row r="27">
          <cell r="B27">
            <v>3.7149999999999999</v>
          </cell>
          <cell r="D27">
            <v>4.8650000000000002</v>
          </cell>
          <cell r="F27">
            <v>3.8449999999999998</v>
          </cell>
          <cell r="J27">
            <v>5.2349999999999994</v>
          </cell>
        </row>
        <row r="28">
          <cell r="B28">
            <v>3.7549999999999999</v>
          </cell>
          <cell r="D28">
            <v>4.4050000000000002</v>
          </cell>
          <cell r="F28">
            <v>3.7949999999999999</v>
          </cell>
          <cell r="J28">
            <v>4.4249999999999998</v>
          </cell>
        </row>
        <row r="29">
          <cell r="B29">
            <v>3.919</v>
          </cell>
          <cell r="D29">
            <v>4.3540000000000001</v>
          </cell>
          <cell r="F29">
            <v>3.9590000000000001</v>
          </cell>
          <cell r="J29">
            <v>4.399</v>
          </cell>
        </row>
        <row r="30">
          <cell r="B30">
            <v>4.0880000000000001</v>
          </cell>
          <cell r="D30">
            <v>4.4729999999999999</v>
          </cell>
          <cell r="F30">
            <v>4.1280000000000001</v>
          </cell>
          <cell r="J30">
            <v>4.508</v>
          </cell>
        </row>
        <row r="31">
          <cell r="B31">
            <v>4.1680000000000001</v>
          </cell>
          <cell r="D31">
            <v>4.5529999999999999</v>
          </cell>
          <cell r="F31">
            <v>4.2080000000000002</v>
          </cell>
          <cell r="J31">
            <v>4.5880000000000001</v>
          </cell>
        </row>
        <row r="32">
          <cell r="B32">
            <v>4.048</v>
          </cell>
          <cell r="D32">
            <v>4.4455</v>
          </cell>
          <cell r="F32">
            <v>4.0880000000000001</v>
          </cell>
          <cell r="J32">
            <v>4.5280000000000005</v>
          </cell>
        </row>
        <row r="33">
          <cell r="B33">
            <v>3.903</v>
          </cell>
          <cell r="D33">
            <v>4.3029999999999999</v>
          </cell>
          <cell r="F33">
            <v>3.9430000000000001</v>
          </cell>
          <cell r="J33">
            <v>4.383</v>
          </cell>
        </row>
        <row r="34">
          <cell r="B34">
            <v>3.6480000000000001</v>
          </cell>
          <cell r="D34">
            <v>4.0455000000000005</v>
          </cell>
          <cell r="F34">
            <v>3.6880000000000002</v>
          </cell>
          <cell r="J34">
            <v>4.0880000000000001</v>
          </cell>
        </row>
        <row r="35">
          <cell r="B35">
            <v>3.6260000000000003</v>
          </cell>
          <cell r="D35">
            <v>4.0260000000000007</v>
          </cell>
          <cell r="F35">
            <v>3.7460000000000004</v>
          </cell>
          <cell r="J35">
            <v>4.0760000000000005</v>
          </cell>
        </row>
        <row r="36">
          <cell r="B36">
            <v>3.6670000000000003</v>
          </cell>
          <cell r="D36">
            <v>4.2170000000000005</v>
          </cell>
          <cell r="F36">
            <v>3.7870000000000004</v>
          </cell>
          <cell r="J36">
            <v>4.3870000000000005</v>
          </cell>
        </row>
        <row r="37">
          <cell r="B37">
            <v>3.7149999999999999</v>
          </cell>
          <cell r="D37">
            <v>4.6150000000000002</v>
          </cell>
          <cell r="F37">
            <v>3.835</v>
          </cell>
          <cell r="J37">
            <v>4.835</v>
          </cell>
        </row>
        <row r="38">
          <cell r="B38">
            <v>3.7440000000000002</v>
          </cell>
          <cell r="D38">
            <v>4.944</v>
          </cell>
          <cell r="F38">
            <v>3.8640000000000003</v>
          </cell>
          <cell r="J38">
            <v>5.3440000000000003</v>
          </cell>
        </row>
        <row r="39">
          <cell r="B39">
            <v>3.7590000000000003</v>
          </cell>
          <cell r="D39">
            <v>4.9590000000000005</v>
          </cell>
          <cell r="F39">
            <v>3.8790000000000004</v>
          </cell>
          <cell r="J39">
            <v>5.359</v>
          </cell>
        </row>
        <row r="40">
          <cell r="B40">
            <v>3.7830000000000004</v>
          </cell>
          <cell r="D40">
            <v>4.4330000000000007</v>
          </cell>
          <cell r="F40">
            <v>3.8130000000000002</v>
          </cell>
          <cell r="J40">
            <v>4.4930000000000003</v>
          </cell>
        </row>
        <row r="41">
          <cell r="B41">
            <v>3.923</v>
          </cell>
          <cell r="D41">
            <v>4.3579999999999997</v>
          </cell>
          <cell r="F41">
            <v>3.9529999999999998</v>
          </cell>
          <cell r="J41">
            <v>4.4030000000000005</v>
          </cell>
        </row>
        <row r="42">
          <cell r="B42">
            <v>4.0680000000000005</v>
          </cell>
          <cell r="D42">
            <v>4.4530000000000003</v>
          </cell>
          <cell r="F42">
            <v>4.0980000000000008</v>
          </cell>
          <cell r="J42">
            <v>4.4880000000000004</v>
          </cell>
        </row>
        <row r="43">
          <cell r="B43">
            <v>4.1230000000000002</v>
          </cell>
          <cell r="D43">
            <v>4.508</v>
          </cell>
          <cell r="F43">
            <v>4.1530000000000005</v>
          </cell>
          <cell r="J43">
            <v>4.5430000000000001</v>
          </cell>
        </row>
        <row r="44">
          <cell r="B44">
            <v>4.0049999999999999</v>
          </cell>
          <cell r="D44">
            <v>4.4024999999999999</v>
          </cell>
          <cell r="F44">
            <v>4.0350000000000001</v>
          </cell>
          <cell r="J44">
            <v>4.4849999999999994</v>
          </cell>
        </row>
        <row r="45">
          <cell r="B45">
            <v>3.8720000000000003</v>
          </cell>
          <cell r="D45">
            <v>4.2720000000000002</v>
          </cell>
          <cell r="F45">
            <v>3.9020000000000001</v>
          </cell>
          <cell r="J45">
            <v>4.3520000000000003</v>
          </cell>
        </row>
        <row r="46">
          <cell r="B46">
            <v>3.6520000000000001</v>
          </cell>
          <cell r="D46">
            <v>4.0495000000000001</v>
          </cell>
          <cell r="F46">
            <v>3.6819999999999999</v>
          </cell>
          <cell r="J46">
            <v>4.0920000000000005</v>
          </cell>
        </row>
        <row r="47">
          <cell r="B47">
            <v>3.6420000000000003</v>
          </cell>
          <cell r="D47">
            <v>4.0420000000000007</v>
          </cell>
          <cell r="F47">
            <v>3.7720000000000002</v>
          </cell>
          <cell r="J47">
            <v>4.0920000000000005</v>
          </cell>
        </row>
        <row r="48">
          <cell r="B48">
            <v>3.6780000000000004</v>
          </cell>
          <cell r="D48">
            <v>4.2280000000000006</v>
          </cell>
          <cell r="F48">
            <v>3.8080000000000003</v>
          </cell>
          <cell r="J48">
            <v>4.4030000000000005</v>
          </cell>
        </row>
        <row r="49">
          <cell r="B49">
            <v>3.7280000000000002</v>
          </cell>
          <cell r="D49">
            <v>4.6280000000000001</v>
          </cell>
          <cell r="F49">
            <v>3.8580000000000001</v>
          </cell>
          <cell r="J49">
            <v>4.8580000000000005</v>
          </cell>
        </row>
        <row r="50">
          <cell r="B50">
            <v>3.7590000000000003</v>
          </cell>
          <cell r="D50">
            <v>4.9590000000000005</v>
          </cell>
          <cell r="F50">
            <v>3.8890000000000002</v>
          </cell>
          <cell r="J50">
            <v>5.3740000000000006</v>
          </cell>
        </row>
        <row r="51">
          <cell r="B51">
            <v>3.774</v>
          </cell>
          <cell r="D51">
            <v>4.9740000000000002</v>
          </cell>
          <cell r="F51">
            <v>3.9039999999999999</v>
          </cell>
          <cell r="J51">
            <v>5.3890000000000002</v>
          </cell>
        </row>
        <row r="52">
          <cell r="B52">
            <v>3.8030000000000004</v>
          </cell>
          <cell r="D52">
            <v>4.4530000000000003</v>
          </cell>
          <cell r="F52">
            <v>3.8380000000000005</v>
          </cell>
          <cell r="J52">
            <v>4.5180000000000007</v>
          </cell>
        </row>
        <row r="53">
          <cell r="B53">
            <v>3.9430000000000001</v>
          </cell>
          <cell r="D53">
            <v>4.3780000000000001</v>
          </cell>
          <cell r="F53">
            <v>3.9780000000000002</v>
          </cell>
          <cell r="J53">
            <v>4.423</v>
          </cell>
        </row>
        <row r="54">
          <cell r="B54">
            <v>4.0880000000000001</v>
          </cell>
          <cell r="D54">
            <v>4.4729999999999999</v>
          </cell>
          <cell r="F54">
            <v>4.1230000000000002</v>
          </cell>
          <cell r="J54">
            <v>4.508</v>
          </cell>
        </row>
        <row r="55">
          <cell r="B55">
            <v>4.1630000000000003</v>
          </cell>
          <cell r="D55">
            <v>4.548</v>
          </cell>
          <cell r="F55">
            <v>4.1980000000000004</v>
          </cell>
          <cell r="J55">
            <v>4.5830000000000002</v>
          </cell>
        </row>
        <row r="56">
          <cell r="B56">
            <v>4.0449999999999999</v>
          </cell>
          <cell r="D56">
            <v>4.4424999999999999</v>
          </cell>
          <cell r="F56">
            <v>4.08</v>
          </cell>
          <cell r="J56">
            <v>4.5250000000000004</v>
          </cell>
        </row>
        <row r="57">
          <cell r="B57">
            <v>3.9120000000000004</v>
          </cell>
          <cell r="D57">
            <v>4.3120000000000003</v>
          </cell>
          <cell r="F57">
            <v>3.9470000000000005</v>
          </cell>
          <cell r="J57">
            <v>4.3920000000000003</v>
          </cell>
        </row>
        <row r="58">
          <cell r="B58">
            <v>3.6920000000000002</v>
          </cell>
          <cell r="D58">
            <v>4.0895000000000001</v>
          </cell>
          <cell r="F58">
            <v>3.7270000000000003</v>
          </cell>
          <cell r="J58">
            <v>4.1320000000000006</v>
          </cell>
        </row>
        <row r="59">
          <cell r="B59">
            <v>3.6820000000000004</v>
          </cell>
          <cell r="D59">
            <v>4.0820000000000007</v>
          </cell>
          <cell r="F59">
            <v>3.8120000000000003</v>
          </cell>
          <cell r="J59">
            <v>4.1320000000000006</v>
          </cell>
        </row>
        <row r="60">
          <cell r="B60">
            <v>3.718</v>
          </cell>
          <cell r="D60">
            <v>4.2729999999999997</v>
          </cell>
          <cell r="F60">
            <v>3.8479999999999999</v>
          </cell>
          <cell r="J60">
            <v>4.4480000000000004</v>
          </cell>
        </row>
        <row r="61">
          <cell r="B61">
            <v>3.7680000000000002</v>
          </cell>
          <cell r="D61">
            <v>4.6779999999999999</v>
          </cell>
          <cell r="F61">
            <v>3.8980000000000001</v>
          </cell>
          <cell r="J61">
            <v>4.9080000000000004</v>
          </cell>
        </row>
        <row r="62">
          <cell r="B62">
            <v>3.7990000000000004</v>
          </cell>
          <cell r="D62">
            <v>5.0140000000000002</v>
          </cell>
          <cell r="F62">
            <v>3.9290000000000003</v>
          </cell>
          <cell r="J62">
            <v>5.4290000000000003</v>
          </cell>
        </row>
        <row r="63">
          <cell r="B63">
            <v>3.8140000000000001</v>
          </cell>
          <cell r="D63">
            <v>5.0289999999999999</v>
          </cell>
          <cell r="F63">
            <v>3.944</v>
          </cell>
          <cell r="J63">
            <v>5.444</v>
          </cell>
        </row>
        <row r="64">
          <cell r="B64">
            <v>3.843</v>
          </cell>
          <cell r="D64">
            <v>4.4980000000000002</v>
          </cell>
          <cell r="F64">
            <v>3.8780000000000001</v>
          </cell>
          <cell r="J64">
            <v>4.5629999999999997</v>
          </cell>
        </row>
        <row r="65">
          <cell r="B65">
            <v>3.9830000000000001</v>
          </cell>
          <cell r="D65">
            <v>4.4180000000000001</v>
          </cell>
          <cell r="F65">
            <v>4.0179999999999998</v>
          </cell>
          <cell r="J65">
            <v>4.4630000000000001</v>
          </cell>
        </row>
        <row r="66">
          <cell r="B66">
            <v>4.1280000000000001</v>
          </cell>
          <cell r="D66">
            <v>4.5129999999999999</v>
          </cell>
          <cell r="F66">
            <v>4.1630000000000003</v>
          </cell>
          <cell r="J66">
            <v>4.548</v>
          </cell>
        </row>
        <row r="67">
          <cell r="B67">
            <v>4.2130000000000001</v>
          </cell>
          <cell r="D67">
            <v>4.5979999999999999</v>
          </cell>
          <cell r="F67">
            <v>4.2480000000000002</v>
          </cell>
          <cell r="J67">
            <v>4.633</v>
          </cell>
        </row>
        <row r="68">
          <cell r="B68">
            <v>4.0949999999999998</v>
          </cell>
          <cell r="D68">
            <v>4.4924999999999997</v>
          </cell>
          <cell r="F68">
            <v>4.13</v>
          </cell>
          <cell r="J68">
            <v>4.5749999999999993</v>
          </cell>
        </row>
        <row r="69">
          <cell r="B69">
            <v>3.9620000000000002</v>
          </cell>
          <cell r="D69">
            <v>4.3620000000000001</v>
          </cell>
          <cell r="F69">
            <v>3.9970000000000003</v>
          </cell>
          <cell r="J69">
            <v>4.4420000000000002</v>
          </cell>
        </row>
        <row r="70">
          <cell r="B70">
            <v>3.742</v>
          </cell>
          <cell r="D70">
            <v>4.1395</v>
          </cell>
          <cell r="F70">
            <v>3.7770000000000001</v>
          </cell>
          <cell r="J70">
            <v>4.1820000000000004</v>
          </cell>
        </row>
        <row r="71">
          <cell r="B71">
            <v>3.7320000000000002</v>
          </cell>
          <cell r="D71">
            <v>4.1320000000000006</v>
          </cell>
          <cell r="F71">
            <v>3.8620000000000001</v>
          </cell>
          <cell r="J71">
            <v>4.1820000000000004</v>
          </cell>
        </row>
        <row r="72">
          <cell r="B72">
            <v>3.7680000000000002</v>
          </cell>
          <cell r="D72">
            <v>4.3230000000000004</v>
          </cell>
          <cell r="F72">
            <v>3.8980000000000001</v>
          </cell>
          <cell r="J72">
            <v>4.4980000000000002</v>
          </cell>
        </row>
        <row r="73">
          <cell r="B73">
            <v>3.8180000000000001</v>
          </cell>
          <cell r="D73">
            <v>4.7279999999999998</v>
          </cell>
          <cell r="F73">
            <v>3.948</v>
          </cell>
          <cell r="J73">
            <v>4.9580000000000002</v>
          </cell>
        </row>
        <row r="74">
          <cell r="B74">
            <v>3.8490000000000002</v>
          </cell>
          <cell r="D74">
            <v>5.0640000000000001</v>
          </cell>
          <cell r="F74">
            <v>3.9790000000000001</v>
          </cell>
          <cell r="J74">
            <v>5.4790000000000001</v>
          </cell>
        </row>
        <row r="75">
          <cell r="B75">
            <v>3.8640000000000003</v>
          </cell>
          <cell r="D75">
            <v>5.0790000000000006</v>
          </cell>
          <cell r="F75">
            <v>3.9940000000000002</v>
          </cell>
          <cell r="J75">
            <v>5.4939999999999998</v>
          </cell>
        </row>
        <row r="76">
          <cell r="B76">
            <v>3.8930000000000002</v>
          </cell>
          <cell r="D76">
            <v>4.548</v>
          </cell>
          <cell r="F76">
            <v>3.9280000000000004</v>
          </cell>
          <cell r="J76">
            <v>4.6130000000000004</v>
          </cell>
        </row>
        <row r="77">
          <cell r="B77">
            <v>4.0330000000000004</v>
          </cell>
          <cell r="D77">
            <v>4.468</v>
          </cell>
          <cell r="F77">
            <v>4.0680000000000005</v>
          </cell>
          <cell r="J77">
            <v>4.5129999999999999</v>
          </cell>
        </row>
        <row r="78">
          <cell r="B78">
            <v>4.1779999999999999</v>
          </cell>
          <cell r="D78">
            <v>4.5629999999999997</v>
          </cell>
          <cell r="F78">
            <v>4.2130000000000001</v>
          </cell>
          <cell r="J78">
            <v>4.5979999999999999</v>
          </cell>
        </row>
        <row r="79">
          <cell r="B79">
            <v>4.2730000000000006</v>
          </cell>
          <cell r="D79">
            <v>4.6580000000000004</v>
          </cell>
          <cell r="F79">
            <v>4.3080000000000007</v>
          </cell>
          <cell r="J79">
            <v>4.6930000000000005</v>
          </cell>
        </row>
        <row r="80">
          <cell r="B80">
            <v>4.1550000000000002</v>
          </cell>
          <cell r="D80">
            <v>4.5525000000000002</v>
          </cell>
          <cell r="F80">
            <v>4.1900000000000004</v>
          </cell>
          <cell r="J80">
            <v>4.6349999999999998</v>
          </cell>
        </row>
        <row r="81">
          <cell r="B81">
            <v>4.0220000000000002</v>
          </cell>
          <cell r="D81">
            <v>4.4220000000000006</v>
          </cell>
          <cell r="F81">
            <v>4.0570000000000004</v>
          </cell>
          <cell r="J81">
            <v>4.5020000000000007</v>
          </cell>
        </row>
        <row r="82">
          <cell r="B82">
            <v>3.802</v>
          </cell>
          <cell r="D82">
            <v>4.1995000000000005</v>
          </cell>
          <cell r="F82">
            <v>3.8370000000000002</v>
          </cell>
          <cell r="J82">
            <v>4.242</v>
          </cell>
        </row>
        <row r="83">
          <cell r="B83">
            <v>3.7920000000000003</v>
          </cell>
          <cell r="D83">
            <v>4.1920000000000002</v>
          </cell>
          <cell r="F83">
            <v>3.9220000000000002</v>
          </cell>
          <cell r="J83">
            <v>4.242</v>
          </cell>
        </row>
        <row r="84">
          <cell r="B84">
            <v>3.8280000000000003</v>
          </cell>
          <cell r="D84">
            <v>4.383</v>
          </cell>
          <cell r="F84">
            <v>3.9580000000000002</v>
          </cell>
          <cell r="J84">
            <v>4.5579999999999998</v>
          </cell>
        </row>
        <row r="85">
          <cell r="B85">
            <v>3.8780000000000001</v>
          </cell>
          <cell r="D85">
            <v>4.7880000000000003</v>
          </cell>
          <cell r="F85">
            <v>4.008</v>
          </cell>
          <cell r="J85">
            <v>5.0179999999999998</v>
          </cell>
        </row>
        <row r="86">
          <cell r="B86">
            <v>3.9090000000000003</v>
          </cell>
          <cell r="D86">
            <v>5.1240000000000006</v>
          </cell>
          <cell r="F86">
            <v>4.0390000000000006</v>
          </cell>
          <cell r="J86">
            <v>5.5389999999999997</v>
          </cell>
        </row>
        <row r="87">
          <cell r="B87">
            <v>3.9240000000000004</v>
          </cell>
          <cell r="D87">
            <v>5.1390000000000002</v>
          </cell>
          <cell r="F87">
            <v>4.0540000000000003</v>
          </cell>
          <cell r="J87">
            <v>5.5540000000000003</v>
          </cell>
        </row>
        <row r="88">
          <cell r="B88">
            <v>3.9530000000000003</v>
          </cell>
          <cell r="D88">
            <v>4.6080000000000005</v>
          </cell>
          <cell r="F88">
            <v>3.9880000000000004</v>
          </cell>
          <cell r="J88">
            <v>4.673</v>
          </cell>
        </row>
        <row r="89">
          <cell r="B89">
            <v>4.093</v>
          </cell>
          <cell r="D89">
            <v>4.5279999999999996</v>
          </cell>
          <cell r="F89">
            <v>4.1280000000000001</v>
          </cell>
          <cell r="J89">
            <v>4.5730000000000004</v>
          </cell>
        </row>
        <row r="90">
          <cell r="B90">
            <v>4.2380000000000004</v>
          </cell>
          <cell r="D90">
            <v>4.6230000000000002</v>
          </cell>
          <cell r="F90">
            <v>4.2730000000000006</v>
          </cell>
          <cell r="J90">
            <v>4.6580000000000004</v>
          </cell>
        </row>
        <row r="91">
          <cell r="B91">
            <v>4.3330000000000002</v>
          </cell>
          <cell r="D91">
            <v>4.718</v>
          </cell>
          <cell r="F91">
            <v>4.3680000000000003</v>
          </cell>
          <cell r="J91">
            <v>4.7530000000000001</v>
          </cell>
        </row>
        <row r="92">
          <cell r="B92">
            <v>4.2149999999999999</v>
          </cell>
          <cell r="D92">
            <v>4.6124999999999998</v>
          </cell>
          <cell r="F92">
            <v>4.25</v>
          </cell>
          <cell r="J92">
            <v>4.6950000000000003</v>
          </cell>
        </row>
        <row r="93">
          <cell r="B93">
            <v>4.0819999999999999</v>
          </cell>
          <cell r="D93">
            <v>4.4820000000000002</v>
          </cell>
          <cell r="F93">
            <v>4.117</v>
          </cell>
          <cell r="J93">
            <v>4.5619999999999994</v>
          </cell>
        </row>
        <row r="94">
          <cell r="B94">
            <v>3.8620000000000001</v>
          </cell>
          <cell r="D94">
            <v>4.2595000000000001</v>
          </cell>
          <cell r="F94">
            <v>3.8970000000000002</v>
          </cell>
          <cell r="J94">
            <v>4.3020000000000005</v>
          </cell>
        </row>
        <row r="95">
          <cell r="B95">
            <v>3.8520000000000003</v>
          </cell>
          <cell r="D95">
            <v>4.2520000000000007</v>
          </cell>
          <cell r="F95">
            <v>3.9820000000000002</v>
          </cell>
          <cell r="J95">
            <v>4.3020000000000005</v>
          </cell>
        </row>
        <row r="96">
          <cell r="B96">
            <v>3.8880000000000003</v>
          </cell>
          <cell r="D96">
            <v>4.4430000000000005</v>
          </cell>
          <cell r="F96">
            <v>4.0180000000000007</v>
          </cell>
          <cell r="J96">
            <v>4.6180000000000003</v>
          </cell>
        </row>
        <row r="97">
          <cell r="B97">
            <v>3.9380000000000002</v>
          </cell>
          <cell r="D97">
            <v>4.8479999999999999</v>
          </cell>
          <cell r="F97">
            <v>4.0680000000000005</v>
          </cell>
          <cell r="J97">
            <v>5.0780000000000003</v>
          </cell>
        </row>
        <row r="98">
          <cell r="B98">
            <v>3.9690000000000003</v>
          </cell>
          <cell r="D98">
            <v>5.1840000000000002</v>
          </cell>
          <cell r="F98">
            <v>4.0990000000000002</v>
          </cell>
          <cell r="J98">
            <v>5.5990000000000002</v>
          </cell>
        </row>
        <row r="99">
          <cell r="B99">
            <v>3.984</v>
          </cell>
          <cell r="D99">
            <v>5.1989999999999998</v>
          </cell>
          <cell r="F99">
            <v>4.1139999999999999</v>
          </cell>
          <cell r="J99">
            <v>5.6139999999999999</v>
          </cell>
        </row>
        <row r="100">
          <cell r="B100">
            <v>4.0129999999999999</v>
          </cell>
          <cell r="D100">
            <v>4.6680000000000001</v>
          </cell>
          <cell r="F100">
            <v>4.048</v>
          </cell>
          <cell r="J100">
            <v>4.7329999999999997</v>
          </cell>
        </row>
        <row r="101">
          <cell r="B101">
            <v>4.1530000000000005</v>
          </cell>
          <cell r="D101">
            <v>4.5880000000000001</v>
          </cell>
          <cell r="F101">
            <v>4.1880000000000006</v>
          </cell>
          <cell r="J101">
            <v>4.6330000000000009</v>
          </cell>
        </row>
        <row r="102">
          <cell r="B102">
            <v>4.298</v>
          </cell>
          <cell r="D102">
            <v>4.6829999999999998</v>
          </cell>
          <cell r="F102">
            <v>4.3330000000000002</v>
          </cell>
          <cell r="J102">
            <v>4.718</v>
          </cell>
        </row>
        <row r="103">
          <cell r="B103">
            <v>4.3980000000000006</v>
          </cell>
          <cell r="D103">
            <v>4.7830000000000004</v>
          </cell>
          <cell r="F103">
            <v>4.4330000000000007</v>
          </cell>
          <cell r="J103">
            <v>4.8180000000000005</v>
          </cell>
        </row>
        <row r="104">
          <cell r="B104">
            <v>4.28</v>
          </cell>
          <cell r="D104">
            <v>4.6775000000000002</v>
          </cell>
          <cell r="F104">
            <v>4.3150000000000004</v>
          </cell>
          <cell r="J104">
            <v>4.76</v>
          </cell>
        </row>
        <row r="105">
          <cell r="B105">
            <v>4.1470000000000002</v>
          </cell>
          <cell r="D105">
            <v>4.5470000000000006</v>
          </cell>
          <cell r="F105">
            <v>4.1820000000000004</v>
          </cell>
          <cell r="J105">
            <v>4.6270000000000007</v>
          </cell>
        </row>
        <row r="106">
          <cell r="B106">
            <v>3.927</v>
          </cell>
          <cell r="D106">
            <v>4.3245000000000005</v>
          </cell>
          <cell r="F106">
            <v>3.9620000000000002</v>
          </cell>
          <cell r="J106">
            <v>4.367</v>
          </cell>
        </row>
        <row r="107">
          <cell r="B107">
            <v>3.9170000000000003</v>
          </cell>
          <cell r="D107">
            <v>4.3170000000000002</v>
          </cell>
          <cell r="F107">
            <v>4.0470000000000006</v>
          </cell>
          <cell r="J107">
            <v>4.367</v>
          </cell>
        </row>
        <row r="108">
          <cell r="B108">
            <v>3.9530000000000003</v>
          </cell>
          <cell r="D108">
            <v>4.508</v>
          </cell>
          <cell r="F108">
            <v>4.0830000000000002</v>
          </cell>
          <cell r="J108">
            <v>4.6829999999999998</v>
          </cell>
        </row>
        <row r="109">
          <cell r="B109">
            <v>4.0030000000000001</v>
          </cell>
          <cell r="D109">
            <v>4.9130000000000003</v>
          </cell>
          <cell r="F109">
            <v>4.133</v>
          </cell>
          <cell r="J109">
            <v>5.1429999999999998</v>
          </cell>
        </row>
        <row r="110">
          <cell r="B110">
            <v>4.0339999999999998</v>
          </cell>
          <cell r="D110">
            <v>5.2489999999999997</v>
          </cell>
          <cell r="F110">
            <v>4.1639999999999997</v>
          </cell>
          <cell r="J110">
            <v>5.6639999999999997</v>
          </cell>
        </row>
        <row r="111">
          <cell r="B111">
            <v>4.0490000000000004</v>
          </cell>
          <cell r="D111">
            <v>5.2640000000000002</v>
          </cell>
          <cell r="F111">
            <v>4.1790000000000003</v>
          </cell>
          <cell r="J111">
            <v>5.6790000000000003</v>
          </cell>
        </row>
        <row r="112">
          <cell r="B112">
            <v>4.0780000000000003</v>
          </cell>
          <cell r="D112">
            <v>4.7330000000000005</v>
          </cell>
          <cell r="F112">
            <v>4.1130000000000004</v>
          </cell>
          <cell r="J112">
            <v>4.798</v>
          </cell>
        </row>
        <row r="113">
          <cell r="B113">
            <v>4.218</v>
          </cell>
          <cell r="D113">
            <v>4.6529999999999996</v>
          </cell>
          <cell r="F113">
            <v>4.2530000000000001</v>
          </cell>
          <cell r="J113">
            <v>4.6980000000000004</v>
          </cell>
        </row>
        <row r="114">
          <cell r="B114">
            <v>4.3630000000000004</v>
          </cell>
          <cell r="D114">
            <v>4.7480000000000002</v>
          </cell>
          <cell r="F114">
            <v>4.3980000000000006</v>
          </cell>
          <cell r="J114">
            <v>4.7830000000000004</v>
          </cell>
        </row>
        <row r="115">
          <cell r="B115">
            <v>4.468</v>
          </cell>
          <cell r="D115">
            <v>4.8529999999999998</v>
          </cell>
          <cell r="F115">
            <v>4.5030000000000001</v>
          </cell>
          <cell r="J115">
            <v>4.8879999999999999</v>
          </cell>
        </row>
        <row r="116">
          <cell r="B116">
            <v>4.3499999999999996</v>
          </cell>
          <cell r="D116">
            <v>4.7474999999999996</v>
          </cell>
          <cell r="F116">
            <v>4.3849999999999998</v>
          </cell>
          <cell r="J116">
            <v>4.83</v>
          </cell>
        </row>
        <row r="117">
          <cell r="B117">
            <v>4.2170000000000005</v>
          </cell>
          <cell r="D117">
            <v>4.6170000000000009</v>
          </cell>
          <cell r="F117">
            <v>4.2520000000000007</v>
          </cell>
          <cell r="J117">
            <v>4.697000000000001</v>
          </cell>
        </row>
        <row r="118">
          <cell r="B118">
            <v>3.9970000000000003</v>
          </cell>
          <cell r="D118">
            <v>4.3945000000000007</v>
          </cell>
          <cell r="F118">
            <v>4.032</v>
          </cell>
          <cell r="J118">
            <v>4.4370000000000003</v>
          </cell>
        </row>
        <row r="119">
          <cell r="B119">
            <v>3.9870000000000001</v>
          </cell>
          <cell r="D119">
            <v>4.3870000000000005</v>
          </cell>
          <cell r="F119">
            <v>4.117</v>
          </cell>
          <cell r="J119">
            <v>4.4370000000000003</v>
          </cell>
        </row>
        <row r="120">
          <cell r="B120">
            <v>4.0230000000000006</v>
          </cell>
          <cell r="D120">
            <v>4.5780000000000003</v>
          </cell>
          <cell r="F120">
            <v>4.1530000000000005</v>
          </cell>
          <cell r="J120">
            <v>4.7530000000000001</v>
          </cell>
        </row>
        <row r="121">
          <cell r="B121">
            <v>4.0730000000000004</v>
          </cell>
          <cell r="D121">
            <v>4.9830000000000005</v>
          </cell>
          <cell r="F121">
            <v>4.2030000000000003</v>
          </cell>
          <cell r="J121">
            <v>5.2130000000000001</v>
          </cell>
        </row>
        <row r="122">
          <cell r="B122">
            <v>4.1040000000000001</v>
          </cell>
          <cell r="D122">
            <v>5.319</v>
          </cell>
          <cell r="F122">
            <v>4.234</v>
          </cell>
          <cell r="J122">
            <v>5.734</v>
          </cell>
        </row>
        <row r="123">
          <cell r="B123">
            <v>4.1189999999999998</v>
          </cell>
          <cell r="D123">
            <v>5.3339999999999996</v>
          </cell>
          <cell r="F123">
            <v>4.2489999999999997</v>
          </cell>
          <cell r="J123">
            <v>5.7489999999999997</v>
          </cell>
        </row>
        <row r="124">
          <cell r="B124">
            <v>4.1480000000000006</v>
          </cell>
          <cell r="D124">
            <v>4.8030000000000008</v>
          </cell>
          <cell r="F124">
            <v>4.1830000000000007</v>
          </cell>
          <cell r="J124">
            <v>4.8680000000000003</v>
          </cell>
        </row>
      </sheetData>
      <sheetData sheetId="10">
        <row r="38">
          <cell r="B38">
            <v>64</v>
          </cell>
          <cell r="C38">
            <v>42</v>
          </cell>
          <cell r="D38">
            <v>78</v>
          </cell>
          <cell r="F38">
            <v>49.25</v>
          </cell>
          <cell r="G38">
            <v>1.8000030517578125</v>
          </cell>
          <cell r="I38">
            <v>10.369998931884766</v>
          </cell>
          <cell r="J38">
            <v>6.0900001525878906</v>
          </cell>
          <cell r="K38">
            <v>6.9600000381469727</v>
          </cell>
          <cell r="L38">
            <v>4.559999942779541</v>
          </cell>
          <cell r="N38">
            <v>50.5</v>
          </cell>
          <cell r="T38">
            <v>50</v>
          </cell>
          <cell r="Z38">
            <v>48.75</v>
          </cell>
          <cell r="AB38">
            <v>61.5</v>
          </cell>
          <cell r="AD38">
            <v>51</v>
          </cell>
          <cell r="AE38">
            <v>55</v>
          </cell>
          <cell r="AG38">
            <v>44</v>
          </cell>
        </row>
      </sheetData>
      <sheetData sheetId="11"/>
      <sheetData sheetId="12"/>
      <sheetData sheetId="13"/>
      <sheetData sheetId="14"/>
      <sheetData sheetId="15"/>
      <sheetData sheetId="16">
        <row r="2">
          <cell r="B2">
            <v>37039</v>
          </cell>
        </row>
        <row r="3">
          <cell r="B3">
            <v>37076</v>
          </cell>
        </row>
        <row r="4">
          <cell r="B4">
            <v>37137</v>
          </cell>
        </row>
        <row r="5">
          <cell r="B5">
            <v>37217</v>
          </cell>
        </row>
        <row r="6">
          <cell r="B6">
            <v>37250</v>
          </cell>
        </row>
        <row r="7">
          <cell r="B7">
            <v>37257</v>
          </cell>
        </row>
        <row r="8">
          <cell r="B8">
            <v>37403</v>
          </cell>
        </row>
        <row r="9">
          <cell r="B9">
            <v>37441</v>
          </cell>
        </row>
        <row r="10">
          <cell r="B10">
            <v>37501</v>
          </cell>
        </row>
        <row r="11">
          <cell r="B11">
            <v>37588</v>
          </cell>
        </row>
        <row r="12">
          <cell r="B12">
            <v>37615</v>
          </cell>
        </row>
        <row r="13">
          <cell r="B13">
            <v>37622</v>
          </cell>
        </row>
        <row r="14">
          <cell r="B14">
            <v>37767</v>
          </cell>
        </row>
        <row r="15">
          <cell r="B15">
            <v>37806</v>
          </cell>
        </row>
        <row r="16">
          <cell r="B16">
            <v>37865</v>
          </cell>
        </row>
        <row r="17">
          <cell r="B17">
            <v>37952</v>
          </cell>
        </row>
        <row r="18">
          <cell r="B18">
            <v>37980</v>
          </cell>
        </row>
        <row r="19">
          <cell r="B19">
            <v>37987</v>
          </cell>
        </row>
        <row r="20">
          <cell r="B20">
            <v>38138</v>
          </cell>
        </row>
        <row r="21">
          <cell r="B21">
            <v>38173</v>
          </cell>
        </row>
        <row r="22">
          <cell r="B22">
            <v>38236</v>
          </cell>
        </row>
        <row r="23">
          <cell r="B23">
            <v>38316</v>
          </cell>
        </row>
        <row r="24">
          <cell r="B24">
            <v>38346</v>
          </cell>
        </row>
        <row r="25">
          <cell r="B25">
            <v>38353</v>
          </cell>
        </row>
        <row r="26">
          <cell r="B26">
            <v>38502</v>
          </cell>
        </row>
        <row r="27">
          <cell r="B27">
            <v>38537</v>
          </cell>
        </row>
        <row r="28">
          <cell r="B28">
            <v>38600</v>
          </cell>
        </row>
        <row r="29">
          <cell r="B29">
            <v>38680</v>
          </cell>
        </row>
        <row r="30">
          <cell r="B30">
            <v>38712</v>
          </cell>
        </row>
        <row r="31">
          <cell r="B31">
            <v>38719</v>
          </cell>
        </row>
        <row r="32">
          <cell r="B32">
            <v>38866</v>
          </cell>
        </row>
        <row r="33">
          <cell r="B33">
            <v>38902</v>
          </cell>
        </row>
        <row r="34">
          <cell r="B34">
            <v>38964</v>
          </cell>
        </row>
        <row r="35">
          <cell r="B35">
            <v>39044</v>
          </cell>
        </row>
        <row r="36">
          <cell r="B36">
            <v>39076</v>
          </cell>
        </row>
        <row r="37">
          <cell r="B37">
            <v>39083</v>
          </cell>
        </row>
        <row r="38">
          <cell r="B38">
            <v>39230</v>
          </cell>
        </row>
        <row r="39">
          <cell r="B39">
            <v>39267</v>
          </cell>
        </row>
        <row r="40">
          <cell r="B40">
            <v>39328</v>
          </cell>
        </row>
        <row r="41">
          <cell r="B41">
            <v>39408</v>
          </cell>
        </row>
        <row r="42">
          <cell r="B42">
            <v>39441</v>
          </cell>
        </row>
        <row r="43">
          <cell r="B43">
            <v>39448</v>
          </cell>
        </row>
        <row r="44">
          <cell r="B44">
            <v>39594</v>
          </cell>
        </row>
        <row r="45">
          <cell r="B45">
            <v>39633</v>
          </cell>
        </row>
        <row r="46">
          <cell r="B46">
            <v>39692</v>
          </cell>
        </row>
        <row r="47">
          <cell r="B47">
            <v>39779</v>
          </cell>
        </row>
        <row r="48">
          <cell r="B48">
            <v>39807</v>
          </cell>
        </row>
        <row r="49">
          <cell r="B49">
            <v>39814</v>
          </cell>
        </row>
        <row r="50">
          <cell r="B50">
            <v>39958</v>
          </cell>
        </row>
        <row r="51">
          <cell r="B51">
            <v>39997</v>
          </cell>
        </row>
        <row r="52">
          <cell r="B52">
            <v>40063</v>
          </cell>
        </row>
        <row r="53">
          <cell r="B53">
            <v>40143</v>
          </cell>
        </row>
        <row r="54">
          <cell r="B54">
            <v>40172</v>
          </cell>
        </row>
        <row r="55">
          <cell r="B55">
            <v>40179</v>
          </cell>
        </row>
        <row r="56">
          <cell r="B56">
            <v>40329</v>
          </cell>
        </row>
        <row r="57">
          <cell r="B57">
            <v>40364</v>
          </cell>
        </row>
        <row r="58">
          <cell r="B58">
            <v>40427</v>
          </cell>
        </row>
        <row r="59">
          <cell r="B59">
            <v>40507</v>
          </cell>
        </row>
        <row r="60">
          <cell r="B60">
            <v>40537</v>
          </cell>
        </row>
        <row r="61">
          <cell r="B61">
            <v>40544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EPowerDeskDailyPrice"/>
      <definedName name="PublishPowerEastPrice"/>
      <definedName name="PublishPowerOffPeakPrices"/>
    </defined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E. Power Desk Daily Price"/>
      <sheetName val="Power Off-Peak Prices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image" Target="../media/image2.emf"/><Relationship Id="rId4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>
    <pageSetUpPr fitToPage="1"/>
  </sheetPr>
  <dimension ref="A1:EN123"/>
  <sheetViews>
    <sheetView showGridLines="0" tabSelected="1" zoomScaleNormal="100" workbookViewId="0">
      <pane xSplit="2" ySplit="8" topLeftCell="C9" activePane="bottomRight" state="frozenSplit"/>
      <selection activeCell="K29" sqref="K29"/>
      <selection pane="topRight" activeCell="K29" sqref="K29"/>
      <selection pane="bottomLeft" activeCell="K29" sqref="K29"/>
      <selection pane="bottomRight" activeCell="E13" sqref="E13"/>
    </sheetView>
  </sheetViews>
  <sheetFormatPr defaultColWidth="9.125" defaultRowHeight="10.199999999999999" x14ac:dyDescent="0.2"/>
  <cols>
    <col min="1" max="1" width="21.625" style="2" customWidth="1"/>
    <col min="2" max="2" width="9.25" style="2" hidden="1" customWidth="1"/>
    <col min="3" max="3" width="9.875" style="2" customWidth="1"/>
    <col min="4" max="4" width="7.375" style="2" customWidth="1"/>
    <col min="5" max="5" width="9" style="2" bestFit="1" customWidth="1"/>
    <col min="6" max="6" width="8.875" style="2" customWidth="1"/>
    <col min="7" max="9" width="9.125" style="2" hidden="1" customWidth="1"/>
    <col min="10" max="10" width="9.75" style="2" customWidth="1"/>
    <col min="11" max="11" width="13" style="2" customWidth="1"/>
    <col min="12" max="13" width="9.75" style="2" hidden="1" customWidth="1"/>
    <col min="14" max="14" width="13" style="2" customWidth="1"/>
    <col min="15" max="16" width="9.75" style="2" hidden="1" customWidth="1"/>
    <col min="17" max="18" width="9.75" style="2" customWidth="1"/>
    <col min="19" max="19" width="12.125" style="2" customWidth="1"/>
    <col min="20" max="21" width="9.75" style="2" hidden="1" customWidth="1"/>
    <col min="22" max="22" width="9.75" style="2" customWidth="1"/>
    <col min="23" max="23" width="12.625" style="2" customWidth="1"/>
    <col min="24" max="26" width="9.75" style="2" hidden="1" customWidth="1"/>
    <col min="27" max="31" width="9.75" style="2" customWidth="1"/>
    <col min="32" max="32" width="10.375" style="2" customWidth="1"/>
    <col min="33" max="33" width="10.75" style="2" bestFit="1" customWidth="1"/>
    <col min="34" max="35" width="9.875" style="5" bestFit="1" customWidth="1"/>
    <col min="36" max="36" width="14.875" style="6" customWidth="1"/>
    <col min="37" max="16384" width="9.125" style="2"/>
  </cols>
  <sheetData>
    <row r="1" spans="1:144" x14ac:dyDescent="0.2">
      <c r="A1" s="1" t="s">
        <v>0</v>
      </c>
      <c r="R1" s="1" t="s">
        <v>1</v>
      </c>
      <c r="S1" s="3"/>
      <c r="T1" s="4" t="s">
        <v>2</v>
      </c>
    </row>
    <row r="2" spans="1:144" x14ac:dyDescent="0.2">
      <c r="A2" s="7">
        <v>37081</v>
      </c>
      <c r="B2" s="3"/>
      <c r="T2" s="4" t="s">
        <v>3</v>
      </c>
      <c r="AG2" s="5"/>
      <c r="AH2" s="2"/>
      <c r="AI2" s="2"/>
      <c r="AJ2" s="2"/>
    </row>
    <row r="3" spans="1:144" ht="12.75" customHeight="1" x14ac:dyDescent="0.2">
      <c r="AG3" s="5"/>
      <c r="AH3" s="2"/>
      <c r="AI3" s="2"/>
      <c r="AJ3" s="2"/>
    </row>
    <row r="4" spans="1:144" hidden="1" x14ac:dyDescent="0.2">
      <c r="A4" s="8"/>
      <c r="B4" s="3"/>
      <c r="C4" s="9"/>
      <c r="D4" s="9"/>
      <c r="E4" s="9"/>
      <c r="J4" s="10">
        <v>36892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>
        <v>37257</v>
      </c>
      <c r="AB4" s="10">
        <v>37622</v>
      </c>
      <c r="AC4" s="10">
        <v>37987</v>
      </c>
      <c r="AD4" s="10">
        <v>38353</v>
      </c>
      <c r="AE4" s="10">
        <v>38718</v>
      </c>
      <c r="AF4" s="11">
        <v>40179</v>
      </c>
      <c r="AG4" s="11">
        <v>40544</v>
      </c>
      <c r="AH4" s="6"/>
      <c r="AI4" s="6"/>
      <c r="AJ4" s="2"/>
    </row>
    <row r="5" spans="1:144" ht="10.5" hidden="1" customHeight="1" x14ac:dyDescent="0.2">
      <c r="A5" s="8"/>
      <c r="B5" s="3"/>
      <c r="C5" s="2">
        <v>16</v>
      </c>
      <c r="D5" s="2">
        <v>23</v>
      </c>
      <c r="E5" s="2">
        <v>19</v>
      </c>
      <c r="G5" s="2">
        <v>23</v>
      </c>
      <c r="H5" s="2">
        <v>21</v>
      </c>
      <c r="I5" s="2">
        <v>20</v>
      </c>
      <c r="AK5" s="2">
        <v>22</v>
      </c>
      <c r="AL5" s="2">
        <v>20</v>
      </c>
      <c r="AM5" s="2">
        <v>21</v>
      </c>
      <c r="AN5" s="2">
        <v>22</v>
      </c>
      <c r="AO5" s="2">
        <v>22</v>
      </c>
      <c r="AP5" s="2">
        <v>20</v>
      </c>
      <c r="AQ5" s="2">
        <v>22</v>
      </c>
      <c r="AR5" s="2">
        <v>22</v>
      </c>
      <c r="AS5" s="2">
        <v>20</v>
      </c>
      <c r="AT5" s="2">
        <v>23</v>
      </c>
      <c r="AU5" s="2">
        <v>20</v>
      </c>
      <c r="AV5" s="2">
        <v>21</v>
      </c>
      <c r="AW5" s="2">
        <v>22</v>
      </c>
      <c r="AX5" s="2">
        <v>20</v>
      </c>
      <c r="AY5" s="2">
        <v>21</v>
      </c>
      <c r="AZ5" s="2">
        <v>22</v>
      </c>
      <c r="BA5" s="2">
        <v>21</v>
      </c>
      <c r="BB5" s="2">
        <v>21</v>
      </c>
      <c r="BC5" s="2">
        <v>22</v>
      </c>
      <c r="BD5" s="2">
        <v>21</v>
      </c>
      <c r="BE5" s="2">
        <v>21</v>
      </c>
      <c r="BF5" s="2">
        <v>23</v>
      </c>
      <c r="BG5" s="2">
        <v>19</v>
      </c>
      <c r="BH5" s="2">
        <v>22</v>
      </c>
      <c r="BI5" s="2">
        <v>21</v>
      </c>
      <c r="BJ5" s="2">
        <v>20</v>
      </c>
      <c r="BK5" s="2">
        <v>23</v>
      </c>
      <c r="BL5" s="2">
        <v>22</v>
      </c>
      <c r="BM5" s="2">
        <v>20</v>
      </c>
      <c r="BN5" s="2">
        <v>22</v>
      </c>
      <c r="BO5" s="2">
        <v>21</v>
      </c>
      <c r="BP5" s="2">
        <v>22</v>
      </c>
      <c r="BQ5" s="2">
        <v>21</v>
      </c>
      <c r="BR5" s="2">
        <v>21</v>
      </c>
      <c r="BS5" s="2">
        <v>21</v>
      </c>
      <c r="BT5" s="2">
        <v>23</v>
      </c>
      <c r="BU5" s="2">
        <v>21</v>
      </c>
      <c r="BV5" s="2">
        <v>20</v>
      </c>
      <c r="BW5" s="2">
        <v>23</v>
      </c>
      <c r="BX5" s="2">
        <v>21</v>
      </c>
      <c r="BY5" s="2">
        <v>21</v>
      </c>
      <c r="BZ5" s="2">
        <v>22</v>
      </c>
      <c r="CA5" s="2">
        <v>20</v>
      </c>
      <c r="CB5" s="2">
        <v>23</v>
      </c>
      <c r="CC5" s="2">
        <v>21</v>
      </c>
      <c r="CD5" s="2">
        <v>21</v>
      </c>
      <c r="CE5" s="2">
        <v>21</v>
      </c>
      <c r="CF5" s="2">
        <v>21</v>
      </c>
      <c r="CG5" s="2">
        <v>21</v>
      </c>
      <c r="CH5" s="2">
        <v>20</v>
      </c>
      <c r="CI5" s="2">
        <v>23</v>
      </c>
      <c r="CJ5" s="2">
        <v>20</v>
      </c>
      <c r="CK5" s="2">
        <v>22</v>
      </c>
      <c r="CL5" s="2">
        <v>22</v>
      </c>
      <c r="CM5" s="2">
        <v>20</v>
      </c>
      <c r="CN5" s="2">
        <v>23</v>
      </c>
      <c r="CO5" s="2">
        <v>20</v>
      </c>
      <c r="CP5" s="2">
        <v>22</v>
      </c>
      <c r="CQ5" s="2">
        <v>21</v>
      </c>
      <c r="CR5" s="2">
        <v>20</v>
      </c>
      <c r="CS5" s="2">
        <v>22</v>
      </c>
      <c r="CT5" s="2">
        <v>20</v>
      </c>
      <c r="CU5" s="2">
        <v>22</v>
      </c>
      <c r="CV5" s="2">
        <v>21</v>
      </c>
      <c r="CW5" s="2">
        <v>22</v>
      </c>
      <c r="CX5" s="2">
        <v>21</v>
      </c>
      <c r="CY5" s="2">
        <v>21</v>
      </c>
      <c r="CZ5" s="2">
        <v>23</v>
      </c>
      <c r="DA5" s="2">
        <v>19</v>
      </c>
      <c r="DB5" s="2">
        <v>23</v>
      </c>
      <c r="DC5" s="2">
        <v>21</v>
      </c>
      <c r="DD5" s="2">
        <v>20</v>
      </c>
      <c r="DE5" s="2">
        <v>22</v>
      </c>
      <c r="DF5" s="2">
        <v>21</v>
      </c>
      <c r="DG5" s="2">
        <v>21</v>
      </c>
      <c r="DH5" s="2">
        <v>22</v>
      </c>
      <c r="DI5" s="2">
        <v>21</v>
      </c>
      <c r="DJ5" s="2">
        <v>21</v>
      </c>
      <c r="DK5" s="2">
        <v>22</v>
      </c>
      <c r="DL5" s="2">
        <v>21</v>
      </c>
      <c r="DM5" s="2">
        <v>21</v>
      </c>
      <c r="DN5" s="2">
        <v>23</v>
      </c>
      <c r="DO5" s="2">
        <v>19</v>
      </c>
      <c r="DP5" s="2">
        <v>22</v>
      </c>
      <c r="DQ5" s="2">
        <v>21</v>
      </c>
      <c r="DR5" s="2">
        <v>20</v>
      </c>
      <c r="DS5" s="2">
        <v>22</v>
      </c>
      <c r="DT5" s="2">
        <v>22</v>
      </c>
      <c r="DU5" s="2">
        <v>20</v>
      </c>
      <c r="DV5" s="2">
        <v>22</v>
      </c>
      <c r="DW5" s="2">
        <v>22</v>
      </c>
      <c r="DX5" s="2">
        <v>21</v>
      </c>
      <c r="DY5" s="2">
        <v>21</v>
      </c>
      <c r="DZ5" s="2">
        <v>22</v>
      </c>
      <c r="EA5" s="2">
        <v>20</v>
      </c>
      <c r="EB5" s="2">
        <v>22</v>
      </c>
      <c r="EC5" s="2">
        <v>20</v>
      </c>
      <c r="ED5" s="2">
        <v>20</v>
      </c>
      <c r="EE5" s="2">
        <v>23</v>
      </c>
      <c r="EF5" s="2">
        <v>22</v>
      </c>
      <c r="EG5" s="2">
        <v>20</v>
      </c>
      <c r="EH5" s="2">
        <v>22</v>
      </c>
      <c r="EI5" s="2">
        <v>21</v>
      </c>
      <c r="EJ5" s="2">
        <v>22</v>
      </c>
      <c r="EK5" s="2">
        <v>21</v>
      </c>
      <c r="EL5" s="2">
        <v>21</v>
      </c>
      <c r="EM5" s="2">
        <v>21</v>
      </c>
      <c r="EN5" s="2">
        <v>23</v>
      </c>
    </row>
    <row r="6" spans="1:144" ht="10.5" customHeight="1" x14ac:dyDescent="0.2">
      <c r="A6" s="12">
        <f>+A2</f>
        <v>37081</v>
      </c>
    </row>
    <row r="7" spans="1:144" ht="10.5" hidden="1" customHeight="1" x14ac:dyDescent="0.2">
      <c r="C7" s="13">
        <v>37073</v>
      </c>
      <c r="D7" s="13">
        <v>37104</v>
      </c>
      <c r="E7" s="13">
        <v>37135</v>
      </c>
      <c r="F7" s="13"/>
      <c r="G7" s="13">
        <v>37165</v>
      </c>
      <c r="H7" s="13">
        <v>37196</v>
      </c>
      <c r="I7" s="13">
        <v>37226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3"/>
      <c r="AB7" s="13"/>
      <c r="AC7" s="13"/>
      <c r="AD7" s="13"/>
      <c r="AE7" s="13"/>
      <c r="AF7" s="15"/>
      <c r="AK7" s="11">
        <v>37257</v>
      </c>
      <c r="AL7" s="11">
        <v>37288</v>
      </c>
      <c r="AM7" s="11">
        <v>37316</v>
      </c>
      <c r="AN7" s="11">
        <v>37347</v>
      </c>
      <c r="AO7" s="11">
        <v>37377</v>
      </c>
      <c r="AP7" s="11">
        <v>37408</v>
      </c>
      <c r="AQ7" s="11">
        <v>37438</v>
      </c>
      <c r="AR7" s="11">
        <v>37469</v>
      </c>
      <c r="AS7" s="11">
        <v>37500</v>
      </c>
      <c r="AT7" s="11">
        <v>37530</v>
      </c>
      <c r="AU7" s="11">
        <v>37561</v>
      </c>
      <c r="AV7" s="11">
        <v>37591</v>
      </c>
      <c r="AW7" s="11">
        <v>37622</v>
      </c>
      <c r="AX7" s="11">
        <v>37653</v>
      </c>
      <c r="AY7" s="11">
        <v>37681</v>
      </c>
      <c r="AZ7" s="11">
        <v>37712</v>
      </c>
      <c r="BA7" s="11">
        <v>37742</v>
      </c>
      <c r="BB7" s="11">
        <v>37773</v>
      </c>
      <c r="BC7" s="11">
        <v>37803</v>
      </c>
      <c r="BD7" s="11">
        <v>37834</v>
      </c>
      <c r="BE7" s="11">
        <v>37865</v>
      </c>
      <c r="BF7" s="11">
        <v>37895</v>
      </c>
      <c r="BG7" s="11">
        <v>37926</v>
      </c>
      <c r="BH7" s="11">
        <v>37956</v>
      </c>
      <c r="BI7" s="11">
        <v>37987</v>
      </c>
      <c r="BJ7" s="11">
        <v>38018</v>
      </c>
      <c r="BK7" s="11">
        <v>38047</v>
      </c>
      <c r="BL7" s="11">
        <v>38078</v>
      </c>
      <c r="BM7" s="11">
        <v>38108</v>
      </c>
      <c r="BN7" s="11">
        <v>38139</v>
      </c>
      <c r="BO7" s="11">
        <v>38169</v>
      </c>
      <c r="BP7" s="11">
        <v>38200</v>
      </c>
      <c r="BQ7" s="11">
        <v>38231</v>
      </c>
      <c r="BR7" s="11">
        <v>38261</v>
      </c>
      <c r="BS7" s="11">
        <v>38292</v>
      </c>
      <c r="BT7" s="11">
        <v>38322</v>
      </c>
      <c r="BU7" s="11">
        <v>38353</v>
      </c>
      <c r="BV7" s="11">
        <v>38384</v>
      </c>
      <c r="BW7" s="11">
        <v>38412</v>
      </c>
      <c r="BX7" s="11">
        <v>38443</v>
      </c>
      <c r="BY7" s="11">
        <v>38473</v>
      </c>
      <c r="BZ7" s="11">
        <v>38504</v>
      </c>
      <c r="CA7" s="11">
        <v>38534</v>
      </c>
      <c r="CB7" s="11">
        <v>38565</v>
      </c>
      <c r="CC7" s="11">
        <v>38596</v>
      </c>
      <c r="CD7" s="11">
        <v>38626</v>
      </c>
      <c r="CE7" s="11">
        <v>38657</v>
      </c>
      <c r="CF7" s="11">
        <v>38687</v>
      </c>
      <c r="CG7" s="11">
        <v>38718</v>
      </c>
      <c r="CH7" s="11">
        <v>38749</v>
      </c>
      <c r="CI7" s="11">
        <v>38777</v>
      </c>
      <c r="CJ7" s="11">
        <v>38808</v>
      </c>
      <c r="CK7" s="11">
        <v>38838</v>
      </c>
      <c r="CL7" s="11">
        <v>38869</v>
      </c>
      <c r="CM7" s="11">
        <v>38899</v>
      </c>
      <c r="CN7" s="11">
        <v>38930</v>
      </c>
      <c r="CO7" s="11">
        <v>38961</v>
      </c>
      <c r="CP7" s="11">
        <v>38991</v>
      </c>
      <c r="CQ7" s="11">
        <v>39022</v>
      </c>
      <c r="CR7" s="11">
        <v>39052</v>
      </c>
      <c r="CS7" s="11">
        <v>39083</v>
      </c>
      <c r="CT7" s="11">
        <v>39114</v>
      </c>
      <c r="CU7" s="11">
        <v>39142</v>
      </c>
      <c r="CV7" s="11">
        <v>39173</v>
      </c>
      <c r="CW7" s="11">
        <v>39203</v>
      </c>
      <c r="CX7" s="11">
        <v>39234</v>
      </c>
      <c r="CY7" s="11">
        <v>39264</v>
      </c>
      <c r="CZ7" s="11">
        <v>39295</v>
      </c>
      <c r="DA7" s="11">
        <v>39326</v>
      </c>
      <c r="DB7" s="11">
        <v>39356</v>
      </c>
      <c r="DC7" s="11">
        <v>39387</v>
      </c>
      <c r="DD7" s="11">
        <v>39417</v>
      </c>
      <c r="DE7" s="11">
        <v>39448</v>
      </c>
      <c r="DF7" s="11">
        <v>39479</v>
      </c>
      <c r="DG7" s="11">
        <v>39508</v>
      </c>
      <c r="DH7" s="11">
        <v>39539</v>
      </c>
      <c r="DI7" s="11">
        <v>39569</v>
      </c>
      <c r="DJ7" s="11">
        <v>39600</v>
      </c>
      <c r="DK7" s="11">
        <v>39630</v>
      </c>
      <c r="DL7" s="11">
        <v>39661</v>
      </c>
      <c r="DM7" s="11">
        <v>39692</v>
      </c>
      <c r="DN7" s="11">
        <v>39722</v>
      </c>
      <c r="DO7" s="11">
        <v>39753</v>
      </c>
      <c r="DP7" s="11">
        <v>39783</v>
      </c>
      <c r="DQ7" s="11">
        <v>39814</v>
      </c>
      <c r="DR7" s="11">
        <v>39845</v>
      </c>
      <c r="DS7" s="11">
        <v>39873</v>
      </c>
      <c r="DT7" s="11">
        <v>39904</v>
      </c>
      <c r="DU7" s="11">
        <v>39934</v>
      </c>
      <c r="DV7" s="11">
        <v>39965</v>
      </c>
      <c r="DW7" s="11">
        <v>39995</v>
      </c>
      <c r="DX7" s="11">
        <v>40026</v>
      </c>
      <c r="DY7" s="11">
        <v>40057</v>
      </c>
      <c r="DZ7" s="11">
        <v>40087</v>
      </c>
      <c r="EA7" s="11">
        <v>40118</v>
      </c>
      <c r="EB7" s="11">
        <v>40148</v>
      </c>
      <c r="EC7" s="11">
        <v>40179</v>
      </c>
      <c r="ED7" s="11">
        <v>40210</v>
      </c>
      <c r="EE7" s="11">
        <v>40238</v>
      </c>
      <c r="EF7" s="11">
        <v>40269</v>
      </c>
      <c r="EG7" s="11">
        <v>40299</v>
      </c>
      <c r="EH7" s="11">
        <v>40330</v>
      </c>
      <c r="EI7" s="11">
        <v>40360</v>
      </c>
      <c r="EJ7" s="11">
        <v>40391</v>
      </c>
      <c r="EK7" s="11">
        <v>40422</v>
      </c>
      <c r="EL7" s="11">
        <v>40452</v>
      </c>
      <c r="EM7" s="11">
        <v>40483</v>
      </c>
      <c r="EN7" s="11">
        <v>40513</v>
      </c>
    </row>
    <row r="8" spans="1:144" s="27" customFormat="1" ht="15.75" customHeight="1" thickBot="1" x14ac:dyDescent="0.25">
      <c r="A8" s="16"/>
      <c r="B8" s="17"/>
      <c r="C8" s="18">
        <v>37073</v>
      </c>
      <c r="D8" s="18">
        <v>37104</v>
      </c>
      <c r="E8" s="18" t="s">
        <v>4</v>
      </c>
      <c r="F8" s="19" t="s">
        <v>5</v>
      </c>
      <c r="G8" s="18"/>
      <c r="H8" s="18"/>
      <c r="I8" s="18"/>
      <c r="J8" s="19" t="s">
        <v>6</v>
      </c>
      <c r="K8" s="20" t="s">
        <v>7</v>
      </c>
      <c r="L8" s="21">
        <f>AK7</f>
        <v>37257</v>
      </c>
      <c r="M8" s="21">
        <f>AL7</f>
        <v>37288</v>
      </c>
      <c r="N8" s="20" t="s">
        <v>8</v>
      </c>
      <c r="O8" s="21">
        <f>AM7</f>
        <v>37316</v>
      </c>
      <c r="P8" s="21">
        <f>AN7</f>
        <v>37347</v>
      </c>
      <c r="Q8" s="21">
        <f>AO7</f>
        <v>37377</v>
      </c>
      <c r="R8" s="21">
        <f>AP7</f>
        <v>37408</v>
      </c>
      <c r="S8" s="22" t="s">
        <v>9</v>
      </c>
      <c r="T8" s="21">
        <f>AQ7</f>
        <v>37438</v>
      </c>
      <c r="U8" s="21">
        <f>AR7</f>
        <v>37469</v>
      </c>
      <c r="V8" s="21">
        <f>AS7</f>
        <v>37500</v>
      </c>
      <c r="W8" s="22" t="s">
        <v>10</v>
      </c>
      <c r="X8" s="21">
        <f>AT7</f>
        <v>37530</v>
      </c>
      <c r="Y8" s="23">
        <f>AU7</f>
        <v>37561</v>
      </c>
      <c r="Z8" s="23">
        <f>AV7</f>
        <v>37591</v>
      </c>
      <c r="AA8" s="18" t="s">
        <v>11</v>
      </c>
      <c r="AB8" s="18" t="s">
        <v>12</v>
      </c>
      <c r="AC8" s="19" t="s">
        <v>13</v>
      </c>
      <c r="AD8" s="19" t="s">
        <v>14</v>
      </c>
      <c r="AE8" s="19" t="s">
        <v>15</v>
      </c>
      <c r="AF8" s="18" t="s">
        <v>16</v>
      </c>
      <c r="AG8" s="24" t="s">
        <v>17</v>
      </c>
      <c r="AH8" s="24"/>
      <c r="AI8" s="24"/>
      <c r="AJ8" s="25"/>
      <c r="AK8" s="26"/>
    </row>
    <row r="9" spans="1:144" s="6" customFormat="1" ht="13.65" customHeight="1" x14ac:dyDescent="0.2">
      <c r="A9" s="28" t="s">
        <v>18</v>
      </c>
      <c r="B9" s="9" t="s">
        <v>19</v>
      </c>
      <c r="C9" s="29">
        <f>'E. Power Desk Daily Price'!$AC9</f>
        <v>11.244998931884766</v>
      </c>
      <c r="D9" s="29">
        <f ca="1">IF(ISERROR((AVERAGE(OFFSET('[2]Curve Summary'!$I$6,17,0,7,1))*7+ 16* '[2]Curve Summary Backup'!$I$38)/23), '[2]Curve Summary Backup'!$I$38,(AVERAGE(OFFSET('[2]Curve Summary'!$I$6,17,0,7,1))*7+ 16* '[2]Curve Summary Backup'!$I$38)/23)</f>
        <v>10.369998931884766</v>
      </c>
      <c r="E9" s="29">
        <f>VLOOKUP(E$7,'[2]Curve Summary'!$A$7:$AG$54,9)</f>
        <v>2.9249999523162842</v>
      </c>
      <c r="F9" s="29">
        <f t="shared" ref="F9:F25" si="0">AVERAGE(G9:I9)</f>
        <v>2.9266666571299234</v>
      </c>
      <c r="G9" s="29">
        <f>VLOOKUP(G$7,'[2]Curve Summary'!$A$7:$AG$54,9)</f>
        <v>2.9300000667572021</v>
      </c>
      <c r="H9" s="29">
        <f>VLOOKUP(H$7,'[2]Curve Summary'!$A$7:$AG$54,9)</f>
        <v>2.9249999523162842</v>
      </c>
      <c r="I9" s="29">
        <f>VLOOKUP(I$7,'[2]Curve Summary'!$A$7:$AG$54,9)</f>
        <v>2.9249999523162842</v>
      </c>
      <c r="J9" s="30">
        <v>5.4206553853926112</v>
      </c>
      <c r="K9" s="29">
        <f t="shared" ref="K9:K25" si="1">AVERAGE(L9:M9)</f>
        <v>2.9300014972686768</v>
      </c>
      <c r="L9" s="29">
        <f t="shared" ref="L9:L25" si="2">AK9</f>
        <v>2.9300014972686768</v>
      </c>
      <c r="M9" s="29">
        <f t="shared" ref="M9:M25" si="3">AL9</f>
        <v>2.9300014972686768</v>
      </c>
      <c r="N9" s="29">
        <f t="shared" ref="N9:N25" si="4">AVERAGE(O9:P9)</f>
        <v>3.1775001287460327</v>
      </c>
      <c r="O9" s="29">
        <f t="shared" ref="O9:O25" si="5">AM9</f>
        <v>2.9249999523162842</v>
      </c>
      <c r="P9" s="29">
        <f t="shared" ref="P9:P25" si="6">AN9</f>
        <v>3.4300003051757813</v>
      </c>
      <c r="Q9" s="29">
        <f t="shared" ref="Q9:Q25" si="7">AO9</f>
        <v>3.4300003051757813</v>
      </c>
      <c r="R9" s="29">
        <f t="shared" ref="R9:R25" si="8">AP9</f>
        <v>11.369998931884766</v>
      </c>
      <c r="S9" s="29">
        <f t="shared" ref="S9:S25" si="9">AVERAGE(T9:U9)</f>
        <v>11.369998931884766</v>
      </c>
      <c r="T9" s="31">
        <f t="shared" ref="T9:T25" si="10">AQ9</f>
        <v>11.369998931884766</v>
      </c>
      <c r="U9" s="29">
        <f t="shared" ref="U9:U25" si="11">AR9</f>
        <v>11.369998931884766</v>
      </c>
      <c r="V9" s="29">
        <f t="shared" ref="V9:V25" si="12">AS9</f>
        <v>2.9249999523162842</v>
      </c>
      <c r="W9" s="29">
        <f t="shared" ref="W9:W25" si="13">AVERAGE(X9:Z9)</f>
        <v>2.9266666571299234</v>
      </c>
      <c r="X9" s="29">
        <f t="shared" ref="X9:X25" si="14">AT9</f>
        <v>2.9300000667572021</v>
      </c>
      <c r="Y9" s="32">
        <f t="shared" ref="Y9:Y25" si="15">AU9</f>
        <v>2.9249999523162842</v>
      </c>
      <c r="Z9" s="32">
        <f t="shared" ref="Z9:Z25" si="16">AV9</f>
        <v>2.9249999523162842</v>
      </c>
      <c r="AA9" s="30">
        <v>5.1329411983489992</v>
      </c>
      <c r="AB9" s="30">
        <v>5.1309608048083737</v>
      </c>
      <c r="AC9" s="30">
        <v>5.1446303579130062</v>
      </c>
      <c r="AD9" s="30">
        <v>5.1620392238392547</v>
      </c>
      <c r="AE9" s="30">
        <v>5.154490608032968</v>
      </c>
      <c r="AF9" s="33">
        <v>5.1541498992800445</v>
      </c>
      <c r="AG9" s="34">
        <v>5.162907019725516</v>
      </c>
      <c r="AH9" s="35"/>
      <c r="AI9" s="35"/>
      <c r="AJ9" s="36"/>
      <c r="AK9" s="31">
        <f>VLOOKUP(AK$7,'[2]Curve Summary'!$A$7:$AG$161,9)</f>
        <v>2.9300014972686768</v>
      </c>
      <c r="AL9" s="31">
        <f>VLOOKUP(AL$7,'[2]Curve Summary'!$A$7:$AG$161,9)</f>
        <v>2.9300014972686768</v>
      </c>
      <c r="AM9" s="31">
        <f>VLOOKUP(AM$7,'[2]Curve Summary'!$A$7:$AG$161,9)</f>
        <v>2.9249999523162842</v>
      </c>
      <c r="AN9" s="31">
        <f>VLOOKUP(AN$7,'[2]Curve Summary'!$A$7:$AG$161,9)</f>
        <v>3.4300003051757813</v>
      </c>
      <c r="AO9" s="31">
        <f>VLOOKUP(AO$7,'[2]Curve Summary'!$A$7:$AG$161,9)</f>
        <v>3.4300003051757813</v>
      </c>
      <c r="AP9" s="31">
        <f>VLOOKUP(AP$7,'[2]Curve Summary'!$A$7:$AG$161,9)</f>
        <v>11.369998931884766</v>
      </c>
      <c r="AQ9" s="31">
        <f>VLOOKUP(AQ$7,'[2]Curve Summary'!$A$7:$AG$161,9)</f>
        <v>11.369998931884766</v>
      </c>
      <c r="AR9" s="31">
        <f>VLOOKUP(AR$7,'[2]Curve Summary'!$A$7:$AG$161,9)</f>
        <v>11.369998931884766</v>
      </c>
      <c r="AS9" s="31">
        <f>VLOOKUP(AS$7,'[2]Curve Summary'!$A$7:$AG$161,9)</f>
        <v>2.9249999523162842</v>
      </c>
      <c r="AT9" s="31">
        <f>VLOOKUP(AT$7,'[2]Curve Summary'!$A$7:$AG$161,9)</f>
        <v>2.9300000667572021</v>
      </c>
      <c r="AU9" s="31">
        <f>VLOOKUP(AU$7,'[2]Curve Summary'!$A$7:$AG$161,9)</f>
        <v>2.9249999523162842</v>
      </c>
      <c r="AV9" s="31">
        <f>VLOOKUP(AV$7,'[2]Curve Summary'!$A$7:$AG$161,9)</f>
        <v>2.9249999523162842</v>
      </c>
      <c r="AW9" s="31">
        <f>VLOOKUP(AW$7,'[2]Curve Summary'!$A$7:$AG$161,9)</f>
        <v>2.9300014972686768</v>
      </c>
      <c r="AX9" s="31">
        <f>VLOOKUP(AX$7,'[2]Curve Summary'!$A$7:$AG$161,9)</f>
        <v>2.9300014972686768</v>
      </c>
      <c r="AY9" s="31">
        <f>VLOOKUP(AY$7,'[2]Curve Summary'!$A$7:$AG$161,9)</f>
        <v>2.9249999523162842</v>
      </c>
      <c r="AZ9" s="31">
        <f>VLOOKUP(AZ$7,'[2]Curve Summary'!$A$7:$AG$161,9)</f>
        <v>3.4300003051757813</v>
      </c>
      <c r="BA9" s="31">
        <f>VLOOKUP(BA$7,'[2]Curve Summary'!$A$7:$AG$161,9)</f>
        <v>3.4300003051757813</v>
      </c>
      <c r="BB9" s="31">
        <f>VLOOKUP(BB$7,'[2]Curve Summary'!$A$7:$AG$161,9)</f>
        <v>11.369998931884766</v>
      </c>
      <c r="BC9" s="31">
        <f>VLOOKUP(BC$7,'[2]Curve Summary'!$A$7:$AG$161,9)</f>
        <v>11.369998931884766</v>
      </c>
      <c r="BD9" s="31">
        <f>VLOOKUP(BD$7,'[2]Curve Summary'!$A$7:$AG$161,9)</f>
        <v>11.369998931884766</v>
      </c>
      <c r="BE9" s="31">
        <f>VLOOKUP(BE$7,'[2]Curve Summary'!$A$7:$AG$161,9)</f>
        <v>2.9249999523162842</v>
      </c>
      <c r="BF9" s="31">
        <f>VLOOKUP(BF$7,'[2]Curve Summary'!$A$7:$AG$161,9)</f>
        <v>2.9300000667572021</v>
      </c>
      <c r="BG9" s="31">
        <f>VLOOKUP(BG$7,'[2]Curve Summary'!$A$7:$AG$161,9)</f>
        <v>2.9249999523162842</v>
      </c>
      <c r="BH9" s="31">
        <f>VLOOKUP(BH$7,'[2]Curve Summary'!$A$7:$AG$161,9)</f>
        <v>2.9249999523162842</v>
      </c>
      <c r="BI9" s="31">
        <f>VLOOKUP(BI$7,'[2]Curve Summary'!$A$7:$AG$161,9)</f>
        <v>2.9300014972686768</v>
      </c>
      <c r="BJ9" s="31">
        <f>VLOOKUP(BJ$7,'[2]Curve Summary'!$A$7:$AG$161,9)</f>
        <v>2.9300014972686768</v>
      </c>
      <c r="BK9" s="31">
        <f>VLOOKUP(BK$7,'[2]Curve Summary'!$A$7:$AG$161,9)</f>
        <v>2.9249999523162842</v>
      </c>
      <c r="BL9" s="31">
        <f>VLOOKUP(BL$7,'[2]Curve Summary'!$A$7:$AG$161,9)</f>
        <v>3.4300003051757813</v>
      </c>
      <c r="BM9" s="31">
        <f>VLOOKUP(BM$7,'[2]Curve Summary'!$A$7:$AG$161,9)</f>
        <v>3.4300003051757813</v>
      </c>
      <c r="BN9" s="31">
        <f>VLOOKUP(BN$7,'[2]Curve Summary'!$A$7:$AG$161,9)</f>
        <v>11.369998931884766</v>
      </c>
      <c r="BO9" s="31">
        <f>VLOOKUP(BO$7,'[2]Curve Summary'!$A$7:$AG$161,9)</f>
        <v>11.369998931884766</v>
      </c>
      <c r="BP9" s="31">
        <f>VLOOKUP(BP$7,'[2]Curve Summary'!$A$7:$AG$161,9)</f>
        <v>11.369998931884766</v>
      </c>
      <c r="BQ9" s="31">
        <f>VLOOKUP(BQ$7,'[2]Curve Summary'!$A$7:$AG$161,9)</f>
        <v>2.9249999523162842</v>
      </c>
      <c r="BR9" s="31">
        <f>VLOOKUP(BR$7,'[2]Curve Summary'!$A$7:$AG$161,9)</f>
        <v>2.9300000667572021</v>
      </c>
      <c r="BS9" s="31">
        <f>VLOOKUP(BS$7,'[2]Curve Summary'!$A$7:$AG$161,9)</f>
        <v>2.9249999523162842</v>
      </c>
      <c r="BT9" s="31">
        <f>VLOOKUP(BT$7,'[2]Curve Summary'!$A$7:$AG$161,9)</f>
        <v>2.9249999523162842</v>
      </c>
      <c r="BU9" s="31">
        <f>VLOOKUP(BU$7,'[2]Curve Summary'!$A$7:$AG$161,9)</f>
        <v>2.9300014972686768</v>
      </c>
      <c r="BV9" s="31">
        <f>VLOOKUP(BV$7,'[2]Curve Summary'!$A$7:$AG$161,9)</f>
        <v>2.9300014972686768</v>
      </c>
      <c r="BW9" s="31">
        <f>VLOOKUP(BW$7,'[2]Curve Summary'!$A$7:$AG$161,9)</f>
        <v>2.9249999523162842</v>
      </c>
      <c r="BX9" s="31">
        <f>VLOOKUP(BX$7,'[2]Curve Summary'!$A$7:$AG$161,9)</f>
        <v>3.4300003051757813</v>
      </c>
      <c r="BY9" s="31">
        <f>VLOOKUP(BY$7,'[2]Curve Summary'!$A$7:$AG$161,9)</f>
        <v>3.4300003051757813</v>
      </c>
      <c r="BZ9" s="31">
        <f>VLOOKUP(BZ$7,'[2]Curve Summary'!$A$7:$AG$161,9)</f>
        <v>11.369998931884766</v>
      </c>
      <c r="CA9" s="31">
        <f>VLOOKUP(CA$7,'[2]Curve Summary'!$A$7:$AG$161,9)</f>
        <v>11.369998931884766</v>
      </c>
      <c r="CB9" s="31">
        <f>VLOOKUP(CB$7,'[2]Curve Summary'!$A$7:$AG$161,9)</f>
        <v>11.369998931884766</v>
      </c>
      <c r="CC9" s="31">
        <f>VLOOKUP(CC$7,'[2]Curve Summary'!$A$7:$AG$161,9)</f>
        <v>2.9249999523162842</v>
      </c>
      <c r="CD9" s="31">
        <f>VLOOKUP(CD$7,'[2]Curve Summary'!$A$7:$AG$161,9)</f>
        <v>2.9300000667572021</v>
      </c>
      <c r="CE9" s="31">
        <f>VLOOKUP(CE$7,'[2]Curve Summary'!$A$7:$AG$161,9)</f>
        <v>2.9249999523162842</v>
      </c>
      <c r="CF9" s="31">
        <f>VLOOKUP(CF$7,'[2]Curve Summary'!$A$7:$AG$161,9)</f>
        <v>2.9249999523162842</v>
      </c>
      <c r="CG9" s="31">
        <f>VLOOKUP(CG$7,'[2]Curve Summary'!$A$7:$AG$161,9)</f>
        <v>2.9300014972686768</v>
      </c>
      <c r="CH9" s="31">
        <f>VLOOKUP(CH$7,'[2]Curve Summary'!$A$7:$AG$161,9)</f>
        <v>2.9300014972686768</v>
      </c>
      <c r="CI9" s="31">
        <f>VLOOKUP(CI$7,'[2]Curve Summary'!$A$7:$AG$161,9)</f>
        <v>2.9249999523162842</v>
      </c>
      <c r="CJ9" s="31">
        <f>VLOOKUP(CJ$7,'[2]Curve Summary'!$A$7:$AG$161,9)</f>
        <v>3.4300003051757813</v>
      </c>
      <c r="CK9" s="31">
        <f>VLOOKUP(CK$7,'[2]Curve Summary'!$A$7:$AG$161,9)</f>
        <v>3.4300003051757813</v>
      </c>
      <c r="CL9" s="31">
        <f>VLOOKUP(CL$7,'[2]Curve Summary'!$A$7:$AG$161,9)</f>
        <v>11.369998931884766</v>
      </c>
      <c r="CM9" s="31">
        <f>VLOOKUP(CM$7,'[2]Curve Summary'!$A$7:$AG$161,9)</f>
        <v>11.369998931884766</v>
      </c>
      <c r="CN9" s="31">
        <f>VLOOKUP(CN$7,'[2]Curve Summary'!$A$7:$AG$161,9)</f>
        <v>11.369998931884766</v>
      </c>
      <c r="CO9" s="31">
        <f>VLOOKUP(CO$7,'[2]Curve Summary'!$A$7:$AG$161,9)</f>
        <v>2.9249999523162842</v>
      </c>
      <c r="CP9" s="31">
        <f>VLOOKUP(CP$7,'[2]Curve Summary'!$A$7:$AG$161,9)</f>
        <v>2.9300000667572021</v>
      </c>
      <c r="CQ9" s="31">
        <f>VLOOKUP(CQ$7,'[2]Curve Summary'!$A$7:$AG$161,9)</f>
        <v>2.9249999523162842</v>
      </c>
      <c r="CR9" s="31">
        <f>VLOOKUP(CR$7,'[2]Curve Summary'!$A$7:$AG$161,9)</f>
        <v>2.9249999523162842</v>
      </c>
      <c r="CS9" s="31">
        <f>VLOOKUP(CS$7,'[2]Curve Summary'!$A$7:$AG$161,9)</f>
        <v>2.9300014972686768</v>
      </c>
      <c r="CT9" s="31">
        <f>VLOOKUP(CT$7,'[2]Curve Summary'!$A$7:$AG$161,9)</f>
        <v>2.9300014972686768</v>
      </c>
      <c r="CU9" s="31">
        <f>VLOOKUP(CU$7,'[2]Curve Summary'!$A$7:$AG$161,9)</f>
        <v>2.9249999523162842</v>
      </c>
      <c r="CV9" s="31">
        <f>VLOOKUP(CV$7,'[2]Curve Summary'!$A$7:$AG$161,9)</f>
        <v>3.4300003051757813</v>
      </c>
      <c r="CW9" s="31">
        <f>VLOOKUP(CW$7,'[2]Curve Summary'!$A$7:$AG$161,9)</f>
        <v>3.4300003051757813</v>
      </c>
      <c r="CX9" s="31">
        <f>VLOOKUP(CX$7,'[2]Curve Summary'!$A$7:$AG$161,9)</f>
        <v>11.369998931884766</v>
      </c>
      <c r="CY9" s="31">
        <f>VLOOKUP(CY$7,'[2]Curve Summary'!$A$7:$AG$161,9)</f>
        <v>11.369998931884766</v>
      </c>
      <c r="CZ9" s="31">
        <f>VLOOKUP(CZ$7,'[2]Curve Summary'!$A$7:$AG$161,9)</f>
        <v>11.369998931884766</v>
      </c>
      <c r="DA9" s="31">
        <f>VLOOKUP(DA$7,'[2]Curve Summary'!$A$7:$AG$161,9)</f>
        <v>2.9249999523162842</v>
      </c>
      <c r="DB9" s="31">
        <f>VLOOKUP(DB$7,'[2]Curve Summary'!$A$7:$AG$161,9)</f>
        <v>2.9300000667572021</v>
      </c>
      <c r="DC9" s="31">
        <f>VLOOKUP(DC$7,'[2]Curve Summary'!$A$7:$AG$161,9)</f>
        <v>2.9249999523162842</v>
      </c>
      <c r="DD9" s="31">
        <f>VLOOKUP(DD$7,'[2]Curve Summary'!$A$7:$AG$161,9)</f>
        <v>2.9249999523162842</v>
      </c>
      <c r="DE9" s="31">
        <f>VLOOKUP(DE$7,'[2]Curve Summary'!$A$7:$AG$161,9)</f>
        <v>2.9300014972686768</v>
      </c>
      <c r="DF9" s="31">
        <f>VLOOKUP(DF$7,'[2]Curve Summary'!$A$7:$AG$161,9)</f>
        <v>2.9300014972686768</v>
      </c>
      <c r="DG9" s="31">
        <f>VLOOKUP(DG$7,'[2]Curve Summary'!$A$7:$AG$161,9)</f>
        <v>2.9249999523162842</v>
      </c>
      <c r="DH9" s="31">
        <f>VLOOKUP(DH$7,'[2]Curve Summary'!$A$7:$AG$161,9)</f>
        <v>3.4300003051757813</v>
      </c>
      <c r="DI9" s="31">
        <f>VLOOKUP(DI$7,'[2]Curve Summary'!$A$7:$AG$161,9)</f>
        <v>3.4300003051757813</v>
      </c>
      <c r="DJ9" s="31">
        <f>VLOOKUP(DJ$7,'[2]Curve Summary'!$A$7:$AG$161,9)</f>
        <v>11.369998931884766</v>
      </c>
      <c r="DK9" s="31">
        <f>VLOOKUP(DK$7,'[2]Curve Summary'!$A$7:$AG$161,9)</f>
        <v>11.369998931884766</v>
      </c>
      <c r="DL9" s="31">
        <f>VLOOKUP(DL$7,'[2]Curve Summary'!$A$7:$AG$161,9)</f>
        <v>11.369998931884766</v>
      </c>
      <c r="DM9" s="31">
        <f>VLOOKUP(DM$7,'[2]Curve Summary'!$A$7:$AG$161,9)</f>
        <v>2.9249999523162842</v>
      </c>
      <c r="DN9" s="31">
        <f>VLOOKUP(DN$7,'[2]Curve Summary'!$A$7:$AG$161,9)</f>
        <v>2.9300000667572021</v>
      </c>
      <c r="DO9" s="31">
        <f>VLOOKUP(DO$7,'[2]Curve Summary'!$A$7:$AG$161,9)</f>
        <v>2.9249999523162842</v>
      </c>
      <c r="DP9" s="31">
        <f>VLOOKUP(DP$7,'[2]Curve Summary'!$A$7:$AG$161,9)</f>
        <v>2.9249999523162842</v>
      </c>
      <c r="DQ9" s="31">
        <f>VLOOKUP(DQ$7,'[2]Curve Summary'!$A$7:$AG$161,9)</f>
        <v>2.9300014972686768</v>
      </c>
      <c r="DR9" s="31">
        <f>VLOOKUP(DR$7,'[2]Curve Summary'!$A$7:$AG$161,9)</f>
        <v>2.9300014972686768</v>
      </c>
      <c r="DS9" s="31">
        <f>VLOOKUP(DS$7,'[2]Curve Summary'!$A$7:$AG$161,9)</f>
        <v>2.9249999523162842</v>
      </c>
      <c r="DT9" s="31">
        <f>VLOOKUP(DT$7,'[2]Curve Summary'!$A$7:$AG$161,9)</f>
        <v>3.4300003051757813</v>
      </c>
      <c r="DU9" s="31">
        <f>VLOOKUP(DU$7,'[2]Curve Summary'!$A$7:$AG$161,9)</f>
        <v>3.4300003051757813</v>
      </c>
      <c r="DV9" s="31">
        <f>VLOOKUP(DV$7,'[2]Curve Summary'!$A$7:$AG$161,9)</f>
        <v>11.369998931884766</v>
      </c>
      <c r="DW9" s="31">
        <f>VLOOKUP(DW$7,'[2]Curve Summary'!$A$7:$AG$161,9)</f>
        <v>11.369998931884766</v>
      </c>
      <c r="DX9" s="31">
        <f>VLOOKUP(DX$7,'[2]Curve Summary'!$A$7:$AG$161,9)</f>
        <v>11.369998931884766</v>
      </c>
      <c r="DY9" s="31">
        <f>VLOOKUP(DY$7,'[2]Curve Summary'!$A$7:$AG$161,9)</f>
        <v>2.9249999523162842</v>
      </c>
      <c r="DZ9" s="31">
        <f>VLOOKUP(DZ$7,'[2]Curve Summary'!$A$7:$AG$161,9)</f>
        <v>2.9300000667572021</v>
      </c>
      <c r="EA9" s="31">
        <f>VLOOKUP(EA$7,'[2]Curve Summary'!$A$7:$AG$161,9)</f>
        <v>2.9249999523162842</v>
      </c>
      <c r="EB9" s="31">
        <f>VLOOKUP(EB$7,'[2]Curve Summary'!$A$7:$AG$161,9)</f>
        <v>2.9249999523162842</v>
      </c>
      <c r="EC9" s="31">
        <f>VLOOKUP(EC$7,'[2]Curve Summary'!$A$7:$AG$161,9)</f>
        <v>2.9300014972686768</v>
      </c>
      <c r="ED9" s="31">
        <f>VLOOKUP(ED$7,'[2]Curve Summary'!$A$7:$AG$161,9)</f>
        <v>2.9300014972686768</v>
      </c>
      <c r="EE9" s="31">
        <f>VLOOKUP(EE$7,'[2]Curve Summary'!$A$7:$AG$161,9)</f>
        <v>2.9249999523162842</v>
      </c>
      <c r="EF9" s="31">
        <f>VLOOKUP(EF$7,'[2]Curve Summary'!$A$7:$AG$161,9)</f>
        <v>3.4300003051757813</v>
      </c>
      <c r="EG9" s="31">
        <f>VLOOKUP(EG$7,'[2]Curve Summary'!$A$7:$AG$161,9)</f>
        <v>3.4300003051757813</v>
      </c>
      <c r="EH9" s="31">
        <f>VLOOKUP(EH$7,'[2]Curve Summary'!$A$7:$AG$161,9)</f>
        <v>11.369998931884766</v>
      </c>
      <c r="EI9" s="31">
        <f>VLOOKUP(EI$7,'[2]Curve Summary'!$A$7:$AG$161,9)</f>
        <v>11.369998931884766</v>
      </c>
      <c r="EJ9" s="31">
        <f>VLOOKUP(EJ$7,'[2]Curve Summary'!$A$7:$AG$161,9)</f>
        <v>11.369998931884766</v>
      </c>
      <c r="EK9" s="31">
        <f>VLOOKUP(EK$7,'[2]Curve Summary'!$A$7:$AG$161,9)</f>
        <v>2.9249999523162842</v>
      </c>
      <c r="EL9" s="31">
        <f>VLOOKUP(EL$7,'[2]Curve Summary'!$A$7:$AG$161,9)</f>
        <v>2.9300000667572021</v>
      </c>
      <c r="EM9" s="31">
        <f>VLOOKUP(EM$7,'[2]Curve Summary'!$A$7:$AG$161,9)</f>
        <v>2.9249999523162842</v>
      </c>
      <c r="EN9" s="31">
        <f>VLOOKUP(EN$7,'[2]Curve Summary'!$A$7:$AG$161,9)</f>
        <v>2.9249999523162842</v>
      </c>
    </row>
    <row r="10" spans="1:144" s="6" customFormat="1" ht="13.65" customHeight="1" x14ac:dyDescent="0.2">
      <c r="A10" s="37" t="s">
        <v>20</v>
      </c>
      <c r="B10" s="38" t="s">
        <v>21</v>
      </c>
      <c r="C10" s="31">
        <f>'E. Power Desk Daily Price'!$AC10</f>
        <v>10.027500152587891</v>
      </c>
      <c r="D10" s="31">
        <f ca="1">IF(ISERROR((AVERAGE(OFFSET('[2]Curve Summary'!$J$6,17,0,7,1))*7+ 16* '[2]Curve Summary Backup'!$J$38)/23), '[2]Curve Summary Backup'!$J$38,(AVERAGE(OFFSET('[2]Curve Summary'!$J$6,17,0,7,1))*7+ 16* '[2]Curve Summary Backup'!$J$38)/23)</f>
        <v>6.0900001525878906</v>
      </c>
      <c r="E10" s="31">
        <f>VLOOKUP(E$7,'[2]Curve Summary'!$A$7:$AG$55,10)</f>
        <v>2.1200001239776611</v>
      </c>
      <c r="F10" s="31">
        <f t="shared" si="0"/>
        <v>2.119999885559082</v>
      </c>
      <c r="G10" s="31">
        <f>VLOOKUP(G$7,'[2]Curve Summary'!$A$7:$AG$55,10)</f>
        <v>2.119999885559082</v>
      </c>
      <c r="H10" s="31">
        <f>VLOOKUP(H$7,'[2]Curve Summary'!$A$7:$AG$55,10)</f>
        <v>2.119999885559082</v>
      </c>
      <c r="I10" s="31">
        <f>VLOOKUP(I$7,'[2]Curve Summary'!$A$7:$AG$55,10)</f>
        <v>2.119999885559082</v>
      </c>
      <c r="J10" s="39">
        <v>3.9054918113302013</v>
      </c>
      <c r="K10" s="31">
        <f t="shared" si="1"/>
        <v>2.119999885559082</v>
      </c>
      <c r="L10" s="31">
        <f t="shared" si="2"/>
        <v>2.119999885559082</v>
      </c>
      <c r="M10" s="31">
        <f t="shared" si="3"/>
        <v>2.119999885559082</v>
      </c>
      <c r="N10" s="31">
        <f t="shared" si="4"/>
        <v>2.119999885559082</v>
      </c>
      <c r="O10" s="31">
        <f t="shared" si="5"/>
        <v>2.119999885559082</v>
      </c>
      <c r="P10" s="31">
        <f t="shared" si="6"/>
        <v>2.119999885559082</v>
      </c>
      <c r="Q10" s="31">
        <f t="shared" si="7"/>
        <v>2.119999885559082</v>
      </c>
      <c r="R10" s="31">
        <f t="shared" si="8"/>
        <v>8.0900001525878906</v>
      </c>
      <c r="S10" s="31">
        <f t="shared" si="9"/>
        <v>8.0900001525878906</v>
      </c>
      <c r="T10" s="31">
        <f t="shared" si="10"/>
        <v>8.0900001525878906</v>
      </c>
      <c r="U10" s="31">
        <f t="shared" si="11"/>
        <v>8.0900001525878906</v>
      </c>
      <c r="V10" s="31">
        <f t="shared" si="12"/>
        <v>2.1200001239776611</v>
      </c>
      <c r="W10" s="31">
        <f t="shared" si="13"/>
        <v>2.119999885559082</v>
      </c>
      <c r="X10" s="31">
        <f t="shared" si="14"/>
        <v>2.119999885559082</v>
      </c>
      <c r="Y10" s="40">
        <f t="shared" si="15"/>
        <v>2.119999885559082</v>
      </c>
      <c r="Z10" s="40">
        <f t="shared" si="16"/>
        <v>2.119999885559082</v>
      </c>
      <c r="AA10" s="39">
        <v>3.6183529124540441</v>
      </c>
      <c r="AB10" s="39">
        <v>3.6183529133890189</v>
      </c>
      <c r="AC10" s="39">
        <v>3.6299221515655518</v>
      </c>
      <c r="AD10" s="39">
        <v>3.641764679142073</v>
      </c>
      <c r="AE10" s="39">
        <v>3.6358933893490732</v>
      </c>
      <c r="AF10" s="41">
        <v>3.6358724557846718</v>
      </c>
      <c r="AG10" s="42">
        <v>3.6457727014525863</v>
      </c>
      <c r="AH10" s="35"/>
      <c r="AI10" s="35"/>
      <c r="AJ10" s="36"/>
      <c r="AK10" s="43">
        <f>VLOOKUP(AK$7,'[2]Curve Summary'!$A$8:$AG$161,10)</f>
        <v>2.119999885559082</v>
      </c>
      <c r="AL10" s="43">
        <f>VLOOKUP(AL$7,'[2]Curve Summary'!$A$8:$AG$161,10)</f>
        <v>2.119999885559082</v>
      </c>
      <c r="AM10" s="43">
        <f>VLOOKUP(AM$7,'[2]Curve Summary'!$A$8:$AG$161,10)</f>
        <v>2.119999885559082</v>
      </c>
      <c r="AN10" s="43">
        <f>VLOOKUP(AN$7,'[2]Curve Summary'!$A$8:$AG$161,10)</f>
        <v>2.119999885559082</v>
      </c>
      <c r="AO10" s="43">
        <f>VLOOKUP(AO$7,'[2]Curve Summary'!$A$8:$AG$161,10)</f>
        <v>2.119999885559082</v>
      </c>
      <c r="AP10" s="43">
        <f>VLOOKUP(AP$7,'[2]Curve Summary'!$A$8:$AG$161,10)</f>
        <v>8.0900001525878906</v>
      </c>
      <c r="AQ10" s="43">
        <f>VLOOKUP(AQ$7,'[2]Curve Summary'!$A$8:$AG$161,10)</f>
        <v>8.0900001525878906</v>
      </c>
      <c r="AR10" s="43">
        <f>VLOOKUP(AR$7,'[2]Curve Summary'!$A$8:$AG$161,10)</f>
        <v>8.0900001525878906</v>
      </c>
      <c r="AS10" s="43">
        <f>VLOOKUP(AS$7,'[2]Curve Summary'!$A$8:$AG$161,10)</f>
        <v>2.1200001239776611</v>
      </c>
      <c r="AT10" s="43">
        <f>VLOOKUP(AT$7,'[2]Curve Summary'!$A$8:$AG$161,10)</f>
        <v>2.119999885559082</v>
      </c>
      <c r="AU10" s="43">
        <f>VLOOKUP(AU$7,'[2]Curve Summary'!$A$8:$AG$161,10)</f>
        <v>2.119999885559082</v>
      </c>
      <c r="AV10" s="43">
        <f>VLOOKUP(AV$7,'[2]Curve Summary'!$A$8:$AG$161,10)</f>
        <v>2.119999885559082</v>
      </c>
      <c r="AW10" s="43">
        <f>VLOOKUP(AW$7,'[2]Curve Summary'!$A$8:$AG$161,10)</f>
        <v>2.119999885559082</v>
      </c>
      <c r="AX10" s="43">
        <f>VLOOKUP(AX$7,'[2]Curve Summary'!$A$8:$AG$161,10)</f>
        <v>2.119999885559082</v>
      </c>
      <c r="AY10" s="43">
        <f>VLOOKUP(AY$7,'[2]Curve Summary'!$A$8:$AG$161,10)</f>
        <v>2.119999885559082</v>
      </c>
      <c r="AZ10" s="43">
        <f>VLOOKUP(AZ$7,'[2]Curve Summary'!$A$8:$AG$161,10)</f>
        <v>2.119999885559082</v>
      </c>
      <c r="BA10" s="43">
        <f>VLOOKUP(BA$7,'[2]Curve Summary'!$A$8:$AG$161,10)</f>
        <v>2.119999885559082</v>
      </c>
      <c r="BB10" s="43">
        <f>VLOOKUP(BB$7,'[2]Curve Summary'!$A$8:$AG$161,10)</f>
        <v>8.0900001525878906</v>
      </c>
      <c r="BC10" s="43">
        <f>VLOOKUP(BC$7,'[2]Curve Summary'!$A$8:$AG$161,10)</f>
        <v>8.0900001525878906</v>
      </c>
      <c r="BD10" s="43">
        <f>VLOOKUP(BD$7,'[2]Curve Summary'!$A$8:$AG$161,10)</f>
        <v>8.0900001525878906</v>
      </c>
      <c r="BE10" s="43">
        <f>VLOOKUP(BE$7,'[2]Curve Summary'!$A$8:$AG$161,10)</f>
        <v>2.1200001239776611</v>
      </c>
      <c r="BF10" s="43">
        <f>VLOOKUP(BF$7,'[2]Curve Summary'!$A$8:$AG$161,10)</f>
        <v>2.119999885559082</v>
      </c>
      <c r="BG10" s="43">
        <f>VLOOKUP(BG$7,'[2]Curve Summary'!$A$8:$AG$161,10)</f>
        <v>2.119999885559082</v>
      </c>
      <c r="BH10" s="43">
        <f>VLOOKUP(BH$7,'[2]Curve Summary'!$A$8:$AG$161,10)</f>
        <v>2.119999885559082</v>
      </c>
      <c r="BI10" s="43">
        <f>VLOOKUP(BI$7,'[2]Curve Summary'!$A$8:$AG$161,10)</f>
        <v>2.119999885559082</v>
      </c>
      <c r="BJ10" s="43">
        <f>VLOOKUP(BJ$7,'[2]Curve Summary'!$A$8:$AG$161,10)</f>
        <v>2.119999885559082</v>
      </c>
      <c r="BK10" s="43">
        <f>VLOOKUP(BK$7,'[2]Curve Summary'!$A$8:$AG$161,10)</f>
        <v>2.119999885559082</v>
      </c>
      <c r="BL10" s="43">
        <f>VLOOKUP(BL$7,'[2]Curve Summary'!$A$8:$AG$161,10)</f>
        <v>2.119999885559082</v>
      </c>
      <c r="BM10" s="43">
        <f>VLOOKUP(BM$7,'[2]Curve Summary'!$A$8:$AG$161,10)</f>
        <v>2.119999885559082</v>
      </c>
      <c r="BN10" s="43">
        <f>VLOOKUP(BN$7,'[2]Curve Summary'!$A$8:$AG$161,10)</f>
        <v>8.0900001525878906</v>
      </c>
      <c r="BO10" s="43">
        <f>VLOOKUP(BO$7,'[2]Curve Summary'!$A$8:$AG$161,10)</f>
        <v>8.0900001525878906</v>
      </c>
      <c r="BP10" s="43">
        <f>VLOOKUP(BP$7,'[2]Curve Summary'!$A$8:$AG$161,10)</f>
        <v>8.0900001525878906</v>
      </c>
      <c r="BQ10" s="43">
        <f>VLOOKUP(BQ$7,'[2]Curve Summary'!$A$8:$AG$161,10)</f>
        <v>2.1200001239776611</v>
      </c>
      <c r="BR10" s="43">
        <f>VLOOKUP(BR$7,'[2]Curve Summary'!$A$8:$AG$161,10)</f>
        <v>2.119999885559082</v>
      </c>
      <c r="BS10" s="43">
        <f>VLOOKUP(BS$7,'[2]Curve Summary'!$A$8:$AG$161,10)</f>
        <v>2.119999885559082</v>
      </c>
      <c r="BT10" s="43">
        <f>VLOOKUP(BT$7,'[2]Curve Summary'!$A$8:$AG$161,10)</f>
        <v>2.119999885559082</v>
      </c>
      <c r="BU10" s="43">
        <f>VLOOKUP(BU$7,'[2]Curve Summary'!$A$8:$AG$161,10)</f>
        <v>2.119999885559082</v>
      </c>
      <c r="BV10" s="43">
        <f>VLOOKUP(BV$7,'[2]Curve Summary'!$A$8:$AG$161,10)</f>
        <v>2.119999885559082</v>
      </c>
      <c r="BW10" s="43">
        <f>VLOOKUP(BW$7,'[2]Curve Summary'!$A$8:$AG$161,10)</f>
        <v>2.119999885559082</v>
      </c>
      <c r="BX10" s="43">
        <f>VLOOKUP(BX$7,'[2]Curve Summary'!$A$8:$AG$161,10)</f>
        <v>2.119999885559082</v>
      </c>
      <c r="BY10" s="43">
        <f>VLOOKUP(BY$7,'[2]Curve Summary'!$A$8:$AG$161,10)</f>
        <v>2.119999885559082</v>
      </c>
      <c r="BZ10" s="43">
        <f>VLOOKUP(BZ$7,'[2]Curve Summary'!$A$8:$AG$161,10)</f>
        <v>8.0900001525878906</v>
      </c>
      <c r="CA10" s="43">
        <f>VLOOKUP(CA$7,'[2]Curve Summary'!$A$8:$AG$161,10)</f>
        <v>8.0900001525878906</v>
      </c>
      <c r="CB10" s="43">
        <f>VLOOKUP(CB$7,'[2]Curve Summary'!$A$8:$AG$161,10)</f>
        <v>8.0900001525878906</v>
      </c>
      <c r="CC10" s="43">
        <f>VLOOKUP(CC$7,'[2]Curve Summary'!$A$8:$AG$161,10)</f>
        <v>2.1200001239776611</v>
      </c>
      <c r="CD10" s="43">
        <f>VLOOKUP(CD$7,'[2]Curve Summary'!$A$8:$AG$161,10)</f>
        <v>2.119999885559082</v>
      </c>
      <c r="CE10" s="43">
        <f>VLOOKUP(CE$7,'[2]Curve Summary'!$A$8:$AG$161,10)</f>
        <v>2.119999885559082</v>
      </c>
      <c r="CF10" s="43">
        <f>VLOOKUP(CF$7,'[2]Curve Summary'!$A$8:$AG$161,10)</f>
        <v>2.119999885559082</v>
      </c>
      <c r="CG10" s="43">
        <f>VLOOKUP(CG$7,'[2]Curve Summary'!$A$8:$AG$161,10)</f>
        <v>2.119999885559082</v>
      </c>
      <c r="CH10" s="43">
        <f>VLOOKUP(CH$7,'[2]Curve Summary'!$A$8:$AG$161,10)</f>
        <v>2.119999885559082</v>
      </c>
      <c r="CI10" s="43">
        <f>VLOOKUP(CI$7,'[2]Curve Summary'!$A$8:$AG$161,10)</f>
        <v>2.119999885559082</v>
      </c>
      <c r="CJ10" s="43">
        <f>VLOOKUP(CJ$7,'[2]Curve Summary'!$A$8:$AG$161,10)</f>
        <v>2.119999885559082</v>
      </c>
      <c r="CK10" s="43">
        <f>VLOOKUP(CK$7,'[2]Curve Summary'!$A$8:$AG$161,10)</f>
        <v>2.119999885559082</v>
      </c>
      <c r="CL10" s="43">
        <f>VLOOKUP(CL$7,'[2]Curve Summary'!$A$8:$AG$161,10)</f>
        <v>8.0900001525878906</v>
      </c>
      <c r="CM10" s="43">
        <f>VLOOKUP(CM$7,'[2]Curve Summary'!$A$8:$AG$161,10)</f>
        <v>8.0900001525878906</v>
      </c>
      <c r="CN10" s="43">
        <f>VLOOKUP(CN$7,'[2]Curve Summary'!$A$8:$AG$161,10)</f>
        <v>8.0900001525878906</v>
      </c>
      <c r="CO10" s="43">
        <f>VLOOKUP(CO$7,'[2]Curve Summary'!$A$8:$AG$161,10)</f>
        <v>2.1200001239776611</v>
      </c>
      <c r="CP10" s="43">
        <f>VLOOKUP(CP$7,'[2]Curve Summary'!$A$8:$AG$161,10)</f>
        <v>2.119999885559082</v>
      </c>
      <c r="CQ10" s="43">
        <f>VLOOKUP(CQ$7,'[2]Curve Summary'!$A$8:$AG$161,10)</f>
        <v>2.119999885559082</v>
      </c>
      <c r="CR10" s="43">
        <f>VLOOKUP(CR$7,'[2]Curve Summary'!$A$8:$AG$161,10)</f>
        <v>2.119999885559082</v>
      </c>
      <c r="CS10" s="43">
        <f>VLOOKUP(CS$7,'[2]Curve Summary'!$A$8:$AG$161,10)</f>
        <v>2.119999885559082</v>
      </c>
      <c r="CT10" s="43">
        <f>VLOOKUP(CT$7,'[2]Curve Summary'!$A$8:$AG$161,10)</f>
        <v>2.119999885559082</v>
      </c>
      <c r="CU10" s="43">
        <f>VLOOKUP(CU$7,'[2]Curve Summary'!$A$8:$AG$161,10)</f>
        <v>2.119999885559082</v>
      </c>
      <c r="CV10" s="43">
        <f>VLOOKUP(CV$7,'[2]Curve Summary'!$A$8:$AG$161,10)</f>
        <v>2.119999885559082</v>
      </c>
      <c r="CW10" s="43">
        <f>VLOOKUP(CW$7,'[2]Curve Summary'!$A$8:$AG$161,10)</f>
        <v>2.119999885559082</v>
      </c>
      <c r="CX10" s="43">
        <f>VLOOKUP(CX$7,'[2]Curve Summary'!$A$8:$AG$161,10)</f>
        <v>8.0900001525878906</v>
      </c>
      <c r="CY10" s="43">
        <f>VLOOKUP(CY$7,'[2]Curve Summary'!$A$8:$AG$161,10)</f>
        <v>8.0900001525878906</v>
      </c>
      <c r="CZ10" s="43">
        <f>VLOOKUP(CZ$7,'[2]Curve Summary'!$A$8:$AG$161,10)</f>
        <v>8.0900001525878906</v>
      </c>
      <c r="DA10" s="43">
        <f>VLOOKUP(DA$7,'[2]Curve Summary'!$A$8:$AG$161,10)</f>
        <v>2.1200001239776611</v>
      </c>
      <c r="DB10" s="43">
        <f>VLOOKUP(DB$7,'[2]Curve Summary'!$A$8:$AG$161,10)</f>
        <v>2.119999885559082</v>
      </c>
      <c r="DC10" s="43">
        <f>VLOOKUP(DC$7,'[2]Curve Summary'!$A$8:$AG$161,10)</f>
        <v>2.119999885559082</v>
      </c>
      <c r="DD10" s="43">
        <f>VLOOKUP(DD$7,'[2]Curve Summary'!$A$8:$AG$161,10)</f>
        <v>2.119999885559082</v>
      </c>
      <c r="DE10" s="43">
        <f>VLOOKUP(DE$7,'[2]Curve Summary'!$A$8:$AG$161,10)</f>
        <v>2.119999885559082</v>
      </c>
      <c r="DF10" s="43">
        <f>VLOOKUP(DF$7,'[2]Curve Summary'!$A$8:$AG$161,10)</f>
        <v>2.119999885559082</v>
      </c>
      <c r="DG10" s="43">
        <f>VLOOKUP(DG$7,'[2]Curve Summary'!$A$8:$AG$161,10)</f>
        <v>2.119999885559082</v>
      </c>
      <c r="DH10" s="43">
        <f>VLOOKUP(DH$7,'[2]Curve Summary'!$A$8:$AG$161,10)</f>
        <v>2.119999885559082</v>
      </c>
      <c r="DI10" s="43">
        <f>VLOOKUP(DI$7,'[2]Curve Summary'!$A$8:$AG$161,10)</f>
        <v>2.119999885559082</v>
      </c>
      <c r="DJ10" s="43">
        <f>VLOOKUP(DJ$7,'[2]Curve Summary'!$A$8:$AG$161,10)</f>
        <v>8.0900001525878906</v>
      </c>
      <c r="DK10" s="43">
        <f>VLOOKUP(DK$7,'[2]Curve Summary'!$A$8:$AG$161,10)</f>
        <v>8.0900001525878906</v>
      </c>
      <c r="DL10" s="43">
        <f>VLOOKUP(DL$7,'[2]Curve Summary'!$A$8:$AG$161,10)</f>
        <v>8.0900001525878906</v>
      </c>
      <c r="DM10" s="43">
        <f>VLOOKUP(DM$7,'[2]Curve Summary'!$A$8:$AG$161,10)</f>
        <v>2.1200001239776611</v>
      </c>
      <c r="DN10" s="43">
        <f>VLOOKUP(DN$7,'[2]Curve Summary'!$A$8:$AG$161,10)</f>
        <v>2.119999885559082</v>
      </c>
      <c r="DO10" s="43">
        <f>VLOOKUP(DO$7,'[2]Curve Summary'!$A$8:$AG$161,10)</f>
        <v>2.119999885559082</v>
      </c>
      <c r="DP10" s="43">
        <f>VLOOKUP(DP$7,'[2]Curve Summary'!$A$8:$AG$161,10)</f>
        <v>2.119999885559082</v>
      </c>
      <c r="DQ10" s="43">
        <f>VLOOKUP(DQ$7,'[2]Curve Summary'!$A$8:$AG$161,10)</f>
        <v>2.119999885559082</v>
      </c>
      <c r="DR10" s="43">
        <f>VLOOKUP(DR$7,'[2]Curve Summary'!$A$8:$AG$161,10)</f>
        <v>2.119999885559082</v>
      </c>
      <c r="DS10" s="43">
        <f>VLOOKUP(DS$7,'[2]Curve Summary'!$A$8:$AG$161,10)</f>
        <v>2.119999885559082</v>
      </c>
      <c r="DT10" s="43">
        <f>VLOOKUP(DT$7,'[2]Curve Summary'!$A$8:$AG$161,10)</f>
        <v>2.119999885559082</v>
      </c>
      <c r="DU10" s="43">
        <f>VLOOKUP(DU$7,'[2]Curve Summary'!$A$8:$AG$161,10)</f>
        <v>2.119999885559082</v>
      </c>
      <c r="DV10" s="43">
        <f>VLOOKUP(DV$7,'[2]Curve Summary'!$A$8:$AG$161,10)</f>
        <v>8.0900001525878906</v>
      </c>
      <c r="DW10" s="43">
        <f>VLOOKUP(DW$7,'[2]Curve Summary'!$A$8:$AG$161,10)</f>
        <v>8.0900001525878906</v>
      </c>
      <c r="DX10" s="43">
        <f>VLOOKUP(DX$7,'[2]Curve Summary'!$A$8:$AG$161,10)</f>
        <v>8.0900001525878906</v>
      </c>
      <c r="DY10" s="43">
        <f>VLOOKUP(DY$7,'[2]Curve Summary'!$A$8:$AG$161,10)</f>
        <v>2.1200001239776611</v>
      </c>
      <c r="DZ10" s="43">
        <f>VLOOKUP(DZ$7,'[2]Curve Summary'!$A$8:$AG$161,10)</f>
        <v>2.119999885559082</v>
      </c>
      <c r="EA10" s="43">
        <f>VLOOKUP(EA$7,'[2]Curve Summary'!$A$8:$AG$161,10)</f>
        <v>2.119999885559082</v>
      </c>
      <c r="EB10" s="43">
        <f>VLOOKUP(EB$7,'[2]Curve Summary'!$A$8:$AG$161,10)</f>
        <v>2.119999885559082</v>
      </c>
      <c r="EC10" s="43">
        <f>VLOOKUP(EC$7,'[2]Curve Summary'!$A$8:$AG$161,10)</f>
        <v>2.119999885559082</v>
      </c>
      <c r="ED10" s="43">
        <f>VLOOKUP(ED$7,'[2]Curve Summary'!$A$8:$AG$161,10)</f>
        <v>2.119999885559082</v>
      </c>
      <c r="EE10" s="43">
        <f>VLOOKUP(EE$7,'[2]Curve Summary'!$A$8:$AG$161,10)</f>
        <v>2.119999885559082</v>
      </c>
      <c r="EF10" s="43">
        <f>VLOOKUP(EF$7,'[2]Curve Summary'!$A$8:$AG$161,10)</f>
        <v>2.119999885559082</v>
      </c>
      <c r="EG10" s="43">
        <f>VLOOKUP(EG$7,'[2]Curve Summary'!$A$8:$AG$161,10)</f>
        <v>2.119999885559082</v>
      </c>
      <c r="EH10" s="43">
        <f>VLOOKUP(EH$7,'[2]Curve Summary'!$A$8:$AG$161,10)</f>
        <v>8.0900001525878906</v>
      </c>
      <c r="EI10" s="43">
        <f>VLOOKUP(EI$7,'[2]Curve Summary'!$A$8:$AG$161,10)</f>
        <v>8.0900001525878906</v>
      </c>
      <c r="EJ10" s="43">
        <f>VLOOKUP(EJ$7,'[2]Curve Summary'!$A$8:$AG$161,10)</f>
        <v>8.0900001525878906</v>
      </c>
      <c r="EK10" s="43">
        <f>VLOOKUP(EK$7,'[2]Curve Summary'!$A$8:$AG$161,10)</f>
        <v>2.1200001239776611</v>
      </c>
      <c r="EL10" s="43">
        <f>VLOOKUP(EL$7,'[2]Curve Summary'!$A$8:$AG$161,10)</f>
        <v>2.119999885559082</v>
      </c>
      <c r="EM10" s="43">
        <f>VLOOKUP(EM$7,'[2]Curve Summary'!$A$8:$AG$161,10)</f>
        <v>2.119999885559082</v>
      </c>
      <c r="EN10" s="43">
        <f>VLOOKUP(EN$7,'[2]Curve Summary'!$A$8:$AG$161,10)</f>
        <v>2.119999885559082</v>
      </c>
    </row>
    <row r="11" spans="1:144" s="6" customFormat="1" ht="13.65" customHeight="1" x14ac:dyDescent="0.2">
      <c r="A11" s="37" t="s">
        <v>22</v>
      </c>
      <c r="B11" s="9"/>
      <c r="C11" s="31">
        <f>'E. Power Desk Daily Price'!$AC11</f>
        <v>8.5225000381469727</v>
      </c>
      <c r="D11" s="31">
        <f ca="1">IF(ISERROR((AVERAGE(OFFSET('[2]Curve Summary'!$K$6,17,0,7,1))*7+ 16* '[2]Curve Summary Backup'!$K$38)/23), '[2]Curve Summary Backup'!$K$38,(AVERAGE(OFFSET('[2]Curve Summary'!$K$6,17,0,7,1))*7+ 16* '[2]Curve Summary Backup'!$K$38)/23)</f>
        <v>6.9600000381469727</v>
      </c>
      <c r="E11" s="31">
        <f>VLOOKUP(E$7,'[2]Curve Summary'!$A$7:$AG$55,11)</f>
        <v>1.690000057220459</v>
      </c>
      <c r="F11" s="31">
        <f t="shared" si="0"/>
        <v>1.690000057220459</v>
      </c>
      <c r="G11" s="31">
        <f>VLOOKUP(G$7,'[2]Curve Summary'!$A$7:$AG$55,11)</f>
        <v>1.690000057220459</v>
      </c>
      <c r="H11" s="31">
        <f>VLOOKUP(H$7,'[2]Curve Summary'!$A$7:$AG$55,11)</f>
        <v>1.690000057220459</v>
      </c>
      <c r="I11" s="31">
        <f>VLOOKUP(I$7,'[2]Curve Summary'!$A$7:$AG$55,11)</f>
        <v>1.690000057220459</v>
      </c>
      <c r="J11" s="39">
        <v>3.5795902150576233</v>
      </c>
      <c r="K11" s="31">
        <f t="shared" si="1"/>
        <v>1.690000057220459</v>
      </c>
      <c r="L11" s="31">
        <f t="shared" si="2"/>
        <v>1.690000057220459</v>
      </c>
      <c r="M11" s="31">
        <f t="shared" si="3"/>
        <v>1.690000057220459</v>
      </c>
      <c r="N11" s="31">
        <f t="shared" si="4"/>
        <v>1.690000057220459</v>
      </c>
      <c r="O11" s="31">
        <f t="shared" si="5"/>
        <v>1.690000057220459</v>
      </c>
      <c r="P11" s="31">
        <f t="shared" si="6"/>
        <v>1.690000057220459</v>
      </c>
      <c r="Q11" s="31">
        <f t="shared" si="7"/>
        <v>1.690000057220459</v>
      </c>
      <c r="R11" s="31">
        <f t="shared" si="8"/>
        <v>7.4600000381469727</v>
      </c>
      <c r="S11" s="31">
        <f t="shared" si="9"/>
        <v>7.4600000381469727</v>
      </c>
      <c r="T11" s="31">
        <f t="shared" si="10"/>
        <v>7.4600000381469727</v>
      </c>
      <c r="U11" s="31">
        <f t="shared" si="11"/>
        <v>7.4600000381469727</v>
      </c>
      <c r="V11" s="31">
        <f t="shared" si="12"/>
        <v>1.690000057220459</v>
      </c>
      <c r="W11" s="31">
        <f t="shared" si="13"/>
        <v>1.690000057220459</v>
      </c>
      <c r="X11" s="31">
        <f t="shared" si="14"/>
        <v>1.690000057220459</v>
      </c>
      <c r="Y11" s="40">
        <f t="shared" si="15"/>
        <v>1.690000057220459</v>
      </c>
      <c r="Z11" s="40">
        <f t="shared" si="16"/>
        <v>1.690000057220459</v>
      </c>
      <c r="AA11" s="39">
        <v>3.1381569151784858</v>
      </c>
      <c r="AB11" s="39">
        <v>3.1381569151784858</v>
      </c>
      <c r="AC11" s="39">
        <v>3.1493385737972037</v>
      </c>
      <c r="AD11" s="39">
        <v>3.16078436608408</v>
      </c>
      <c r="AE11" s="39">
        <v>3.1551097702456867</v>
      </c>
      <c r="AF11" s="41">
        <v>3.155089537836028</v>
      </c>
      <c r="AG11" s="42">
        <v>3.1729215399292876</v>
      </c>
      <c r="AH11" s="35"/>
      <c r="AI11" s="35"/>
      <c r="AJ11" s="36"/>
      <c r="AK11" s="43">
        <f>VLOOKUP(AK$7,'[2]Curve Summary'!$A$8:$AG$161,11)</f>
        <v>1.690000057220459</v>
      </c>
      <c r="AL11" s="43">
        <f>VLOOKUP(AL$7,'[2]Curve Summary'!$A$8:$AG$161,11)</f>
        <v>1.690000057220459</v>
      </c>
      <c r="AM11" s="43">
        <f>VLOOKUP(AM$7,'[2]Curve Summary'!$A$8:$AG$161,11)</f>
        <v>1.690000057220459</v>
      </c>
      <c r="AN11" s="43">
        <f>VLOOKUP(AN$7,'[2]Curve Summary'!$A$8:$AG$161,11)</f>
        <v>1.690000057220459</v>
      </c>
      <c r="AO11" s="43">
        <f>VLOOKUP(AO$7,'[2]Curve Summary'!$A$8:$AG$161,11)</f>
        <v>1.690000057220459</v>
      </c>
      <c r="AP11" s="43">
        <f>VLOOKUP(AP$7,'[2]Curve Summary'!$A$8:$AG$161,11)</f>
        <v>7.4600000381469727</v>
      </c>
      <c r="AQ11" s="43">
        <f>VLOOKUP(AQ$7,'[2]Curve Summary'!$A$8:$AG$161,11)</f>
        <v>7.4600000381469727</v>
      </c>
      <c r="AR11" s="43">
        <f>VLOOKUP(AR$7,'[2]Curve Summary'!$A$8:$AG$161,11)</f>
        <v>7.4600000381469727</v>
      </c>
      <c r="AS11" s="43">
        <f>VLOOKUP(AS$7,'[2]Curve Summary'!$A$8:$AG$161,11)</f>
        <v>1.690000057220459</v>
      </c>
      <c r="AT11" s="43">
        <f>VLOOKUP(AT$7,'[2]Curve Summary'!$A$8:$AG$161,11)</f>
        <v>1.690000057220459</v>
      </c>
      <c r="AU11" s="43">
        <f>VLOOKUP(AU$7,'[2]Curve Summary'!$A$8:$AG$161,11)</f>
        <v>1.690000057220459</v>
      </c>
      <c r="AV11" s="43">
        <f>VLOOKUP(AV$7,'[2]Curve Summary'!$A$8:$AG$161,11)</f>
        <v>1.690000057220459</v>
      </c>
      <c r="AW11" s="43">
        <f>VLOOKUP(AW$7,'[2]Curve Summary'!$A$8:$AG$161,11)</f>
        <v>1.690000057220459</v>
      </c>
      <c r="AX11" s="43">
        <f>VLOOKUP(AX$7,'[2]Curve Summary'!$A$8:$AG$161,11)</f>
        <v>1.690000057220459</v>
      </c>
      <c r="AY11" s="43">
        <f>VLOOKUP(AY$7,'[2]Curve Summary'!$A$8:$AG$161,11)</f>
        <v>1.690000057220459</v>
      </c>
      <c r="AZ11" s="43">
        <f>VLOOKUP(AZ$7,'[2]Curve Summary'!$A$8:$AG$161,11)</f>
        <v>1.690000057220459</v>
      </c>
      <c r="BA11" s="43">
        <f>VLOOKUP(BA$7,'[2]Curve Summary'!$A$8:$AG$161,11)</f>
        <v>1.690000057220459</v>
      </c>
      <c r="BB11" s="43">
        <f>VLOOKUP(BB$7,'[2]Curve Summary'!$A$8:$AG$161,11)</f>
        <v>7.4600000381469727</v>
      </c>
      <c r="BC11" s="43">
        <f>VLOOKUP(BC$7,'[2]Curve Summary'!$A$8:$AG$161,11)</f>
        <v>7.4600000381469727</v>
      </c>
      <c r="BD11" s="43">
        <f>VLOOKUP(BD$7,'[2]Curve Summary'!$A$8:$AG$161,11)</f>
        <v>7.4600000381469727</v>
      </c>
      <c r="BE11" s="43">
        <f>VLOOKUP(BE$7,'[2]Curve Summary'!$A$8:$AG$161,11)</f>
        <v>1.690000057220459</v>
      </c>
      <c r="BF11" s="43">
        <f>VLOOKUP(BF$7,'[2]Curve Summary'!$A$8:$AG$161,11)</f>
        <v>1.690000057220459</v>
      </c>
      <c r="BG11" s="43">
        <f>VLOOKUP(BG$7,'[2]Curve Summary'!$A$8:$AG$161,11)</f>
        <v>1.690000057220459</v>
      </c>
      <c r="BH11" s="43">
        <f>VLOOKUP(BH$7,'[2]Curve Summary'!$A$8:$AG$161,11)</f>
        <v>1.690000057220459</v>
      </c>
      <c r="BI11" s="43">
        <f>VLOOKUP(BI$7,'[2]Curve Summary'!$A$8:$AG$161,11)</f>
        <v>1.690000057220459</v>
      </c>
      <c r="BJ11" s="43">
        <f>VLOOKUP(BJ$7,'[2]Curve Summary'!$A$8:$AG$161,11)</f>
        <v>1.690000057220459</v>
      </c>
      <c r="BK11" s="43">
        <f>VLOOKUP(BK$7,'[2]Curve Summary'!$A$8:$AG$161,11)</f>
        <v>1.690000057220459</v>
      </c>
      <c r="BL11" s="43">
        <f>VLOOKUP(BL$7,'[2]Curve Summary'!$A$8:$AG$161,11)</f>
        <v>1.690000057220459</v>
      </c>
      <c r="BM11" s="43">
        <f>VLOOKUP(BM$7,'[2]Curve Summary'!$A$8:$AG$161,11)</f>
        <v>1.690000057220459</v>
      </c>
      <c r="BN11" s="43">
        <f>VLOOKUP(BN$7,'[2]Curve Summary'!$A$8:$AG$161,11)</f>
        <v>7.4600000381469727</v>
      </c>
      <c r="BO11" s="43">
        <f>VLOOKUP(BO$7,'[2]Curve Summary'!$A$8:$AG$161,11)</f>
        <v>7.4600000381469727</v>
      </c>
      <c r="BP11" s="43">
        <f>VLOOKUP(BP$7,'[2]Curve Summary'!$A$8:$AG$161,11)</f>
        <v>7.4600000381469727</v>
      </c>
      <c r="BQ11" s="43">
        <f>VLOOKUP(BQ$7,'[2]Curve Summary'!$A$8:$AG$161,11)</f>
        <v>1.690000057220459</v>
      </c>
      <c r="BR11" s="43">
        <f>VLOOKUP(BR$7,'[2]Curve Summary'!$A$8:$AG$161,11)</f>
        <v>1.690000057220459</v>
      </c>
      <c r="BS11" s="43">
        <f>VLOOKUP(BS$7,'[2]Curve Summary'!$A$8:$AG$161,11)</f>
        <v>1.690000057220459</v>
      </c>
      <c r="BT11" s="43">
        <f>VLOOKUP(BT$7,'[2]Curve Summary'!$A$8:$AG$161,11)</f>
        <v>1.690000057220459</v>
      </c>
      <c r="BU11" s="43">
        <f>VLOOKUP(BU$7,'[2]Curve Summary'!$A$8:$AG$161,11)</f>
        <v>1.690000057220459</v>
      </c>
      <c r="BV11" s="43">
        <f>VLOOKUP(BV$7,'[2]Curve Summary'!$A$8:$AG$161,11)</f>
        <v>1.690000057220459</v>
      </c>
      <c r="BW11" s="43">
        <f>VLOOKUP(BW$7,'[2]Curve Summary'!$A$8:$AG$161,11)</f>
        <v>1.690000057220459</v>
      </c>
      <c r="BX11" s="43">
        <f>VLOOKUP(BX$7,'[2]Curve Summary'!$A$8:$AG$161,11)</f>
        <v>1.690000057220459</v>
      </c>
      <c r="BY11" s="43">
        <f>VLOOKUP(BY$7,'[2]Curve Summary'!$A$8:$AG$161,11)</f>
        <v>1.690000057220459</v>
      </c>
      <c r="BZ11" s="43">
        <f>VLOOKUP(BZ$7,'[2]Curve Summary'!$A$8:$AG$161,11)</f>
        <v>7.4600000381469727</v>
      </c>
      <c r="CA11" s="43">
        <f>VLOOKUP(CA$7,'[2]Curve Summary'!$A$8:$AG$161,11)</f>
        <v>7.4600000381469727</v>
      </c>
      <c r="CB11" s="43">
        <f>VLOOKUP(CB$7,'[2]Curve Summary'!$A$8:$AG$161,11)</f>
        <v>7.4600000381469727</v>
      </c>
      <c r="CC11" s="43">
        <f>VLOOKUP(CC$7,'[2]Curve Summary'!$A$8:$AG$161,11)</f>
        <v>1.690000057220459</v>
      </c>
      <c r="CD11" s="43">
        <f>VLOOKUP(CD$7,'[2]Curve Summary'!$A$8:$AG$161,11)</f>
        <v>1.690000057220459</v>
      </c>
      <c r="CE11" s="43">
        <f>VLOOKUP(CE$7,'[2]Curve Summary'!$A$8:$AG$161,11)</f>
        <v>1.690000057220459</v>
      </c>
      <c r="CF11" s="43">
        <f>VLOOKUP(CF$7,'[2]Curve Summary'!$A$8:$AG$161,11)</f>
        <v>1.690000057220459</v>
      </c>
      <c r="CG11" s="43">
        <f>VLOOKUP(CG$7,'[2]Curve Summary'!$A$8:$AG$161,11)</f>
        <v>1.690000057220459</v>
      </c>
      <c r="CH11" s="43">
        <f>VLOOKUP(CH$7,'[2]Curve Summary'!$A$8:$AG$161,11)</f>
        <v>1.690000057220459</v>
      </c>
      <c r="CI11" s="43">
        <f>VLOOKUP(CI$7,'[2]Curve Summary'!$A$8:$AG$161,11)</f>
        <v>1.690000057220459</v>
      </c>
      <c r="CJ11" s="43">
        <f>VLOOKUP(CJ$7,'[2]Curve Summary'!$A$8:$AG$161,11)</f>
        <v>1.690000057220459</v>
      </c>
      <c r="CK11" s="43">
        <f>VLOOKUP(CK$7,'[2]Curve Summary'!$A$8:$AG$161,11)</f>
        <v>1.690000057220459</v>
      </c>
      <c r="CL11" s="43">
        <f>VLOOKUP(CL$7,'[2]Curve Summary'!$A$8:$AG$161,11)</f>
        <v>7.4600000381469727</v>
      </c>
      <c r="CM11" s="43">
        <f>VLOOKUP(CM$7,'[2]Curve Summary'!$A$8:$AG$161,11)</f>
        <v>7.4600000381469727</v>
      </c>
      <c r="CN11" s="43">
        <f>VLOOKUP(CN$7,'[2]Curve Summary'!$A$8:$AG$161,11)</f>
        <v>7.4600000381469727</v>
      </c>
      <c r="CO11" s="43">
        <f>VLOOKUP(CO$7,'[2]Curve Summary'!$A$8:$AG$161,11)</f>
        <v>1.690000057220459</v>
      </c>
      <c r="CP11" s="43">
        <f>VLOOKUP(CP$7,'[2]Curve Summary'!$A$8:$AG$161,11)</f>
        <v>1.690000057220459</v>
      </c>
      <c r="CQ11" s="43">
        <f>VLOOKUP(CQ$7,'[2]Curve Summary'!$A$8:$AG$161,11)</f>
        <v>1.690000057220459</v>
      </c>
      <c r="CR11" s="43">
        <f>VLOOKUP(CR$7,'[2]Curve Summary'!$A$8:$AG$161,11)</f>
        <v>1.690000057220459</v>
      </c>
      <c r="CS11" s="43">
        <f>VLOOKUP(CS$7,'[2]Curve Summary'!$A$8:$AG$161,11)</f>
        <v>1.690000057220459</v>
      </c>
      <c r="CT11" s="43">
        <f>VLOOKUP(CT$7,'[2]Curve Summary'!$A$8:$AG$161,11)</f>
        <v>1.690000057220459</v>
      </c>
      <c r="CU11" s="43">
        <f>VLOOKUP(CU$7,'[2]Curve Summary'!$A$8:$AG$161,11)</f>
        <v>1.690000057220459</v>
      </c>
      <c r="CV11" s="43">
        <f>VLOOKUP(CV$7,'[2]Curve Summary'!$A$8:$AG$161,11)</f>
        <v>1.690000057220459</v>
      </c>
      <c r="CW11" s="43">
        <f>VLOOKUP(CW$7,'[2]Curve Summary'!$A$8:$AG$161,11)</f>
        <v>1.690000057220459</v>
      </c>
      <c r="CX11" s="43">
        <f>VLOOKUP(CX$7,'[2]Curve Summary'!$A$8:$AG$161,11)</f>
        <v>7.4600000381469727</v>
      </c>
      <c r="CY11" s="43">
        <f>VLOOKUP(CY$7,'[2]Curve Summary'!$A$8:$AG$161,11)</f>
        <v>7.4600000381469727</v>
      </c>
      <c r="CZ11" s="43">
        <f>VLOOKUP(CZ$7,'[2]Curve Summary'!$A$8:$AG$161,11)</f>
        <v>7.4600000381469727</v>
      </c>
      <c r="DA11" s="43">
        <f>VLOOKUP(DA$7,'[2]Curve Summary'!$A$8:$AG$161,11)</f>
        <v>1.690000057220459</v>
      </c>
      <c r="DB11" s="43">
        <f>VLOOKUP(DB$7,'[2]Curve Summary'!$A$8:$AG$161,11)</f>
        <v>1.690000057220459</v>
      </c>
      <c r="DC11" s="43">
        <f>VLOOKUP(DC$7,'[2]Curve Summary'!$A$8:$AG$161,11)</f>
        <v>1.690000057220459</v>
      </c>
      <c r="DD11" s="43">
        <f>VLOOKUP(DD$7,'[2]Curve Summary'!$A$8:$AG$161,11)</f>
        <v>1.690000057220459</v>
      </c>
      <c r="DE11" s="43">
        <f>VLOOKUP(DE$7,'[2]Curve Summary'!$A$8:$AG$161,11)</f>
        <v>1.690000057220459</v>
      </c>
      <c r="DF11" s="43">
        <f>VLOOKUP(DF$7,'[2]Curve Summary'!$A$8:$AG$161,11)</f>
        <v>1.690000057220459</v>
      </c>
      <c r="DG11" s="43">
        <f>VLOOKUP(DG$7,'[2]Curve Summary'!$A$8:$AG$161,11)</f>
        <v>1.690000057220459</v>
      </c>
      <c r="DH11" s="43">
        <f>VLOOKUP(DH$7,'[2]Curve Summary'!$A$8:$AG$161,11)</f>
        <v>1.690000057220459</v>
      </c>
      <c r="DI11" s="43">
        <f>VLOOKUP(DI$7,'[2]Curve Summary'!$A$8:$AG$161,11)</f>
        <v>1.690000057220459</v>
      </c>
      <c r="DJ11" s="43">
        <f>VLOOKUP(DJ$7,'[2]Curve Summary'!$A$8:$AG$161,11)</f>
        <v>7.4600000381469727</v>
      </c>
      <c r="DK11" s="43">
        <f>VLOOKUP(DK$7,'[2]Curve Summary'!$A$8:$AG$161,11)</f>
        <v>7.4600000381469727</v>
      </c>
      <c r="DL11" s="43">
        <f>VLOOKUP(DL$7,'[2]Curve Summary'!$A$8:$AG$161,11)</f>
        <v>7.4600000381469727</v>
      </c>
      <c r="DM11" s="43">
        <f>VLOOKUP(DM$7,'[2]Curve Summary'!$A$8:$AG$161,11)</f>
        <v>1.690000057220459</v>
      </c>
      <c r="DN11" s="43">
        <f>VLOOKUP(DN$7,'[2]Curve Summary'!$A$8:$AG$161,11)</f>
        <v>1.690000057220459</v>
      </c>
      <c r="DO11" s="43">
        <f>VLOOKUP(DO$7,'[2]Curve Summary'!$A$8:$AG$161,11)</f>
        <v>1.690000057220459</v>
      </c>
      <c r="DP11" s="43">
        <f>VLOOKUP(DP$7,'[2]Curve Summary'!$A$8:$AG$161,11)</f>
        <v>1.690000057220459</v>
      </c>
      <c r="DQ11" s="43">
        <f>VLOOKUP(DQ$7,'[2]Curve Summary'!$A$8:$AG$161,11)</f>
        <v>1.690000057220459</v>
      </c>
      <c r="DR11" s="43">
        <f>VLOOKUP(DR$7,'[2]Curve Summary'!$A$8:$AG$161,11)</f>
        <v>1.690000057220459</v>
      </c>
      <c r="DS11" s="43">
        <f>VLOOKUP(DS$7,'[2]Curve Summary'!$A$8:$AG$161,11)</f>
        <v>1.690000057220459</v>
      </c>
      <c r="DT11" s="43">
        <f>VLOOKUP(DT$7,'[2]Curve Summary'!$A$8:$AG$161,11)</f>
        <v>1.690000057220459</v>
      </c>
      <c r="DU11" s="43">
        <f>VLOOKUP(DU$7,'[2]Curve Summary'!$A$8:$AG$161,11)</f>
        <v>1.690000057220459</v>
      </c>
      <c r="DV11" s="43">
        <f>VLOOKUP(DV$7,'[2]Curve Summary'!$A$8:$AG$161,11)</f>
        <v>7.4600000381469727</v>
      </c>
      <c r="DW11" s="43">
        <f>VLOOKUP(DW$7,'[2]Curve Summary'!$A$8:$AG$161,11)</f>
        <v>7.4600000381469727</v>
      </c>
      <c r="DX11" s="43">
        <f>VLOOKUP(DX$7,'[2]Curve Summary'!$A$8:$AG$161,11)</f>
        <v>7.4600000381469727</v>
      </c>
      <c r="DY11" s="43">
        <f>VLOOKUP(DY$7,'[2]Curve Summary'!$A$8:$AG$161,11)</f>
        <v>1.690000057220459</v>
      </c>
      <c r="DZ11" s="43">
        <f>VLOOKUP(DZ$7,'[2]Curve Summary'!$A$8:$AG$161,11)</f>
        <v>1.690000057220459</v>
      </c>
      <c r="EA11" s="43">
        <f>VLOOKUP(EA$7,'[2]Curve Summary'!$A$8:$AG$161,11)</f>
        <v>1.690000057220459</v>
      </c>
      <c r="EB11" s="43">
        <f>VLOOKUP(EB$7,'[2]Curve Summary'!$A$8:$AG$161,11)</f>
        <v>1.690000057220459</v>
      </c>
      <c r="EC11" s="43">
        <f>VLOOKUP(EC$7,'[2]Curve Summary'!$A$8:$AG$161,11)</f>
        <v>1.690000057220459</v>
      </c>
      <c r="ED11" s="43">
        <f>VLOOKUP(ED$7,'[2]Curve Summary'!$A$8:$AG$161,11)</f>
        <v>1.690000057220459</v>
      </c>
      <c r="EE11" s="43">
        <f>VLOOKUP(EE$7,'[2]Curve Summary'!$A$8:$AG$161,11)</f>
        <v>1.690000057220459</v>
      </c>
      <c r="EF11" s="43">
        <f>VLOOKUP(EF$7,'[2]Curve Summary'!$A$8:$AG$161,11)</f>
        <v>1.690000057220459</v>
      </c>
      <c r="EG11" s="43">
        <f>VLOOKUP(EG$7,'[2]Curve Summary'!$A$8:$AG$161,11)</f>
        <v>1.690000057220459</v>
      </c>
      <c r="EH11" s="43">
        <f>VLOOKUP(EH$7,'[2]Curve Summary'!$A$8:$AG$161,11)</f>
        <v>7.4600000381469727</v>
      </c>
      <c r="EI11" s="43">
        <f>VLOOKUP(EI$7,'[2]Curve Summary'!$A$8:$AG$161,11)</f>
        <v>7.4600000381469727</v>
      </c>
      <c r="EJ11" s="43">
        <f>VLOOKUP(EJ$7,'[2]Curve Summary'!$A$8:$AG$161,11)</f>
        <v>7.4600000381469727</v>
      </c>
      <c r="EK11" s="43">
        <f>VLOOKUP(EK$7,'[2]Curve Summary'!$A$8:$AG$161,11)</f>
        <v>1.690000057220459</v>
      </c>
      <c r="EL11" s="43">
        <f>VLOOKUP(EL$7,'[2]Curve Summary'!$A$8:$AG$161,11)</f>
        <v>1.690000057220459</v>
      </c>
      <c r="EM11" s="43">
        <f>VLOOKUP(EM$7,'[2]Curve Summary'!$A$8:$AG$161,11)</f>
        <v>1.690000057220459</v>
      </c>
      <c r="EN11" s="43">
        <f>VLOOKUP(EN$7,'[2]Curve Summary'!$A$8:$AG$161,11)</f>
        <v>1.690000057220459</v>
      </c>
    </row>
    <row r="12" spans="1:144" s="6" customFormat="1" ht="13.65" customHeight="1" x14ac:dyDescent="0.2">
      <c r="A12" s="37" t="s">
        <v>23</v>
      </c>
      <c r="B12" s="9"/>
      <c r="C12" s="31">
        <f>'E. Power Desk Daily Price'!$AC12</f>
        <v>4.559999942779541</v>
      </c>
      <c r="D12" s="31">
        <f ca="1">IF(ISERROR((AVERAGE(OFFSET('[2]Curve Summary'!$L$6,17,0,7,1))*7+ 16* '[2]Curve Summary Backup'!$L$38)/23), '[2]Curve Summary Backup'!$L$38,(AVERAGE(OFFSET('[2]Curve Summary'!$L$6,17,0,7,1))*7+ 16* '[2]Curve Summary Backup'!$L$38)/23)</f>
        <v>4.559999942779541</v>
      </c>
      <c r="E12" s="31">
        <f>VLOOKUP(E$7,'[2]Curve Summary'!$A$7:$AG$55,12)</f>
        <v>5.130000114440918</v>
      </c>
      <c r="F12" s="31">
        <f t="shared" si="0"/>
        <v>5.130000114440918</v>
      </c>
      <c r="G12" s="31">
        <f>VLOOKUP(G$7,'[2]Curve Summary'!$A$7:$AG$55,12)</f>
        <v>5.130000114440918</v>
      </c>
      <c r="H12" s="31">
        <f>VLOOKUP(H$7,'[2]Curve Summary'!$A$7:$AG$55,12)</f>
        <v>5.130000114440918</v>
      </c>
      <c r="I12" s="31">
        <f>VLOOKUP(I$7,'[2]Curve Summary'!$A$7:$AG$55,12)</f>
        <v>5.130000114440918</v>
      </c>
      <c r="J12" s="39">
        <v>4.9477869448114618</v>
      </c>
      <c r="K12" s="31">
        <f t="shared" si="1"/>
        <v>6.130000114440918</v>
      </c>
      <c r="L12" s="31">
        <f t="shared" si="2"/>
        <v>6.130000114440918</v>
      </c>
      <c r="M12" s="31">
        <f t="shared" si="3"/>
        <v>6.130000114440918</v>
      </c>
      <c r="N12" s="31">
        <f t="shared" si="4"/>
        <v>6.130000114440918</v>
      </c>
      <c r="O12" s="31">
        <f t="shared" si="5"/>
        <v>6.130000114440918</v>
      </c>
      <c r="P12" s="31">
        <f t="shared" si="6"/>
        <v>6.130000114440918</v>
      </c>
      <c r="Q12" s="31">
        <f t="shared" si="7"/>
        <v>6.130000114440918</v>
      </c>
      <c r="R12" s="31">
        <f t="shared" si="8"/>
        <v>6.559999942779541</v>
      </c>
      <c r="S12" s="31">
        <f t="shared" si="9"/>
        <v>6.559999942779541</v>
      </c>
      <c r="T12" s="31">
        <f t="shared" si="10"/>
        <v>6.559999942779541</v>
      </c>
      <c r="U12" s="31">
        <f t="shared" si="11"/>
        <v>6.559999942779541</v>
      </c>
      <c r="V12" s="31">
        <f t="shared" si="12"/>
        <v>6.130000114440918</v>
      </c>
      <c r="W12" s="31">
        <f t="shared" si="13"/>
        <v>6.130000114440918</v>
      </c>
      <c r="X12" s="31">
        <f t="shared" si="14"/>
        <v>6.130000114440918</v>
      </c>
      <c r="Y12" s="40">
        <f t="shared" si="15"/>
        <v>6.130000114440918</v>
      </c>
      <c r="Z12" s="40">
        <f t="shared" si="16"/>
        <v>6.130000114440918</v>
      </c>
      <c r="AA12" s="39">
        <v>6.2379216399847293</v>
      </c>
      <c r="AB12" s="39">
        <v>6.2379216399847293</v>
      </c>
      <c r="AC12" s="39">
        <v>6.2387549348378464</v>
      </c>
      <c r="AD12" s="39">
        <v>6.2396079138213514</v>
      </c>
      <c r="AE12" s="39">
        <v>6.2391850238309763</v>
      </c>
      <c r="AF12" s="41">
        <v>6.2391835160436777</v>
      </c>
      <c r="AG12" s="42">
        <v>6.1738141199773997</v>
      </c>
      <c r="AH12" s="35"/>
      <c r="AI12" s="35"/>
      <c r="AJ12" s="36"/>
      <c r="AK12" s="43">
        <f>VLOOKUP(AK$7,'[2]Curve Summary'!$A$8:$AG$161,12)</f>
        <v>6.130000114440918</v>
      </c>
      <c r="AL12" s="43">
        <f>VLOOKUP(AL$7,'[2]Curve Summary'!$A$8:$AG$161,12)</f>
        <v>6.130000114440918</v>
      </c>
      <c r="AM12" s="43">
        <f>VLOOKUP(AM$7,'[2]Curve Summary'!$A$8:$AG$161,12)</f>
        <v>6.130000114440918</v>
      </c>
      <c r="AN12" s="43">
        <f>VLOOKUP(AN$7,'[2]Curve Summary'!$A$8:$AG$161,12)</f>
        <v>6.130000114440918</v>
      </c>
      <c r="AO12" s="43">
        <f>VLOOKUP(AO$7,'[2]Curve Summary'!$A$8:$AG$161,12)</f>
        <v>6.130000114440918</v>
      </c>
      <c r="AP12" s="43">
        <f>VLOOKUP(AP$7,'[2]Curve Summary'!$A$8:$AG$161,12)</f>
        <v>6.559999942779541</v>
      </c>
      <c r="AQ12" s="43">
        <f>VLOOKUP(AQ$7,'[2]Curve Summary'!$A$8:$AG$161,12)</f>
        <v>6.559999942779541</v>
      </c>
      <c r="AR12" s="43">
        <f>VLOOKUP(AR$7,'[2]Curve Summary'!$A$8:$AG$161,12)</f>
        <v>6.559999942779541</v>
      </c>
      <c r="AS12" s="43">
        <f>VLOOKUP(AS$7,'[2]Curve Summary'!$A$8:$AG$161,12)</f>
        <v>6.130000114440918</v>
      </c>
      <c r="AT12" s="43">
        <f>VLOOKUP(AT$7,'[2]Curve Summary'!$A$8:$AG$161,12)</f>
        <v>6.130000114440918</v>
      </c>
      <c r="AU12" s="43">
        <f>VLOOKUP(AU$7,'[2]Curve Summary'!$A$8:$AG$161,12)</f>
        <v>6.130000114440918</v>
      </c>
      <c r="AV12" s="43">
        <f>VLOOKUP(AV$7,'[2]Curve Summary'!$A$8:$AG$161,12)</f>
        <v>6.130000114440918</v>
      </c>
      <c r="AW12" s="43">
        <f>VLOOKUP(AW$7,'[2]Curve Summary'!$A$8:$AG$161,12)</f>
        <v>6.130000114440918</v>
      </c>
      <c r="AX12" s="43">
        <f>VLOOKUP(AX$7,'[2]Curve Summary'!$A$8:$AG$161,12)</f>
        <v>6.130000114440918</v>
      </c>
      <c r="AY12" s="43">
        <f>VLOOKUP(AY$7,'[2]Curve Summary'!$A$8:$AG$161,12)</f>
        <v>6.130000114440918</v>
      </c>
      <c r="AZ12" s="43">
        <f>VLOOKUP(AZ$7,'[2]Curve Summary'!$A$8:$AG$161,12)</f>
        <v>6.130000114440918</v>
      </c>
      <c r="BA12" s="43">
        <f>VLOOKUP(BA$7,'[2]Curve Summary'!$A$8:$AG$161,12)</f>
        <v>6.130000114440918</v>
      </c>
      <c r="BB12" s="43">
        <f>VLOOKUP(BB$7,'[2]Curve Summary'!$A$8:$AG$161,12)</f>
        <v>6.559999942779541</v>
      </c>
      <c r="BC12" s="43">
        <f>VLOOKUP(BC$7,'[2]Curve Summary'!$A$8:$AG$161,12)</f>
        <v>6.559999942779541</v>
      </c>
      <c r="BD12" s="43">
        <f>VLOOKUP(BD$7,'[2]Curve Summary'!$A$8:$AG$161,12)</f>
        <v>6.559999942779541</v>
      </c>
      <c r="BE12" s="43">
        <f>VLOOKUP(BE$7,'[2]Curve Summary'!$A$8:$AG$161,12)</f>
        <v>6.130000114440918</v>
      </c>
      <c r="BF12" s="43">
        <f>VLOOKUP(BF$7,'[2]Curve Summary'!$A$8:$AG$161,12)</f>
        <v>6.130000114440918</v>
      </c>
      <c r="BG12" s="43">
        <f>VLOOKUP(BG$7,'[2]Curve Summary'!$A$8:$AG$161,12)</f>
        <v>6.130000114440918</v>
      </c>
      <c r="BH12" s="43">
        <f>VLOOKUP(BH$7,'[2]Curve Summary'!$A$8:$AG$161,12)</f>
        <v>6.130000114440918</v>
      </c>
      <c r="BI12" s="43">
        <f>VLOOKUP(BI$7,'[2]Curve Summary'!$A$8:$AG$161,12)</f>
        <v>6.130000114440918</v>
      </c>
      <c r="BJ12" s="43">
        <f>VLOOKUP(BJ$7,'[2]Curve Summary'!$A$8:$AG$161,12)</f>
        <v>6.130000114440918</v>
      </c>
      <c r="BK12" s="43">
        <f>VLOOKUP(BK$7,'[2]Curve Summary'!$A$8:$AG$161,12)</f>
        <v>6.130000114440918</v>
      </c>
      <c r="BL12" s="43">
        <f>VLOOKUP(BL$7,'[2]Curve Summary'!$A$8:$AG$161,12)</f>
        <v>6.130000114440918</v>
      </c>
      <c r="BM12" s="43">
        <f>VLOOKUP(BM$7,'[2]Curve Summary'!$A$8:$AG$161,12)</f>
        <v>6.130000114440918</v>
      </c>
      <c r="BN12" s="43">
        <f>VLOOKUP(BN$7,'[2]Curve Summary'!$A$8:$AG$161,12)</f>
        <v>6.559999942779541</v>
      </c>
      <c r="BO12" s="43">
        <f>VLOOKUP(BO$7,'[2]Curve Summary'!$A$8:$AG$161,12)</f>
        <v>6.559999942779541</v>
      </c>
      <c r="BP12" s="43">
        <f>VLOOKUP(BP$7,'[2]Curve Summary'!$A$8:$AG$161,12)</f>
        <v>6.559999942779541</v>
      </c>
      <c r="BQ12" s="43">
        <f>VLOOKUP(BQ$7,'[2]Curve Summary'!$A$8:$AG$161,12)</f>
        <v>6.130000114440918</v>
      </c>
      <c r="BR12" s="43">
        <f>VLOOKUP(BR$7,'[2]Curve Summary'!$A$8:$AG$161,12)</f>
        <v>6.130000114440918</v>
      </c>
      <c r="BS12" s="43">
        <f>VLOOKUP(BS$7,'[2]Curve Summary'!$A$8:$AG$161,12)</f>
        <v>6.130000114440918</v>
      </c>
      <c r="BT12" s="43">
        <f>VLOOKUP(BT$7,'[2]Curve Summary'!$A$8:$AG$161,12)</f>
        <v>6.130000114440918</v>
      </c>
      <c r="BU12" s="43">
        <f>VLOOKUP(BU$7,'[2]Curve Summary'!$A$8:$AG$161,12)</f>
        <v>6.130000114440918</v>
      </c>
      <c r="BV12" s="43">
        <f>VLOOKUP(BV$7,'[2]Curve Summary'!$A$8:$AG$161,12)</f>
        <v>6.130000114440918</v>
      </c>
      <c r="BW12" s="43">
        <f>VLOOKUP(BW$7,'[2]Curve Summary'!$A$8:$AG$161,12)</f>
        <v>6.130000114440918</v>
      </c>
      <c r="BX12" s="43">
        <f>VLOOKUP(BX$7,'[2]Curve Summary'!$A$8:$AG$161,12)</f>
        <v>6.130000114440918</v>
      </c>
      <c r="BY12" s="43">
        <f>VLOOKUP(BY$7,'[2]Curve Summary'!$A$8:$AG$161,12)</f>
        <v>6.130000114440918</v>
      </c>
      <c r="BZ12" s="43">
        <f>VLOOKUP(BZ$7,'[2]Curve Summary'!$A$8:$AG$161,12)</f>
        <v>6.559999942779541</v>
      </c>
      <c r="CA12" s="43">
        <f>VLOOKUP(CA$7,'[2]Curve Summary'!$A$8:$AG$161,12)</f>
        <v>6.559999942779541</v>
      </c>
      <c r="CB12" s="43">
        <f>VLOOKUP(CB$7,'[2]Curve Summary'!$A$8:$AG$161,12)</f>
        <v>6.559999942779541</v>
      </c>
      <c r="CC12" s="43">
        <f>VLOOKUP(CC$7,'[2]Curve Summary'!$A$8:$AG$161,12)</f>
        <v>6.130000114440918</v>
      </c>
      <c r="CD12" s="43">
        <f>VLOOKUP(CD$7,'[2]Curve Summary'!$A$8:$AG$161,12)</f>
        <v>6.130000114440918</v>
      </c>
      <c r="CE12" s="43">
        <f>VLOOKUP(CE$7,'[2]Curve Summary'!$A$8:$AG$161,12)</f>
        <v>6.130000114440918</v>
      </c>
      <c r="CF12" s="43">
        <f>VLOOKUP(CF$7,'[2]Curve Summary'!$A$8:$AG$161,12)</f>
        <v>6.130000114440918</v>
      </c>
      <c r="CG12" s="43">
        <f>VLOOKUP(CG$7,'[2]Curve Summary'!$A$8:$AG$161,12)</f>
        <v>6.130000114440918</v>
      </c>
      <c r="CH12" s="43">
        <f>VLOOKUP(CH$7,'[2]Curve Summary'!$A$8:$AG$161,12)</f>
        <v>6.130000114440918</v>
      </c>
      <c r="CI12" s="43">
        <f>VLOOKUP(CI$7,'[2]Curve Summary'!$A$8:$AG$161,12)</f>
        <v>6.130000114440918</v>
      </c>
      <c r="CJ12" s="43">
        <f>VLOOKUP(CJ$7,'[2]Curve Summary'!$A$8:$AG$161,12)</f>
        <v>6.130000114440918</v>
      </c>
      <c r="CK12" s="43">
        <f>VLOOKUP(CK$7,'[2]Curve Summary'!$A$8:$AG$161,12)</f>
        <v>6.130000114440918</v>
      </c>
      <c r="CL12" s="43">
        <f>VLOOKUP(CL$7,'[2]Curve Summary'!$A$8:$AG$161,12)</f>
        <v>6.559999942779541</v>
      </c>
      <c r="CM12" s="43">
        <f>VLOOKUP(CM$7,'[2]Curve Summary'!$A$8:$AG$161,12)</f>
        <v>6.559999942779541</v>
      </c>
      <c r="CN12" s="43">
        <f>VLOOKUP(CN$7,'[2]Curve Summary'!$A$8:$AG$161,12)</f>
        <v>6.559999942779541</v>
      </c>
      <c r="CO12" s="43">
        <f>VLOOKUP(CO$7,'[2]Curve Summary'!$A$8:$AG$161,12)</f>
        <v>6.130000114440918</v>
      </c>
      <c r="CP12" s="43">
        <f>VLOOKUP(CP$7,'[2]Curve Summary'!$A$8:$AG$161,12)</f>
        <v>6.130000114440918</v>
      </c>
      <c r="CQ12" s="43">
        <f>VLOOKUP(CQ$7,'[2]Curve Summary'!$A$8:$AG$161,12)</f>
        <v>6.130000114440918</v>
      </c>
      <c r="CR12" s="43">
        <f>VLOOKUP(CR$7,'[2]Curve Summary'!$A$8:$AG$161,12)</f>
        <v>6.130000114440918</v>
      </c>
      <c r="CS12" s="43">
        <f>VLOOKUP(CS$7,'[2]Curve Summary'!$A$8:$AG$161,12)</f>
        <v>6.130000114440918</v>
      </c>
      <c r="CT12" s="43">
        <f>VLOOKUP(CT$7,'[2]Curve Summary'!$A$8:$AG$161,12)</f>
        <v>6.130000114440918</v>
      </c>
      <c r="CU12" s="43">
        <f>VLOOKUP(CU$7,'[2]Curve Summary'!$A$8:$AG$161,12)</f>
        <v>6.130000114440918</v>
      </c>
      <c r="CV12" s="43">
        <f>VLOOKUP(CV$7,'[2]Curve Summary'!$A$8:$AG$161,12)</f>
        <v>6.130000114440918</v>
      </c>
      <c r="CW12" s="43">
        <f>VLOOKUP(CW$7,'[2]Curve Summary'!$A$8:$AG$161,12)</f>
        <v>6.130000114440918</v>
      </c>
      <c r="CX12" s="43">
        <f>VLOOKUP(CX$7,'[2]Curve Summary'!$A$8:$AG$161,12)</f>
        <v>6.559999942779541</v>
      </c>
      <c r="CY12" s="43">
        <f>VLOOKUP(CY$7,'[2]Curve Summary'!$A$8:$AG$161,12)</f>
        <v>6.559999942779541</v>
      </c>
      <c r="CZ12" s="43">
        <f>VLOOKUP(CZ$7,'[2]Curve Summary'!$A$8:$AG$161,12)</f>
        <v>6.559999942779541</v>
      </c>
      <c r="DA12" s="43">
        <f>VLOOKUP(DA$7,'[2]Curve Summary'!$A$8:$AG$161,12)</f>
        <v>6.130000114440918</v>
      </c>
      <c r="DB12" s="43">
        <f>VLOOKUP(DB$7,'[2]Curve Summary'!$A$8:$AG$161,12)</f>
        <v>6.130000114440918</v>
      </c>
      <c r="DC12" s="43">
        <f>VLOOKUP(DC$7,'[2]Curve Summary'!$A$8:$AG$161,12)</f>
        <v>6.130000114440918</v>
      </c>
      <c r="DD12" s="43">
        <f>VLOOKUP(DD$7,'[2]Curve Summary'!$A$8:$AG$161,12)</f>
        <v>6.130000114440918</v>
      </c>
      <c r="DE12" s="43">
        <f>VLOOKUP(DE$7,'[2]Curve Summary'!$A$8:$AG$161,12)</f>
        <v>6.130000114440918</v>
      </c>
      <c r="DF12" s="43">
        <f>VLOOKUP(DF$7,'[2]Curve Summary'!$A$8:$AG$161,12)</f>
        <v>6.130000114440918</v>
      </c>
      <c r="DG12" s="43">
        <f>VLOOKUP(DG$7,'[2]Curve Summary'!$A$8:$AG$161,12)</f>
        <v>6.130000114440918</v>
      </c>
      <c r="DH12" s="43">
        <f>VLOOKUP(DH$7,'[2]Curve Summary'!$A$8:$AG$161,12)</f>
        <v>6.130000114440918</v>
      </c>
      <c r="DI12" s="43">
        <f>VLOOKUP(DI$7,'[2]Curve Summary'!$A$8:$AG$161,12)</f>
        <v>6.130000114440918</v>
      </c>
      <c r="DJ12" s="43">
        <f>VLOOKUP(DJ$7,'[2]Curve Summary'!$A$8:$AG$161,12)</f>
        <v>6.559999942779541</v>
      </c>
      <c r="DK12" s="43">
        <f>VLOOKUP(DK$7,'[2]Curve Summary'!$A$8:$AG$161,12)</f>
        <v>6.559999942779541</v>
      </c>
      <c r="DL12" s="43">
        <f>VLOOKUP(DL$7,'[2]Curve Summary'!$A$8:$AG$161,12)</f>
        <v>6.559999942779541</v>
      </c>
      <c r="DM12" s="43">
        <f>VLOOKUP(DM$7,'[2]Curve Summary'!$A$8:$AG$161,12)</f>
        <v>6.130000114440918</v>
      </c>
      <c r="DN12" s="43">
        <f>VLOOKUP(DN$7,'[2]Curve Summary'!$A$8:$AG$161,12)</f>
        <v>6.130000114440918</v>
      </c>
      <c r="DO12" s="43">
        <f>VLOOKUP(DO$7,'[2]Curve Summary'!$A$8:$AG$161,12)</f>
        <v>6.130000114440918</v>
      </c>
      <c r="DP12" s="43">
        <f>VLOOKUP(DP$7,'[2]Curve Summary'!$A$8:$AG$161,12)</f>
        <v>6.130000114440918</v>
      </c>
      <c r="DQ12" s="43">
        <f>VLOOKUP(DQ$7,'[2]Curve Summary'!$A$8:$AG$161,12)</f>
        <v>6.130000114440918</v>
      </c>
      <c r="DR12" s="43">
        <f>VLOOKUP(DR$7,'[2]Curve Summary'!$A$8:$AG$161,12)</f>
        <v>6.130000114440918</v>
      </c>
      <c r="DS12" s="43">
        <f>VLOOKUP(DS$7,'[2]Curve Summary'!$A$8:$AG$161,12)</f>
        <v>6.130000114440918</v>
      </c>
      <c r="DT12" s="43">
        <f>VLOOKUP(DT$7,'[2]Curve Summary'!$A$8:$AG$161,12)</f>
        <v>6.130000114440918</v>
      </c>
      <c r="DU12" s="43">
        <f>VLOOKUP(DU$7,'[2]Curve Summary'!$A$8:$AG$161,12)</f>
        <v>6.130000114440918</v>
      </c>
      <c r="DV12" s="43">
        <f>VLOOKUP(DV$7,'[2]Curve Summary'!$A$8:$AG$161,12)</f>
        <v>6.559999942779541</v>
      </c>
      <c r="DW12" s="43">
        <f>VLOOKUP(DW$7,'[2]Curve Summary'!$A$8:$AG$161,12)</f>
        <v>6.559999942779541</v>
      </c>
      <c r="DX12" s="43">
        <f>VLOOKUP(DX$7,'[2]Curve Summary'!$A$8:$AG$161,12)</f>
        <v>6.559999942779541</v>
      </c>
      <c r="DY12" s="43">
        <f>VLOOKUP(DY$7,'[2]Curve Summary'!$A$8:$AG$161,12)</f>
        <v>6.130000114440918</v>
      </c>
      <c r="DZ12" s="43">
        <f>VLOOKUP(DZ$7,'[2]Curve Summary'!$A$8:$AG$161,12)</f>
        <v>6.130000114440918</v>
      </c>
      <c r="EA12" s="43">
        <f>VLOOKUP(EA$7,'[2]Curve Summary'!$A$8:$AG$161,12)</f>
        <v>6.130000114440918</v>
      </c>
      <c r="EB12" s="43">
        <f>VLOOKUP(EB$7,'[2]Curve Summary'!$A$8:$AG$161,12)</f>
        <v>6.130000114440918</v>
      </c>
      <c r="EC12" s="43">
        <f>VLOOKUP(EC$7,'[2]Curve Summary'!$A$8:$AG$161,12)</f>
        <v>6.130000114440918</v>
      </c>
      <c r="ED12" s="43">
        <f>VLOOKUP(ED$7,'[2]Curve Summary'!$A$8:$AG$161,12)</f>
        <v>6.130000114440918</v>
      </c>
      <c r="EE12" s="43">
        <f>VLOOKUP(EE$7,'[2]Curve Summary'!$A$8:$AG$161,12)</f>
        <v>6.130000114440918</v>
      </c>
      <c r="EF12" s="43">
        <f>VLOOKUP(EF$7,'[2]Curve Summary'!$A$8:$AG$161,12)</f>
        <v>6.130000114440918</v>
      </c>
      <c r="EG12" s="43">
        <f>VLOOKUP(EG$7,'[2]Curve Summary'!$A$8:$AG$161,12)</f>
        <v>6.130000114440918</v>
      </c>
      <c r="EH12" s="43">
        <f>VLOOKUP(EH$7,'[2]Curve Summary'!$A$8:$AG$161,12)</f>
        <v>6.559999942779541</v>
      </c>
      <c r="EI12" s="43">
        <f>VLOOKUP(EI$7,'[2]Curve Summary'!$A$8:$AG$161,12)</f>
        <v>6.559999942779541</v>
      </c>
      <c r="EJ12" s="43">
        <f>VLOOKUP(EJ$7,'[2]Curve Summary'!$A$8:$AG$161,12)</f>
        <v>6.559999942779541</v>
      </c>
      <c r="EK12" s="43">
        <f>VLOOKUP(EK$7,'[2]Curve Summary'!$A$8:$AG$161,12)</f>
        <v>6.130000114440918</v>
      </c>
      <c r="EL12" s="43">
        <f>VLOOKUP(EL$7,'[2]Curve Summary'!$A$8:$AG$161,12)</f>
        <v>6.130000114440918</v>
      </c>
      <c r="EM12" s="43">
        <f>VLOOKUP(EM$7,'[2]Curve Summary'!$A$8:$AG$161,12)</f>
        <v>6.130000114440918</v>
      </c>
      <c r="EN12" s="43">
        <f>VLOOKUP(EN$7,'[2]Curve Summary'!$A$8:$AG$161,12)</f>
        <v>6.130000114440918</v>
      </c>
    </row>
    <row r="13" spans="1:144" s="6" customFormat="1" ht="13.65" customHeight="1" x14ac:dyDescent="0.2">
      <c r="A13" s="37" t="s">
        <v>24</v>
      </c>
      <c r="B13" s="44" t="s">
        <v>25</v>
      </c>
      <c r="C13" s="31">
        <f>'E. Power Desk Daily Price'!$AC13</f>
        <v>1.8000030517578125</v>
      </c>
      <c r="D13" s="31">
        <f ca="1">IF(ISERROR((AVERAGE(OFFSET('[2]Curve Summary'!$G$6,17,0,7,1))*7+ 16* '[2]Curve Summary Backup'!$G$38)/23), '[2]Curve Summary Backup'!$G$38,(AVERAGE(OFFSET('[2]Curve Summary'!$G$6,17,0,7,1))*7+ 16* '[2]Curve Summary Backup'!$G$38)/23)</f>
        <v>1.8000030517578125</v>
      </c>
      <c r="E13" s="31">
        <f>VLOOKUP(E$7,'[2]Curve Summary'!$A$7:$AG$59,7)</f>
        <v>1.7999992370605469</v>
      </c>
      <c r="F13" s="31">
        <f t="shared" si="0"/>
        <v>1.800000508626302</v>
      </c>
      <c r="G13" s="31">
        <f>VLOOKUP(G$7,'[2]Curve Summary'!$A$7:$AG$59,7)</f>
        <v>1.7999992370605469</v>
      </c>
      <c r="H13" s="31">
        <f>VLOOKUP(H$7,'[2]Curve Summary'!$A$7:$AG$59,7)</f>
        <v>1.7999992370605469</v>
      </c>
      <c r="I13" s="31">
        <f>VLOOKUP(I$7,'[2]Curve Summary'!$A$7:$AG$59,7)</f>
        <v>1.8000030517578125</v>
      </c>
      <c r="J13" s="39">
        <v>1.8000010818731589</v>
      </c>
      <c r="K13" s="31">
        <f t="shared" si="1"/>
        <v>1.8000030517578125</v>
      </c>
      <c r="L13" s="31">
        <f t="shared" si="2"/>
        <v>1.8000030517578125</v>
      </c>
      <c r="M13" s="31">
        <f t="shared" si="3"/>
        <v>1.8000030517578125</v>
      </c>
      <c r="N13" s="31">
        <f t="shared" si="4"/>
        <v>1.7999973297119141</v>
      </c>
      <c r="O13" s="31">
        <f t="shared" si="5"/>
        <v>1.7999992370605469</v>
      </c>
      <c r="P13" s="31">
        <f t="shared" si="6"/>
        <v>1.7999954223632813</v>
      </c>
      <c r="Q13" s="31">
        <f t="shared" si="7"/>
        <v>1.7999992370605469</v>
      </c>
      <c r="R13" s="31">
        <f t="shared" si="8"/>
        <v>1.8000030517578125</v>
      </c>
      <c r="S13" s="31">
        <f t="shared" si="9"/>
        <v>1.8000030517578125</v>
      </c>
      <c r="T13" s="31">
        <f t="shared" si="10"/>
        <v>1.8000030517578125</v>
      </c>
      <c r="U13" s="31">
        <f t="shared" si="11"/>
        <v>1.8000030517578125</v>
      </c>
      <c r="V13" s="31">
        <f t="shared" si="12"/>
        <v>1.7999992370605469</v>
      </c>
      <c r="W13" s="31">
        <f t="shared" si="13"/>
        <v>1.7999992370605469</v>
      </c>
      <c r="X13" s="31">
        <f t="shared" si="14"/>
        <v>1.7999954223632813</v>
      </c>
      <c r="Y13" s="40">
        <f t="shared" si="15"/>
        <v>1.7999992370605469</v>
      </c>
      <c r="Z13" s="40">
        <f t="shared" si="16"/>
        <v>1.8000030517578125</v>
      </c>
      <c r="AA13" s="39">
        <v>1.8000004637475107</v>
      </c>
      <c r="AB13" s="39">
        <v>1.800001510919309</v>
      </c>
      <c r="AC13" s="39">
        <v>0</v>
      </c>
      <c r="AD13" s="39">
        <v>0</v>
      </c>
      <c r="AE13" s="39">
        <v>0</v>
      </c>
      <c r="AF13" s="41">
        <v>0</v>
      </c>
      <c r="AG13" s="45">
        <v>0.47008290724320845</v>
      </c>
      <c r="AH13" s="46"/>
      <c r="AI13" s="46"/>
      <c r="AJ13" s="36"/>
      <c r="AK13" s="43">
        <f>VLOOKUP(AK$7,'[2]Curve Summary'!$A$9:$AG$161,7)</f>
        <v>1.8000030517578125</v>
      </c>
      <c r="AL13" s="43">
        <f>VLOOKUP(AL$7,'[2]Curve Summary'!$A$9:$AG$161,7)</f>
        <v>1.8000030517578125</v>
      </c>
      <c r="AM13" s="43">
        <f>VLOOKUP(AM$7,'[2]Curve Summary'!$A$9:$AG$161,7)</f>
        <v>1.7999992370605469</v>
      </c>
      <c r="AN13" s="43">
        <f>VLOOKUP(AN$7,'[2]Curve Summary'!$A$9:$AG$161,7)</f>
        <v>1.7999954223632813</v>
      </c>
      <c r="AO13" s="43">
        <f>VLOOKUP(AO$7,'[2]Curve Summary'!$A$9:$AG$161,7)</f>
        <v>1.7999992370605469</v>
      </c>
      <c r="AP13" s="43">
        <f>VLOOKUP(AP$7,'[2]Curve Summary'!$A$9:$AG$161,7)</f>
        <v>1.8000030517578125</v>
      </c>
      <c r="AQ13" s="43">
        <f>VLOOKUP(AQ$7,'[2]Curve Summary'!$A$9:$AG$161,7)</f>
        <v>1.8000030517578125</v>
      </c>
      <c r="AR13" s="43">
        <f>VLOOKUP(AR$7,'[2]Curve Summary'!$A$9:$AG$161,7)</f>
        <v>1.8000030517578125</v>
      </c>
      <c r="AS13" s="43">
        <f>VLOOKUP(AS$7,'[2]Curve Summary'!$A$9:$AG$161,7)</f>
        <v>1.7999992370605469</v>
      </c>
      <c r="AT13" s="43">
        <f>VLOOKUP(AT$7,'[2]Curve Summary'!$A$9:$AG$161,7)</f>
        <v>1.7999954223632813</v>
      </c>
      <c r="AU13" s="43">
        <f>VLOOKUP(AU$7,'[2]Curve Summary'!$A$9:$AG$161,7)</f>
        <v>1.7999992370605469</v>
      </c>
      <c r="AV13" s="43">
        <f>VLOOKUP(AV$7,'[2]Curve Summary'!$A$9:$AG$161,7)</f>
        <v>1.8000030517578125</v>
      </c>
      <c r="AW13" s="43">
        <f>VLOOKUP(AW$7,'[2]Curve Summary'!$A$9:$AG$161,7)</f>
        <v>1.8000030517578125</v>
      </c>
      <c r="AX13" s="43">
        <f>VLOOKUP(AX$7,'[2]Curve Summary'!$A$9:$AG$161,7)</f>
        <v>1.8000030517578125</v>
      </c>
      <c r="AY13" s="43">
        <f>VLOOKUP(AY$7,'[2]Curve Summary'!$A$9:$AG$161,7)</f>
        <v>1.7999992370605469</v>
      </c>
      <c r="AZ13" s="43">
        <f>VLOOKUP(AZ$7,'[2]Curve Summary'!$A$9:$AG$161,7)</f>
        <v>1.8000030517578125</v>
      </c>
      <c r="BA13" s="43">
        <f>VLOOKUP(BA$7,'[2]Curve Summary'!$A$9:$AG$161,7)</f>
        <v>1.7999992370605469</v>
      </c>
      <c r="BB13" s="43">
        <f>VLOOKUP(BB$7,'[2]Curve Summary'!$A$9:$AG$161,7)</f>
        <v>1.7999992370605469</v>
      </c>
      <c r="BC13" s="43">
        <f>VLOOKUP(BC$7,'[2]Curve Summary'!$A$9:$AG$161,7)</f>
        <v>1.8000030517578125</v>
      </c>
      <c r="BD13" s="43">
        <f>VLOOKUP(BD$7,'[2]Curve Summary'!$A$9:$AG$161,7)</f>
        <v>1.8000030517578125</v>
      </c>
      <c r="BE13" s="43">
        <f>VLOOKUP(BE$7,'[2]Curve Summary'!$A$9:$AG$161,7)</f>
        <v>1.7999992370605469</v>
      </c>
      <c r="BF13" s="43">
        <f>VLOOKUP(BF$7,'[2]Curve Summary'!$A$9:$AG$161,7)</f>
        <v>1.8000030517578125</v>
      </c>
      <c r="BG13" s="43">
        <f>VLOOKUP(BG$7,'[2]Curve Summary'!$A$9:$AG$161,7)</f>
        <v>1.7999992370605469</v>
      </c>
      <c r="BH13" s="43">
        <f>VLOOKUP(BH$7,'[2]Curve Summary'!$A$9:$AG$161,7)</f>
        <v>1.8000030517578125</v>
      </c>
      <c r="BI13" s="43">
        <f>VLOOKUP(BI$7,'[2]Curve Summary'!$A$9:$AG$161,7)</f>
        <v>0</v>
      </c>
      <c r="BJ13" s="43">
        <f>VLOOKUP(BJ$7,'[2]Curve Summary'!$A$9:$AG$161,7)</f>
        <v>0</v>
      </c>
      <c r="BK13" s="43">
        <f>VLOOKUP(BK$7,'[2]Curve Summary'!$A$9:$AG$161,7)</f>
        <v>0</v>
      </c>
      <c r="BL13" s="43">
        <f>VLOOKUP(BL$7,'[2]Curve Summary'!$A$9:$AG$161,7)</f>
        <v>0</v>
      </c>
      <c r="BM13" s="43">
        <f>VLOOKUP(BM$7,'[2]Curve Summary'!$A$9:$AG$161,7)</f>
        <v>0</v>
      </c>
      <c r="BN13" s="43">
        <f>VLOOKUP(BN$7,'[2]Curve Summary'!$A$9:$AG$161,7)</f>
        <v>0</v>
      </c>
      <c r="BO13" s="43">
        <f>VLOOKUP(BO$7,'[2]Curve Summary'!$A$9:$AG$161,7)</f>
        <v>0</v>
      </c>
      <c r="BP13" s="43">
        <f>VLOOKUP(BP$7,'[2]Curve Summary'!$A$9:$AG$161,7)</f>
        <v>0</v>
      </c>
      <c r="BQ13" s="43">
        <f>VLOOKUP(BQ$7,'[2]Curve Summary'!$A$9:$AG$161,7)</f>
        <v>0</v>
      </c>
      <c r="BR13" s="43">
        <f>VLOOKUP(BR$7,'[2]Curve Summary'!$A$9:$AG$161,7)</f>
        <v>0</v>
      </c>
      <c r="BS13" s="43">
        <f>VLOOKUP(BS$7,'[2]Curve Summary'!$A$9:$AG$161,7)</f>
        <v>0</v>
      </c>
      <c r="BT13" s="43">
        <f>VLOOKUP(BT$7,'[2]Curve Summary'!$A$9:$AG$161,7)</f>
        <v>0</v>
      </c>
      <c r="BU13" s="43">
        <f>VLOOKUP(BU$7,'[2]Curve Summary'!$A$9:$AG$161,7)</f>
        <v>0</v>
      </c>
      <c r="BV13" s="43">
        <f>VLOOKUP(BV$7,'[2]Curve Summary'!$A$9:$AG$161,7)</f>
        <v>0</v>
      </c>
      <c r="BW13" s="43">
        <f>VLOOKUP(BW$7,'[2]Curve Summary'!$A$9:$AG$161,7)</f>
        <v>0</v>
      </c>
      <c r="BX13" s="43">
        <f>VLOOKUP(BX$7,'[2]Curve Summary'!$A$9:$AG$161,7)</f>
        <v>0</v>
      </c>
      <c r="BY13" s="43">
        <f>VLOOKUP(BY$7,'[2]Curve Summary'!$A$9:$AG$161,7)</f>
        <v>0</v>
      </c>
      <c r="BZ13" s="43">
        <f>VLOOKUP(BZ$7,'[2]Curve Summary'!$A$9:$AG$161,7)</f>
        <v>0</v>
      </c>
      <c r="CA13" s="43">
        <f>VLOOKUP(CA$7,'[2]Curve Summary'!$A$9:$AG$161,7)</f>
        <v>0</v>
      </c>
      <c r="CB13" s="43">
        <f>VLOOKUP(CB$7,'[2]Curve Summary'!$A$9:$AG$161,7)</f>
        <v>0</v>
      </c>
      <c r="CC13" s="43">
        <f>VLOOKUP(CC$7,'[2]Curve Summary'!$A$9:$AG$161,7)</f>
        <v>0</v>
      </c>
      <c r="CD13" s="43">
        <f>VLOOKUP(CD$7,'[2]Curve Summary'!$A$9:$AG$161,7)</f>
        <v>0</v>
      </c>
      <c r="CE13" s="43">
        <f>VLOOKUP(CE$7,'[2]Curve Summary'!$A$9:$AG$161,7)</f>
        <v>0</v>
      </c>
      <c r="CF13" s="43">
        <f>VLOOKUP(CF$7,'[2]Curve Summary'!$A$9:$AG$161,7)</f>
        <v>0</v>
      </c>
      <c r="CG13" s="43">
        <f>VLOOKUP(CG$7,'[2]Curve Summary'!$A$9:$AG$161,7)</f>
        <v>0</v>
      </c>
      <c r="CH13" s="43">
        <f>VLOOKUP(CH$7,'[2]Curve Summary'!$A$9:$AG$161,7)</f>
        <v>0</v>
      </c>
      <c r="CI13" s="43">
        <f>VLOOKUP(CI$7,'[2]Curve Summary'!$A$9:$AG$161,7)</f>
        <v>0</v>
      </c>
      <c r="CJ13" s="43">
        <f>VLOOKUP(CJ$7,'[2]Curve Summary'!$A$9:$AG$161,7)</f>
        <v>0</v>
      </c>
      <c r="CK13" s="43">
        <f>VLOOKUP(CK$7,'[2]Curve Summary'!$A$9:$AG$161,7)</f>
        <v>0</v>
      </c>
      <c r="CL13" s="43">
        <f>VLOOKUP(CL$7,'[2]Curve Summary'!$A$9:$AG$161,7)</f>
        <v>0</v>
      </c>
      <c r="CM13" s="43">
        <f>VLOOKUP(CM$7,'[2]Curve Summary'!$A$9:$AG$161,7)</f>
        <v>0</v>
      </c>
      <c r="CN13" s="43">
        <f>VLOOKUP(CN$7,'[2]Curve Summary'!$A$9:$AG$161,7)</f>
        <v>0</v>
      </c>
      <c r="CO13" s="43">
        <f>VLOOKUP(CO$7,'[2]Curve Summary'!$A$9:$AG$161,7)</f>
        <v>0</v>
      </c>
      <c r="CP13" s="43">
        <f>VLOOKUP(CP$7,'[2]Curve Summary'!$A$9:$AG$161,7)</f>
        <v>0</v>
      </c>
      <c r="CQ13" s="43">
        <f>VLOOKUP(CQ$7,'[2]Curve Summary'!$A$9:$AG$161,7)</f>
        <v>0</v>
      </c>
      <c r="CR13" s="43">
        <f>VLOOKUP(CR$7,'[2]Curve Summary'!$A$9:$AG$161,7)</f>
        <v>0</v>
      </c>
      <c r="CS13" s="43">
        <f>VLOOKUP(CS$7,'[2]Curve Summary'!$A$9:$AG$161,7)</f>
        <v>0</v>
      </c>
      <c r="CT13" s="43">
        <f>VLOOKUP(CT$7,'[2]Curve Summary'!$A$9:$AG$161,7)</f>
        <v>0</v>
      </c>
      <c r="CU13" s="43">
        <f>VLOOKUP(CU$7,'[2]Curve Summary'!$A$9:$AG$161,7)</f>
        <v>0</v>
      </c>
      <c r="CV13" s="43">
        <f>VLOOKUP(CV$7,'[2]Curve Summary'!$A$9:$AG$161,7)</f>
        <v>0</v>
      </c>
      <c r="CW13" s="43">
        <f>VLOOKUP(CW$7,'[2]Curve Summary'!$A$9:$AG$161,7)</f>
        <v>0</v>
      </c>
      <c r="CX13" s="43">
        <f>VLOOKUP(CX$7,'[2]Curve Summary'!$A$9:$AG$161,7)</f>
        <v>0</v>
      </c>
      <c r="CY13" s="43">
        <f>VLOOKUP(CY$7,'[2]Curve Summary'!$A$9:$AG$161,7)</f>
        <v>0</v>
      </c>
      <c r="CZ13" s="43">
        <f>VLOOKUP(CZ$7,'[2]Curve Summary'!$A$9:$AG$161,7)</f>
        <v>0</v>
      </c>
      <c r="DA13" s="43">
        <f>VLOOKUP(DA$7,'[2]Curve Summary'!$A$9:$AG$161,7)</f>
        <v>0</v>
      </c>
      <c r="DB13" s="43">
        <f>VLOOKUP(DB$7,'[2]Curve Summary'!$A$9:$AG$161,7)</f>
        <v>0</v>
      </c>
      <c r="DC13" s="43">
        <f>VLOOKUP(DC$7,'[2]Curve Summary'!$A$9:$AG$161,7)</f>
        <v>0</v>
      </c>
      <c r="DD13" s="43">
        <f>VLOOKUP(DD$7,'[2]Curve Summary'!$A$9:$AG$161,7)</f>
        <v>0</v>
      </c>
      <c r="DE13" s="43">
        <f>VLOOKUP(DE$7,'[2]Curve Summary'!$A$9:$AG$161,7)</f>
        <v>0</v>
      </c>
      <c r="DF13" s="43">
        <f>VLOOKUP(DF$7,'[2]Curve Summary'!$A$9:$AG$161,7)</f>
        <v>0</v>
      </c>
      <c r="DG13" s="43">
        <f>VLOOKUP(DG$7,'[2]Curve Summary'!$A$9:$AG$161,7)</f>
        <v>0</v>
      </c>
      <c r="DH13" s="43">
        <f>VLOOKUP(DH$7,'[2]Curve Summary'!$A$9:$AG$161,7)</f>
        <v>0</v>
      </c>
      <c r="DI13" s="43">
        <f>VLOOKUP(DI$7,'[2]Curve Summary'!$A$9:$AG$161,7)</f>
        <v>0</v>
      </c>
      <c r="DJ13" s="43">
        <f>VLOOKUP(DJ$7,'[2]Curve Summary'!$A$9:$AG$161,7)</f>
        <v>0</v>
      </c>
      <c r="DK13" s="43">
        <f>VLOOKUP(DK$7,'[2]Curve Summary'!$A$9:$AG$161,7)</f>
        <v>0</v>
      </c>
      <c r="DL13" s="43">
        <f>VLOOKUP(DL$7,'[2]Curve Summary'!$A$9:$AG$161,7)</f>
        <v>0</v>
      </c>
      <c r="DM13" s="43">
        <f>VLOOKUP(DM$7,'[2]Curve Summary'!$A$9:$AG$161,7)</f>
        <v>0</v>
      </c>
      <c r="DN13" s="43">
        <f>VLOOKUP(DN$7,'[2]Curve Summary'!$A$9:$AG$161,7)</f>
        <v>0</v>
      </c>
      <c r="DO13" s="43">
        <f>VLOOKUP(DO$7,'[2]Curve Summary'!$A$9:$AG$161,7)</f>
        <v>0</v>
      </c>
      <c r="DP13" s="43">
        <f>VLOOKUP(DP$7,'[2]Curve Summary'!$A$9:$AG$161,7)</f>
        <v>0</v>
      </c>
      <c r="DQ13" s="43">
        <f>VLOOKUP(DQ$7,'[2]Curve Summary'!$A$9:$AG$161,7)</f>
        <v>0</v>
      </c>
      <c r="DR13" s="43">
        <f>VLOOKUP(DR$7,'[2]Curve Summary'!$A$9:$AG$161,7)</f>
        <v>0</v>
      </c>
      <c r="DS13" s="43">
        <f>VLOOKUP(DS$7,'[2]Curve Summary'!$A$9:$AG$161,7)</f>
        <v>0</v>
      </c>
      <c r="DT13" s="43">
        <f>VLOOKUP(DT$7,'[2]Curve Summary'!$A$9:$AG$161,7)</f>
        <v>0</v>
      </c>
      <c r="DU13" s="43">
        <f>VLOOKUP(DU$7,'[2]Curve Summary'!$A$9:$AG$161,7)</f>
        <v>0</v>
      </c>
      <c r="DV13" s="43">
        <f>VLOOKUP(DV$7,'[2]Curve Summary'!$A$9:$AG$161,7)</f>
        <v>0</v>
      </c>
      <c r="DW13" s="43">
        <f>VLOOKUP(DW$7,'[2]Curve Summary'!$A$9:$AG$161,7)</f>
        <v>0</v>
      </c>
      <c r="DX13" s="43">
        <f>VLOOKUP(DX$7,'[2]Curve Summary'!$A$9:$AG$161,7)</f>
        <v>0</v>
      </c>
      <c r="DY13" s="43">
        <f>VLOOKUP(DY$7,'[2]Curve Summary'!$A$9:$AG$161,7)</f>
        <v>0</v>
      </c>
      <c r="DZ13" s="43">
        <f>VLOOKUP(DZ$7,'[2]Curve Summary'!$A$9:$AG$161,7)</f>
        <v>0</v>
      </c>
      <c r="EA13" s="43">
        <f>VLOOKUP(EA$7,'[2]Curve Summary'!$A$9:$AG$161,7)</f>
        <v>0</v>
      </c>
      <c r="EB13" s="43">
        <f>VLOOKUP(EB$7,'[2]Curve Summary'!$A$9:$AG$161,7)</f>
        <v>0</v>
      </c>
      <c r="EC13" s="43">
        <f>VLOOKUP(EC$7,'[2]Curve Summary'!$A$9:$AG$161,7)</f>
        <v>0</v>
      </c>
      <c r="ED13" s="43">
        <f>VLOOKUP(ED$7,'[2]Curve Summary'!$A$9:$AG$161,7)</f>
        <v>0</v>
      </c>
      <c r="EE13" s="43">
        <f>VLOOKUP(EE$7,'[2]Curve Summary'!$A$9:$AG$161,7)</f>
        <v>0</v>
      </c>
      <c r="EF13" s="43">
        <f>VLOOKUP(EF$7,'[2]Curve Summary'!$A$9:$AG$161,7)</f>
        <v>0</v>
      </c>
      <c r="EG13" s="43">
        <f>VLOOKUP(EG$7,'[2]Curve Summary'!$A$9:$AG$161,7)</f>
        <v>0</v>
      </c>
      <c r="EH13" s="43">
        <f>VLOOKUP(EH$7,'[2]Curve Summary'!$A$9:$AG$161,7)</f>
        <v>0</v>
      </c>
      <c r="EI13" s="43">
        <f>VLOOKUP(EI$7,'[2]Curve Summary'!$A$9:$AG$161,7)</f>
        <v>0</v>
      </c>
      <c r="EJ13" s="43">
        <f>VLOOKUP(EJ$7,'[2]Curve Summary'!$A$9:$AG$161,7)</f>
        <v>0</v>
      </c>
      <c r="EK13" s="43">
        <f>VLOOKUP(EK$7,'[2]Curve Summary'!$A$9:$AG$161,7)</f>
        <v>0</v>
      </c>
      <c r="EL13" s="43">
        <f>VLOOKUP(EL$7,'[2]Curve Summary'!$A$9:$AG$161,7)</f>
        <v>0</v>
      </c>
      <c r="EM13" s="43">
        <f>VLOOKUP(EM$7,'[2]Curve Summary'!$A$9:$AG$161,7)</f>
        <v>0</v>
      </c>
      <c r="EN13" s="43">
        <f>VLOOKUP(EN$7,'[2]Curve Summary'!$A$9:$AG$161,7)</f>
        <v>0</v>
      </c>
    </row>
    <row r="14" spans="1:144" s="6" customFormat="1" ht="13.65" customHeight="1" x14ac:dyDescent="0.2">
      <c r="A14" s="47" t="s">
        <v>26</v>
      </c>
      <c r="B14" s="38"/>
      <c r="C14" s="48">
        <f>'E. Power Desk Daily Price'!AC14</f>
        <v>2</v>
      </c>
      <c r="D14" s="48">
        <f>VLOOKUP(D$7,'[2]Curve Summary'!$AI$7:$AJ$166,2)</f>
        <v>2</v>
      </c>
      <c r="E14" s="48">
        <f>VLOOKUP(E$7,'[2]Curve Summary'!$AI$7:$AJ$166,2)</f>
        <v>1.7500004768371582</v>
      </c>
      <c r="F14" s="43">
        <f t="shared" si="0"/>
        <v>1.75</v>
      </c>
      <c r="G14" s="48">
        <f>VLOOKUP(G$7,'[2]Curve Summary'!$AI$7:$AJ$166,2)</f>
        <v>1.75</v>
      </c>
      <c r="H14" s="48">
        <f>VLOOKUP(H$7,'[2]Curve Summary'!$AI$7:$AJ$166,2)</f>
        <v>1.75</v>
      </c>
      <c r="I14" s="48">
        <f>VLOOKUP(I$7,'[2]Curve Summary'!$AI$7:$AJ$166,2)</f>
        <v>1.75</v>
      </c>
      <c r="J14" s="49">
        <v>1.8299181070484098</v>
      </c>
      <c r="K14" s="43">
        <f t="shared" si="1"/>
        <v>1.5499998331069946</v>
      </c>
      <c r="L14" s="43">
        <f t="shared" si="2"/>
        <v>1.5499998331069946</v>
      </c>
      <c r="M14" s="43">
        <f t="shared" si="3"/>
        <v>1.5499998331069946</v>
      </c>
      <c r="N14" s="43">
        <f t="shared" si="4"/>
        <v>1.5499998331069946</v>
      </c>
      <c r="O14" s="43">
        <f t="shared" si="5"/>
        <v>1.5499998331069946</v>
      </c>
      <c r="P14" s="43">
        <f t="shared" si="6"/>
        <v>1.5499998331069946</v>
      </c>
      <c r="Q14" s="43">
        <f t="shared" si="7"/>
        <v>1.5499998331069946</v>
      </c>
      <c r="R14" s="43">
        <f t="shared" si="8"/>
        <v>1.5499998331069946</v>
      </c>
      <c r="S14" s="43">
        <f t="shared" si="9"/>
        <v>1.5499998331069946</v>
      </c>
      <c r="T14" s="43">
        <f t="shared" si="10"/>
        <v>1.5499998331069946</v>
      </c>
      <c r="U14" s="43">
        <f t="shared" si="11"/>
        <v>1.5499998331069946</v>
      </c>
      <c r="V14" s="43">
        <f t="shared" si="12"/>
        <v>1.5499998331069946</v>
      </c>
      <c r="W14" s="43">
        <f t="shared" si="13"/>
        <v>1.5499998331069946</v>
      </c>
      <c r="X14" s="31">
        <f t="shared" si="14"/>
        <v>1.5499998331069946</v>
      </c>
      <c r="Y14" s="40">
        <f t="shared" si="15"/>
        <v>1.5499998331069946</v>
      </c>
      <c r="Z14" s="40">
        <f t="shared" si="16"/>
        <v>1.5499998331069946</v>
      </c>
      <c r="AA14" s="49">
        <v>1.5499998331069946</v>
      </c>
      <c r="AB14" s="49">
        <v>1.3000001907348633</v>
      </c>
      <c r="AC14" s="49">
        <v>0.75</v>
      </c>
      <c r="AD14" s="49">
        <v>0.75</v>
      </c>
      <c r="AE14" s="49">
        <v>0.91818180465399279</v>
      </c>
      <c r="AF14" s="50">
        <v>0.87002236171056757</v>
      </c>
      <c r="AG14" s="51">
        <v>1.0353718999496175</v>
      </c>
      <c r="AH14" s="35"/>
      <c r="AI14" s="35"/>
      <c r="AJ14" s="36"/>
      <c r="AK14" s="52">
        <f>VLOOKUP(AK$7,'[2]Curve Summary'!$AI$7:$AJ$161,2)</f>
        <v>1.5499998331069946</v>
      </c>
      <c r="AL14" s="52">
        <f>VLOOKUP(AL$7,'[2]Curve Summary'!$AI$7:$AJ$161,2)</f>
        <v>1.5499998331069946</v>
      </c>
      <c r="AM14" s="52">
        <f>VLOOKUP(AM$7,'[2]Curve Summary'!$AI$7:$AJ$161,2)</f>
        <v>1.5499998331069946</v>
      </c>
      <c r="AN14" s="52">
        <f>VLOOKUP(AN$7,'[2]Curve Summary'!$AI$7:$AJ$161,2)</f>
        <v>1.5499998331069946</v>
      </c>
      <c r="AO14" s="52">
        <f>VLOOKUP(AO$7,'[2]Curve Summary'!$AI$7:$AJ$161,2)</f>
        <v>1.5499998331069946</v>
      </c>
      <c r="AP14" s="52">
        <f>VLOOKUP(AP$7,'[2]Curve Summary'!$AI$7:$AJ$161,2)</f>
        <v>1.5499998331069946</v>
      </c>
      <c r="AQ14" s="52">
        <f>VLOOKUP(AQ$7,'[2]Curve Summary'!$AI$7:$AJ$161,2)</f>
        <v>1.5499998331069946</v>
      </c>
      <c r="AR14" s="52">
        <f>VLOOKUP(AR$7,'[2]Curve Summary'!$AI$7:$AJ$161,2)</f>
        <v>1.5499998331069946</v>
      </c>
      <c r="AS14" s="52">
        <f>VLOOKUP(AS$7,'[2]Curve Summary'!$AI$7:$AJ$161,2)</f>
        <v>1.5499998331069946</v>
      </c>
      <c r="AT14" s="52">
        <f>VLOOKUP(AT$7,'[2]Curve Summary'!$AI$7:$AJ$161,2)</f>
        <v>1.5499998331069946</v>
      </c>
      <c r="AU14" s="52">
        <f>VLOOKUP(AU$7,'[2]Curve Summary'!$AI$7:$AJ$161,2)</f>
        <v>1.5499998331069946</v>
      </c>
      <c r="AV14" s="52">
        <f>VLOOKUP(AV$7,'[2]Curve Summary'!$AI$7:$AJ$161,2)</f>
        <v>1.5499998331069946</v>
      </c>
      <c r="AW14" s="52">
        <f>VLOOKUP(AW$7,'[2]Curve Summary'!$AI$7:$AJ$161,2)</f>
        <v>1.3000001907348633</v>
      </c>
      <c r="AX14" s="52">
        <f>VLOOKUP(AX$7,'[2]Curve Summary'!$AI$7:$AJ$161,2)</f>
        <v>1.3000001907348633</v>
      </c>
      <c r="AY14" s="52">
        <f>VLOOKUP(AY$7,'[2]Curve Summary'!$AI$7:$AJ$161,2)</f>
        <v>1.3000001907348633</v>
      </c>
      <c r="AZ14" s="52">
        <f>VLOOKUP(AZ$7,'[2]Curve Summary'!$AI$7:$AJ$161,2)</f>
        <v>1.3000001907348633</v>
      </c>
      <c r="BA14" s="52">
        <f>VLOOKUP(BA$7,'[2]Curve Summary'!$AI$7:$AJ$161,2)</f>
        <v>1.3000001907348633</v>
      </c>
      <c r="BB14" s="52">
        <f>VLOOKUP(BB$7,'[2]Curve Summary'!$AI$7:$AJ$161,2)</f>
        <v>1.3000001907348633</v>
      </c>
      <c r="BC14" s="52">
        <f>VLOOKUP(BC$7,'[2]Curve Summary'!$AI$7:$AJ$161,2)</f>
        <v>1.3000001907348633</v>
      </c>
      <c r="BD14" s="52">
        <f>VLOOKUP(BD$7,'[2]Curve Summary'!$AI$7:$AJ$161,2)</f>
        <v>1.3000001907348633</v>
      </c>
      <c r="BE14" s="52">
        <f>VLOOKUP(BE$7,'[2]Curve Summary'!$AI$7:$AJ$161,2)</f>
        <v>1.3000001907348633</v>
      </c>
      <c r="BF14" s="52">
        <f>VLOOKUP(BF$7,'[2]Curve Summary'!$AI$7:$AJ$161,2)</f>
        <v>1.3000001907348633</v>
      </c>
      <c r="BG14" s="52">
        <f>VLOOKUP(BG$7,'[2]Curve Summary'!$AI$7:$AJ$161,2)</f>
        <v>1.3000001907348633</v>
      </c>
      <c r="BH14" s="52">
        <f>VLOOKUP(BH$7,'[2]Curve Summary'!$AI$7:$AJ$161,2)</f>
        <v>1.3000001907348633</v>
      </c>
      <c r="BI14" s="52">
        <f>VLOOKUP(BI$7,'[2]Curve Summary'!$AI$7:$AJ$161,2)</f>
        <v>0.75</v>
      </c>
      <c r="BJ14" s="52">
        <f>VLOOKUP(BJ$7,'[2]Curve Summary'!$AI$7:$AJ$161,2)</f>
        <v>0.75</v>
      </c>
      <c r="BK14" s="52">
        <f>VLOOKUP(BK$7,'[2]Curve Summary'!$AI$7:$AJ$161,2)</f>
        <v>0.75</v>
      </c>
      <c r="BL14" s="52">
        <f>VLOOKUP(BL$7,'[2]Curve Summary'!$AI$7:$AJ$161,2)</f>
        <v>0.75</v>
      </c>
      <c r="BM14" s="52">
        <f>VLOOKUP(BM$7,'[2]Curve Summary'!$AI$7:$AJ$161,2)</f>
        <v>0.75</v>
      </c>
      <c r="BN14" s="52">
        <f>VLOOKUP(BN$7,'[2]Curve Summary'!$AI$7:$AJ$161,2)</f>
        <v>0.75</v>
      </c>
      <c r="BO14" s="52">
        <f>VLOOKUP(BO$7,'[2]Curve Summary'!$AI$7:$AJ$161,2)</f>
        <v>0.75</v>
      </c>
      <c r="BP14" s="52">
        <f>VLOOKUP(BP$7,'[2]Curve Summary'!$AI$7:$AJ$161,2)</f>
        <v>0.75</v>
      </c>
      <c r="BQ14" s="52">
        <f>VLOOKUP(BQ$7,'[2]Curve Summary'!$AI$7:$AJ$161,2)</f>
        <v>0.75</v>
      </c>
      <c r="BR14" s="52">
        <f>VLOOKUP(BR$7,'[2]Curve Summary'!$AI$7:$AJ$161,2)</f>
        <v>0.75</v>
      </c>
      <c r="BS14" s="52">
        <f>VLOOKUP(BS$7,'[2]Curve Summary'!$AI$7:$AJ$161,2)</f>
        <v>0.75</v>
      </c>
      <c r="BT14" s="52">
        <f>VLOOKUP(BT$7,'[2]Curve Summary'!$AI$7:$AJ$161,2)</f>
        <v>0.75</v>
      </c>
      <c r="BU14" s="52">
        <f>VLOOKUP(BU$7,'[2]Curve Summary'!$AI$7:$AJ$161,2)</f>
        <v>0.75</v>
      </c>
      <c r="BV14" s="52">
        <f>VLOOKUP(BV$7,'[2]Curve Summary'!$AI$7:$AJ$161,2)</f>
        <v>0.75</v>
      </c>
      <c r="BW14" s="52">
        <f>VLOOKUP(BW$7,'[2]Curve Summary'!$AI$7:$AJ$161,2)</f>
        <v>0.75</v>
      </c>
      <c r="BX14" s="52">
        <f>VLOOKUP(BX$7,'[2]Curve Summary'!$AI$7:$AJ$161,2)</f>
        <v>0.75</v>
      </c>
      <c r="BY14" s="52">
        <f>VLOOKUP(BY$7,'[2]Curve Summary'!$AI$7:$AJ$161,2)</f>
        <v>0.75</v>
      </c>
      <c r="BZ14" s="52">
        <f>VLOOKUP(BZ$7,'[2]Curve Summary'!$AI$7:$AJ$161,2)</f>
        <v>0.75</v>
      </c>
      <c r="CA14" s="52">
        <f>VLOOKUP(CA$7,'[2]Curve Summary'!$AI$7:$AJ$161,2)</f>
        <v>0.75</v>
      </c>
      <c r="CB14" s="52">
        <f>VLOOKUP(CB$7,'[2]Curve Summary'!$AI$7:$AJ$161,2)</f>
        <v>0.75</v>
      </c>
      <c r="CC14" s="52">
        <f>VLOOKUP(CC$7,'[2]Curve Summary'!$AI$7:$AJ$161,2)</f>
        <v>0.75</v>
      </c>
      <c r="CD14" s="52">
        <f>VLOOKUP(CD$7,'[2]Curve Summary'!$AI$7:$AJ$161,2)</f>
        <v>0.75</v>
      </c>
      <c r="CE14" s="52">
        <f>VLOOKUP(CE$7,'[2]Curve Summary'!$AI$7:$AJ$161,2)</f>
        <v>0.75</v>
      </c>
      <c r="CF14" s="52">
        <f>VLOOKUP(CF$7,'[2]Curve Summary'!$AI$7:$AJ$161,2)</f>
        <v>0.75</v>
      </c>
      <c r="CG14" s="52">
        <f>VLOOKUP(CG$7,'[2]Curve Summary'!$AI$7:$AJ$161,2)</f>
        <v>0.75</v>
      </c>
      <c r="CH14" s="52">
        <f>VLOOKUP(CH$7,'[2]Curve Summary'!$AI$7:$AJ$161,2)</f>
        <v>0.75</v>
      </c>
      <c r="CI14" s="52">
        <f>VLOOKUP(CI$7,'[2]Curve Summary'!$AI$7:$AJ$161,2)</f>
        <v>0.75</v>
      </c>
      <c r="CJ14" s="52">
        <f>VLOOKUP(CJ$7,'[2]Curve Summary'!$AI$7:$AJ$161,2)</f>
        <v>0.75</v>
      </c>
      <c r="CK14" s="52">
        <f>VLOOKUP(CK$7,'[2]Curve Summary'!$AI$7:$AJ$161,2)</f>
        <v>0.75</v>
      </c>
      <c r="CL14" s="52">
        <f>VLOOKUP(CL$7,'[2]Curve Summary'!$AI$7:$AJ$161,2)</f>
        <v>0.75</v>
      </c>
      <c r="CM14" s="52">
        <f>VLOOKUP(CM$7,'[2]Curve Summary'!$AI$7:$AJ$161,2)</f>
        <v>0.75</v>
      </c>
      <c r="CN14" s="52">
        <f>VLOOKUP(CN$7,'[2]Curve Summary'!$AI$7:$AJ$161,2)</f>
        <v>0.75</v>
      </c>
      <c r="CO14" s="52">
        <f>VLOOKUP(CO$7,'[2]Curve Summary'!$AI$7:$AJ$161,2)</f>
        <v>0.75</v>
      </c>
      <c r="CP14" s="52">
        <f>VLOOKUP(CP$7,'[2]Curve Summary'!$AI$7:$AJ$161,2)</f>
        <v>0.75</v>
      </c>
      <c r="CQ14" s="52">
        <f>VLOOKUP(CQ$7,'[2]Curve Summary'!$AI$7:$AJ$161,2)</f>
        <v>0.75</v>
      </c>
      <c r="CR14" s="52">
        <f>VLOOKUP(CR$7,'[2]Curve Summary'!$AI$7:$AJ$161,2)</f>
        <v>0.75</v>
      </c>
      <c r="CS14" s="52">
        <f>VLOOKUP(CS$7,'[2]Curve Summary'!$AI$7:$AJ$161,2)</f>
        <v>0.75</v>
      </c>
      <c r="CT14" s="52">
        <f>VLOOKUP(CT$7,'[2]Curve Summary'!$AI$7:$AJ$161,2)</f>
        <v>0.75</v>
      </c>
      <c r="CU14" s="52">
        <f>VLOOKUP(CU$7,'[2]Curve Summary'!$AI$7:$AJ$161,2)</f>
        <v>0.75</v>
      </c>
      <c r="CV14" s="52">
        <f>VLOOKUP(CV$7,'[2]Curve Summary'!$AI$7:$AJ$161,2)</f>
        <v>0.75</v>
      </c>
      <c r="CW14" s="52">
        <f>VLOOKUP(CW$7,'[2]Curve Summary'!$AI$7:$AJ$161,2)</f>
        <v>0.75</v>
      </c>
      <c r="CX14" s="52">
        <f>VLOOKUP(CX$7,'[2]Curve Summary'!$AI$7:$AJ$161,2)</f>
        <v>0.75</v>
      </c>
      <c r="CY14" s="52">
        <f>VLOOKUP(CY$7,'[2]Curve Summary'!$AI$7:$AJ$161,2)</f>
        <v>0.75</v>
      </c>
      <c r="CZ14" s="52">
        <f>VLOOKUP(CZ$7,'[2]Curve Summary'!$AI$7:$AJ$161,2)</f>
        <v>0.75</v>
      </c>
      <c r="DA14" s="52">
        <f>VLOOKUP(DA$7,'[2]Curve Summary'!$AI$7:$AJ$161,2)</f>
        <v>0.75</v>
      </c>
      <c r="DB14" s="52">
        <f>VLOOKUP(DB$7,'[2]Curve Summary'!$AI$7:$AJ$161,2)</f>
        <v>0.75</v>
      </c>
      <c r="DC14" s="52">
        <f>VLOOKUP(DC$7,'[2]Curve Summary'!$AI$7:$AJ$161,2)</f>
        <v>0.75</v>
      </c>
      <c r="DD14" s="52">
        <f>VLOOKUP(DD$7,'[2]Curve Summary'!$AI$7:$AJ$161,2)</f>
        <v>0.75</v>
      </c>
      <c r="DE14" s="52">
        <f>VLOOKUP(DE$7,'[2]Curve Summary'!$AI$7:$AJ$161,2)</f>
        <v>0.75</v>
      </c>
      <c r="DF14" s="52">
        <f>VLOOKUP(DF$7,'[2]Curve Summary'!$AI$7:$AJ$161,2)</f>
        <v>0.75</v>
      </c>
      <c r="DG14" s="52">
        <f>VLOOKUP(DG$7,'[2]Curve Summary'!$AI$7:$AJ$161,2)</f>
        <v>0.75</v>
      </c>
      <c r="DH14" s="52">
        <f>VLOOKUP(DH$7,'[2]Curve Summary'!$AI$7:$AJ$161,2)</f>
        <v>0.75</v>
      </c>
      <c r="DI14" s="52">
        <f>VLOOKUP(DI$7,'[2]Curve Summary'!$AI$7:$AJ$161,2)</f>
        <v>0.75</v>
      </c>
      <c r="DJ14" s="52">
        <f>VLOOKUP(DJ$7,'[2]Curve Summary'!$AI$7:$AJ$161,2)</f>
        <v>0.75</v>
      </c>
      <c r="DK14" s="52">
        <f>VLOOKUP(DK$7,'[2]Curve Summary'!$AI$7:$AJ$161,2)</f>
        <v>0.75</v>
      </c>
      <c r="DL14" s="52">
        <f>VLOOKUP(DL$7,'[2]Curve Summary'!$AI$7:$AJ$161,2)</f>
        <v>0.75</v>
      </c>
      <c r="DM14" s="52">
        <f>VLOOKUP(DM$7,'[2]Curve Summary'!$AI$7:$AJ$161,2)</f>
        <v>0.75</v>
      </c>
      <c r="DN14" s="52">
        <f>VLOOKUP(DN$7,'[2]Curve Summary'!$AI$7:$AJ$161,2)</f>
        <v>0.75</v>
      </c>
      <c r="DO14" s="52">
        <f>VLOOKUP(DO$7,'[2]Curve Summary'!$AI$7:$AJ$161,2)</f>
        <v>0.75</v>
      </c>
      <c r="DP14" s="52">
        <f>VLOOKUP(DP$7,'[2]Curve Summary'!$AI$7:$AJ$161,2)</f>
        <v>0.75</v>
      </c>
      <c r="DQ14" s="52">
        <f>VLOOKUP(DQ$7,'[2]Curve Summary'!$AI$7:$AJ$161,2)</f>
        <v>0.75</v>
      </c>
      <c r="DR14" s="52">
        <f>VLOOKUP(DR$7,'[2]Curve Summary'!$AI$7:$AJ$161,2)</f>
        <v>0.75</v>
      </c>
      <c r="DS14" s="52">
        <f>VLOOKUP(DS$7,'[2]Curve Summary'!$AI$7:$AJ$161,2)</f>
        <v>0.75</v>
      </c>
      <c r="DT14" s="52">
        <f>VLOOKUP(DT$7,'[2]Curve Summary'!$AI$7:$AJ$161,2)</f>
        <v>0.75</v>
      </c>
      <c r="DU14" s="52">
        <f>VLOOKUP(DU$7,'[2]Curve Summary'!$AI$7:$AJ$161,2)</f>
        <v>0.75</v>
      </c>
      <c r="DV14" s="52">
        <f>VLOOKUP(DV$7,'[2]Curve Summary'!$AI$7:$AJ$161,2)</f>
        <v>0.75</v>
      </c>
      <c r="DW14" s="52">
        <f>VLOOKUP(DW$7,'[2]Curve Summary'!$AI$7:$AJ$161,2)</f>
        <v>0.75</v>
      </c>
      <c r="DX14" s="52">
        <f>VLOOKUP(DX$7,'[2]Curve Summary'!$AI$7:$AJ$161,2)</f>
        <v>1.5499999523162842</v>
      </c>
      <c r="DY14" s="52">
        <f>VLOOKUP(DY$7,'[2]Curve Summary'!$AI$7:$AJ$161,2)</f>
        <v>1.5499999523162842</v>
      </c>
      <c r="DZ14" s="52">
        <f>VLOOKUP(DZ$7,'[2]Curve Summary'!$AI$7:$AJ$161,2)</f>
        <v>1.5499999523162842</v>
      </c>
      <c r="EA14" s="52">
        <f>VLOOKUP(EA$7,'[2]Curve Summary'!$AI$7:$AJ$161,2)</f>
        <v>1.5499999523162842</v>
      </c>
      <c r="EB14" s="52">
        <f>VLOOKUP(EB$7,'[2]Curve Summary'!$AI$7:$AJ$161,2)</f>
        <v>1.0499999523162842</v>
      </c>
      <c r="EC14" s="52">
        <f>VLOOKUP(EC$7,'[2]Curve Summary'!$AI$7:$AJ$161,2)</f>
        <v>1.0499999523162842</v>
      </c>
      <c r="ED14" s="52">
        <f>VLOOKUP(ED$7,'[2]Curve Summary'!$AI$7:$AJ$161,2)</f>
        <v>1.0499999523162842</v>
      </c>
      <c r="EE14" s="52">
        <f>VLOOKUP(EE$7,'[2]Curve Summary'!$AI$7:$AJ$161,2)</f>
        <v>1.0499999523162842</v>
      </c>
      <c r="EF14" s="52">
        <f>VLOOKUP(EF$7,'[2]Curve Summary'!$AI$7:$AJ$161,2)</f>
        <v>1.0499999523162842</v>
      </c>
      <c r="EG14" s="52">
        <f>VLOOKUP(EG$7,'[2]Curve Summary'!$AI$7:$AJ$161,2)</f>
        <v>1.0499999523162842</v>
      </c>
      <c r="EH14" s="52">
        <f>VLOOKUP(EH$7,'[2]Curve Summary'!$AI$7:$AJ$161,2)</f>
        <v>1.5499999523162842</v>
      </c>
      <c r="EI14" s="52">
        <f>VLOOKUP(EI$7,'[2]Curve Summary'!$AI$7:$AJ$161,2)</f>
        <v>1.5499999523162842</v>
      </c>
      <c r="EJ14" s="52">
        <f>VLOOKUP(EJ$7,'[2]Curve Summary'!$AI$7:$AJ$161,2)</f>
        <v>1.5499999523162842</v>
      </c>
      <c r="EK14" s="52">
        <f>VLOOKUP(EK$7,'[2]Curve Summary'!$AI$7:$AJ$161,2)</f>
        <v>1.5499999523162842</v>
      </c>
      <c r="EL14" s="52">
        <f>VLOOKUP(EL$7,'[2]Curve Summary'!$AI$7:$AJ$161,2)</f>
        <v>1.5499999523162842</v>
      </c>
      <c r="EM14" s="52">
        <f>VLOOKUP(EM$7,'[2]Curve Summary'!$AI$7:$AJ$161,2)</f>
        <v>1.5499999523162842</v>
      </c>
      <c r="EN14" s="52">
        <f>VLOOKUP(EN$7,'[2]Curve Summary'!$AI$7:$AJ$161,2)</f>
        <v>1.0499999523162842</v>
      </c>
    </row>
    <row r="15" spans="1:144" s="6" customFormat="1" ht="13.65" customHeight="1" x14ac:dyDescent="0.2">
      <c r="A15" s="53" t="s">
        <v>27</v>
      </c>
      <c r="B15" s="2" t="s">
        <v>27</v>
      </c>
      <c r="C15" s="31">
        <f>'E. Power Desk Daily Price'!$AC15</f>
        <v>45.125</v>
      </c>
      <c r="D15" s="31">
        <f ca="1">IF(ISERROR((AVERAGE(OFFSET('[2]Curve Summary'!$F$6,17,0,7,1))*7+ 16* '[2]Curve Summary Backup'!$F$38)/23), '[2]Curve Summary Backup'!$F$38,(AVERAGE(OFFSET('[2]Curve Summary'!$F$6,17,0,7,1))*7+ 16* '[2]Curve Summary Backup'!$F$38)/23)</f>
        <v>49.25</v>
      </c>
      <c r="E15" s="31">
        <f>VLOOKUP(E$7,'[2]Curve Summary'!$A$7:$AG$58,6)</f>
        <v>39.5</v>
      </c>
      <c r="F15" s="31">
        <f t="shared" si="0"/>
        <v>39.5</v>
      </c>
      <c r="G15" s="31">
        <f>VLOOKUP(G$7,'[2]Curve Summary'!$A$7:$AG$58,6)</f>
        <v>38.5</v>
      </c>
      <c r="H15" s="31">
        <f>VLOOKUP(H$7,'[2]Curve Summary'!$A$7:$AG$58,6)</f>
        <v>37.75</v>
      </c>
      <c r="I15" s="31">
        <f>VLOOKUP(I$7,'[2]Curve Summary'!$A$7:$AG$58,6)</f>
        <v>42.25</v>
      </c>
      <c r="J15" s="39">
        <v>42.036885245901637</v>
      </c>
      <c r="K15" s="31">
        <f t="shared" si="1"/>
        <v>44.25</v>
      </c>
      <c r="L15" s="31">
        <f t="shared" si="2"/>
        <v>44.25</v>
      </c>
      <c r="M15" s="31">
        <f t="shared" si="3"/>
        <v>44.25</v>
      </c>
      <c r="N15" s="31">
        <f t="shared" si="4"/>
        <v>36.5</v>
      </c>
      <c r="O15" s="31">
        <f t="shared" si="5"/>
        <v>36.5</v>
      </c>
      <c r="P15" s="31">
        <f t="shared" si="6"/>
        <v>36.5</v>
      </c>
      <c r="Q15" s="31">
        <f t="shared" si="7"/>
        <v>36.75</v>
      </c>
      <c r="R15" s="31">
        <f t="shared" si="8"/>
        <v>43.75</v>
      </c>
      <c r="S15" s="31">
        <f t="shared" si="9"/>
        <v>50.75</v>
      </c>
      <c r="T15" s="31">
        <f t="shared" si="10"/>
        <v>50.75</v>
      </c>
      <c r="U15" s="31">
        <f t="shared" si="11"/>
        <v>50.75</v>
      </c>
      <c r="V15" s="31">
        <f t="shared" si="12"/>
        <v>35.25</v>
      </c>
      <c r="W15" s="31">
        <f t="shared" si="13"/>
        <v>35.25</v>
      </c>
      <c r="X15" s="31">
        <f t="shared" si="14"/>
        <v>35</v>
      </c>
      <c r="Y15" s="40">
        <f t="shared" si="15"/>
        <v>34.25</v>
      </c>
      <c r="Z15" s="40">
        <f t="shared" si="16"/>
        <v>36.5</v>
      </c>
      <c r="AA15" s="39">
        <v>40.415686274509802</v>
      </c>
      <c r="AB15" s="39">
        <v>38.053921568627452</v>
      </c>
      <c r="AC15" s="39">
        <v>38.017509727626461</v>
      </c>
      <c r="AD15" s="39">
        <v>38.04607843137255</v>
      </c>
      <c r="AE15" s="39">
        <v>38.655956112852664</v>
      </c>
      <c r="AF15" s="41">
        <v>38.477209172259506</v>
      </c>
      <c r="AG15" s="45">
        <v>38.816322314049586</v>
      </c>
      <c r="AH15" s="46"/>
      <c r="AI15" s="46"/>
      <c r="AJ15" s="36"/>
      <c r="AK15" s="31">
        <f>VLOOKUP(AK$7,'[2]Curve Summary'!$A$9:$AG$161,6)</f>
        <v>44.25</v>
      </c>
      <c r="AL15" s="31">
        <f>VLOOKUP(AL$7,'[2]Curve Summary'!$A$9:$AG$161,6)</f>
        <v>44.25</v>
      </c>
      <c r="AM15" s="31">
        <f>VLOOKUP(AM$7,'[2]Curve Summary'!$A$9:$AG$161,6)</f>
        <v>36.5</v>
      </c>
      <c r="AN15" s="31">
        <f>VLOOKUP(AN$7,'[2]Curve Summary'!$A$9:$AG$161,6)</f>
        <v>36.5</v>
      </c>
      <c r="AO15" s="31">
        <f>VLOOKUP(AO$7,'[2]Curve Summary'!$A$9:$AG$161,6)</f>
        <v>36.75</v>
      </c>
      <c r="AP15" s="31">
        <f>VLOOKUP(AP$7,'[2]Curve Summary'!$A$9:$AG$161,6)</f>
        <v>43.75</v>
      </c>
      <c r="AQ15" s="31">
        <f>VLOOKUP(AQ$7,'[2]Curve Summary'!$A$9:$AG$161,6)</f>
        <v>50.75</v>
      </c>
      <c r="AR15" s="31">
        <f>VLOOKUP(AR$7,'[2]Curve Summary'!$A$9:$AG$161,6)</f>
        <v>50.75</v>
      </c>
      <c r="AS15" s="31">
        <f>VLOOKUP(AS$7,'[2]Curve Summary'!$A$9:$AG$161,6)</f>
        <v>35.25</v>
      </c>
      <c r="AT15" s="31">
        <f>VLOOKUP(AT$7,'[2]Curve Summary'!$A$9:$AG$161,6)</f>
        <v>35</v>
      </c>
      <c r="AU15" s="31">
        <f>VLOOKUP(AU$7,'[2]Curve Summary'!$A$9:$AG$161,6)</f>
        <v>34.25</v>
      </c>
      <c r="AV15" s="31">
        <f>VLOOKUP(AV$7,'[2]Curve Summary'!$A$9:$AG$161,6)</f>
        <v>36.5</v>
      </c>
      <c r="AW15" s="31">
        <f>VLOOKUP(AW$7,'[2]Curve Summary'!$A$9:$AG$161,6)</f>
        <v>42.25</v>
      </c>
      <c r="AX15" s="31">
        <f>VLOOKUP(AX$7,'[2]Curve Summary'!$A$9:$AG$161,6)</f>
        <v>42.25</v>
      </c>
      <c r="AY15" s="31">
        <f>VLOOKUP(AY$7,'[2]Curve Summary'!$A$9:$AG$161,6)</f>
        <v>34.5</v>
      </c>
      <c r="AZ15" s="31">
        <f>VLOOKUP(AZ$7,'[2]Curve Summary'!$A$9:$AG$161,6)</f>
        <v>34.5</v>
      </c>
      <c r="BA15" s="31">
        <f>VLOOKUP(BA$7,'[2]Curve Summary'!$A$9:$AG$161,6)</f>
        <v>34.75</v>
      </c>
      <c r="BB15" s="31">
        <f>VLOOKUP(BB$7,'[2]Curve Summary'!$A$9:$AG$161,6)</f>
        <v>41.75</v>
      </c>
      <c r="BC15" s="31">
        <f>VLOOKUP(BC$7,'[2]Curve Summary'!$A$9:$AG$161,6)</f>
        <v>46.75</v>
      </c>
      <c r="BD15" s="31">
        <f>VLOOKUP(BD$7,'[2]Curve Summary'!$A$9:$AG$161,6)</f>
        <v>46.75</v>
      </c>
      <c r="BE15" s="31">
        <f>VLOOKUP(BE$7,'[2]Curve Summary'!$A$9:$AG$161,6)</f>
        <v>33.25</v>
      </c>
      <c r="BF15" s="31">
        <f>VLOOKUP(BF$7,'[2]Curve Summary'!$A$9:$AG$161,6)</f>
        <v>33</v>
      </c>
      <c r="BG15" s="31">
        <f>VLOOKUP(BG$7,'[2]Curve Summary'!$A$9:$AG$161,6)</f>
        <v>32.25</v>
      </c>
      <c r="BH15" s="31">
        <f>VLOOKUP(BH$7,'[2]Curve Summary'!$A$9:$AG$161,6)</f>
        <v>34.5</v>
      </c>
      <c r="BI15" s="31">
        <f>VLOOKUP(BI$7,'[2]Curve Summary'!$A$9:$AG$161,6)</f>
        <v>42.25</v>
      </c>
      <c r="BJ15" s="31">
        <f>VLOOKUP(BJ$7,'[2]Curve Summary'!$A$9:$AG$161,6)</f>
        <v>42.25</v>
      </c>
      <c r="BK15" s="31">
        <f>VLOOKUP(BK$7,'[2]Curve Summary'!$A$9:$AG$161,6)</f>
        <v>34.5</v>
      </c>
      <c r="BL15" s="31">
        <f>VLOOKUP(BL$7,'[2]Curve Summary'!$A$9:$AG$161,6)</f>
        <v>34.5</v>
      </c>
      <c r="BM15" s="31">
        <f>VLOOKUP(BM$7,'[2]Curve Summary'!$A$9:$AG$161,6)</f>
        <v>34.75</v>
      </c>
      <c r="BN15" s="31">
        <f>VLOOKUP(BN$7,'[2]Curve Summary'!$A$9:$AG$161,6)</f>
        <v>41.75</v>
      </c>
      <c r="BO15" s="31">
        <f>VLOOKUP(BO$7,'[2]Curve Summary'!$A$9:$AG$161,6)</f>
        <v>46.75</v>
      </c>
      <c r="BP15" s="31">
        <f>VLOOKUP(BP$7,'[2]Curve Summary'!$A$9:$AG$161,6)</f>
        <v>46.75</v>
      </c>
      <c r="BQ15" s="31">
        <f>VLOOKUP(BQ$7,'[2]Curve Summary'!$A$9:$AG$161,6)</f>
        <v>33.25</v>
      </c>
      <c r="BR15" s="31">
        <f>VLOOKUP(BR$7,'[2]Curve Summary'!$A$9:$AG$161,6)</f>
        <v>33</v>
      </c>
      <c r="BS15" s="31">
        <f>VLOOKUP(BS$7,'[2]Curve Summary'!$A$9:$AG$161,6)</f>
        <v>32.25</v>
      </c>
      <c r="BT15" s="31">
        <f>VLOOKUP(BT$7,'[2]Curve Summary'!$A$9:$AG$161,6)</f>
        <v>34.5</v>
      </c>
      <c r="BU15" s="31">
        <f>VLOOKUP(BU$7,'[2]Curve Summary'!$A$9:$AG$161,6)</f>
        <v>42.25</v>
      </c>
      <c r="BV15" s="31">
        <f>VLOOKUP(BV$7,'[2]Curve Summary'!$A$9:$AG$161,6)</f>
        <v>42.25</v>
      </c>
      <c r="BW15" s="31">
        <f>VLOOKUP(BW$7,'[2]Curve Summary'!$A$9:$AG$161,6)</f>
        <v>34.5</v>
      </c>
      <c r="BX15" s="31">
        <f>VLOOKUP(BX$7,'[2]Curve Summary'!$A$9:$AG$161,6)</f>
        <v>34.5</v>
      </c>
      <c r="BY15" s="31">
        <f>VLOOKUP(BY$7,'[2]Curve Summary'!$A$9:$AG$161,6)</f>
        <v>34.75</v>
      </c>
      <c r="BZ15" s="31">
        <f>VLOOKUP(BZ$7,'[2]Curve Summary'!$A$9:$AG$161,6)</f>
        <v>41.75</v>
      </c>
      <c r="CA15" s="31">
        <f>VLOOKUP(CA$7,'[2]Curve Summary'!$A$9:$AG$161,6)</f>
        <v>46.75</v>
      </c>
      <c r="CB15" s="31">
        <f>VLOOKUP(CB$7,'[2]Curve Summary'!$A$9:$AG$161,6)</f>
        <v>46.75</v>
      </c>
      <c r="CC15" s="31">
        <f>VLOOKUP(CC$7,'[2]Curve Summary'!$A$9:$AG$161,6)</f>
        <v>33.25</v>
      </c>
      <c r="CD15" s="31">
        <f>VLOOKUP(CD$7,'[2]Curve Summary'!$A$9:$AG$161,6)</f>
        <v>33</v>
      </c>
      <c r="CE15" s="31">
        <f>VLOOKUP(CE$7,'[2]Curve Summary'!$A$9:$AG$161,6)</f>
        <v>32.25</v>
      </c>
      <c r="CF15" s="31">
        <f>VLOOKUP(CF$7,'[2]Curve Summary'!$A$9:$AG$161,6)</f>
        <v>34.5</v>
      </c>
      <c r="CG15" s="31">
        <f>VLOOKUP(CG$7,'[2]Curve Summary'!$A$9:$AG$161,6)</f>
        <v>42.25</v>
      </c>
      <c r="CH15" s="31">
        <f>VLOOKUP(CH$7,'[2]Curve Summary'!$A$9:$AG$161,6)</f>
        <v>42.25</v>
      </c>
      <c r="CI15" s="31">
        <f>VLOOKUP(CI$7,'[2]Curve Summary'!$A$9:$AG$161,6)</f>
        <v>34.5</v>
      </c>
      <c r="CJ15" s="31">
        <f>VLOOKUP(CJ$7,'[2]Curve Summary'!$A$9:$AG$161,6)</f>
        <v>34.5</v>
      </c>
      <c r="CK15" s="31">
        <f>VLOOKUP(CK$7,'[2]Curve Summary'!$A$9:$AG$161,6)</f>
        <v>34.75</v>
      </c>
      <c r="CL15" s="31">
        <f>VLOOKUP(CL$7,'[2]Curve Summary'!$A$9:$AG$161,6)</f>
        <v>41.75</v>
      </c>
      <c r="CM15" s="31">
        <f>VLOOKUP(CM$7,'[2]Curve Summary'!$A$9:$AG$161,6)</f>
        <v>46.75</v>
      </c>
      <c r="CN15" s="31">
        <f>VLOOKUP(CN$7,'[2]Curve Summary'!$A$9:$AG$161,6)</f>
        <v>46.75</v>
      </c>
      <c r="CO15" s="31">
        <f>VLOOKUP(CO$7,'[2]Curve Summary'!$A$9:$AG$161,6)</f>
        <v>33.25</v>
      </c>
      <c r="CP15" s="31">
        <f>VLOOKUP(CP$7,'[2]Curve Summary'!$A$9:$AG$161,6)</f>
        <v>33</v>
      </c>
      <c r="CQ15" s="31">
        <f>VLOOKUP(CQ$7,'[2]Curve Summary'!$A$9:$AG$161,6)</f>
        <v>32.25</v>
      </c>
      <c r="CR15" s="31">
        <f>VLOOKUP(CR$7,'[2]Curve Summary'!$A$9:$AG$161,6)</f>
        <v>34.5</v>
      </c>
      <c r="CS15" s="31">
        <f>VLOOKUP(CS$7,'[2]Curve Summary'!$A$9:$AG$161,6)</f>
        <v>42.25</v>
      </c>
      <c r="CT15" s="31">
        <f>VLOOKUP(CT$7,'[2]Curve Summary'!$A$9:$AG$161,6)</f>
        <v>42.25</v>
      </c>
      <c r="CU15" s="31">
        <f>VLOOKUP(CU$7,'[2]Curve Summary'!$A$9:$AG$161,6)</f>
        <v>34.5</v>
      </c>
      <c r="CV15" s="31">
        <f>VLOOKUP(CV$7,'[2]Curve Summary'!$A$9:$AG$161,6)</f>
        <v>34.5</v>
      </c>
      <c r="CW15" s="31">
        <f>VLOOKUP(CW$7,'[2]Curve Summary'!$A$9:$AG$161,6)</f>
        <v>34.75</v>
      </c>
      <c r="CX15" s="31">
        <f>VLOOKUP(CX$7,'[2]Curve Summary'!$A$9:$AG$161,6)</f>
        <v>41.75</v>
      </c>
      <c r="CY15" s="31">
        <f>VLOOKUP(CY$7,'[2]Curve Summary'!$A$9:$AG$161,6)</f>
        <v>46.75</v>
      </c>
      <c r="CZ15" s="31">
        <f>VLOOKUP(CZ$7,'[2]Curve Summary'!$A$9:$AG$161,6)</f>
        <v>46.75</v>
      </c>
      <c r="DA15" s="31">
        <f>VLOOKUP(DA$7,'[2]Curve Summary'!$A$9:$AG$161,6)</f>
        <v>33.25</v>
      </c>
      <c r="DB15" s="31">
        <f>VLOOKUP(DB$7,'[2]Curve Summary'!$A$9:$AG$161,6)</f>
        <v>33</v>
      </c>
      <c r="DC15" s="31">
        <f>VLOOKUP(DC$7,'[2]Curve Summary'!$A$9:$AG$161,6)</f>
        <v>32.25</v>
      </c>
      <c r="DD15" s="31">
        <f>VLOOKUP(DD$7,'[2]Curve Summary'!$A$9:$AG$161,6)</f>
        <v>34.5</v>
      </c>
      <c r="DE15" s="31">
        <f>VLOOKUP(DE$7,'[2]Curve Summary'!$A$9:$AG$161,6)</f>
        <v>42.75</v>
      </c>
      <c r="DF15" s="31">
        <f>VLOOKUP(DF$7,'[2]Curve Summary'!$A$9:$AG$161,6)</f>
        <v>42.75</v>
      </c>
      <c r="DG15" s="31">
        <f>VLOOKUP(DG$7,'[2]Curve Summary'!$A$9:$AG$161,6)</f>
        <v>35</v>
      </c>
      <c r="DH15" s="31">
        <f>VLOOKUP(DH$7,'[2]Curve Summary'!$A$9:$AG$161,6)</f>
        <v>35</v>
      </c>
      <c r="DI15" s="31">
        <f>VLOOKUP(DI$7,'[2]Curve Summary'!$A$9:$AG$161,6)</f>
        <v>35.25</v>
      </c>
      <c r="DJ15" s="31">
        <f>VLOOKUP(DJ$7,'[2]Curve Summary'!$A$9:$AG$161,6)</f>
        <v>42.25</v>
      </c>
      <c r="DK15" s="31">
        <f>VLOOKUP(DK$7,'[2]Curve Summary'!$A$9:$AG$161,6)</f>
        <v>47.25</v>
      </c>
      <c r="DL15" s="31">
        <f>VLOOKUP(DL$7,'[2]Curve Summary'!$A$9:$AG$161,6)</f>
        <v>47.25</v>
      </c>
      <c r="DM15" s="31">
        <f>VLOOKUP(DM$7,'[2]Curve Summary'!$A$9:$AG$161,6)</f>
        <v>33.75</v>
      </c>
      <c r="DN15" s="31">
        <f>VLOOKUP(DN$7,'[2]Curve Summary'!$A$9:$AG$161,6)</f>
        <v>33.5</v>
      </c>
      <c r="DO15" s="31">
        <f>VLOOKUP(DO$7,'[2]Curve Summary'!$A$9:$AG$161,6)</f>
        <v>32.75</v>
      </c>
      <c r="DP15" s="31">
        <f>VLOOKUP(DP$7,'[2]Curve Summary'!$A$9:$AG$161,6)</f>
        <v>35</v>
      </c>
      <c r="DQ15" s="31">
        <f>VLOOKUP(DQ$7,'[2]Curve Summary'!$A$9:$AG$161,6)</f>
        <v>43.25</v>
      </c>
      <c r="DR15" s="31">
        <f>VLOOKUP(DR$7,'[2]Curve Summary'!$A$9:$AG$161,6)</f>
        <v>43.25</v>
      </c>
      <c r="DS15" s="31">
        <f>VLOOKUP(DS$7,'[2]Curve Summary'!$A$9:$AG$161,6)</f>
        <v>35.5</v>
      </c>
      <c r="DT15" s="31">
        <f>VLOOKUP(DT$7,'[2]Curve Summary'!$A$9:$AG$161,6)</f>
        <v>35.5</v>
      </c>
      <c r="DU15" s="31">
        <f>VLOOKUP(DU$7,'[2]Curve Summary'!$A$9:$AG$161,6)</f>
        <v>35.75</v>
      </c>
      <c r="DV15" s="31">
        <f>VLOOKUP(DV$7,'[2]Curve Summary'!$A$9:$AG$161,6)</f>
        <v>42.75</v>
      </c>
      <c r="DW15" s="31">
        <f>VLOOKUP(DW$7,'[2]Curve Summary'!$A$9:$AG$161,6)</f>
        <v>47.75</v>
      </c>
      <c r="DX15" s="31">
        <f>VLOOKUP(DX$7,'[2]Curve Summary'!$A$9:$AG$161,6)</f>
        <v>47.75</v>
      </c>
      <c r="DY15" s="31">
        <f>VLOOKUP(DY$7,'[2]Curve Summary'!$A$9:$AG$161,6)</f>
        <v>34.25</v>
      </c>
      <c r="DZ15" s="31">
        <f>VLOOKUP(DZ$7,'[2]Curve Summary'!$A$9:$AG$161,6)</f>
        <v>34</v>
      </c>
      <c r="EA15" s="31">
        <f>VLOOKUP(EA$7,'[2]Curve Summary'!$A$9:$AG$161,6)</f>
        <v>33.25</v>
      </c>
      <c r="EB15" s="31">
        <f>VLOOKUP(EB$7,'[2]Curve Summary'!$A$9:$AG$161,6)</f>
        <v>35.5</v>
      </c>
      <c r="EC15" s="31">
        <f>VLOOKUP(EC$7,'[2]Curve Summary'!$A$9:$AG$161,6)</f>
        <v>43.75</v>
      </c>
      <c r="ED15" s="31">
        <f>VLOOKUP(ED$7,'[2]Curve Summary'!$A$9:$AG$161,6)</f>
        <v>43.75</v>
      </c>
      <c r="EE15" s="31">
        <f>VLOOKUP(EE$7,'[2]Curve Summary'!$A$9:$AG$161,6)</f>
        <v>36</v>
      </c>
      <c r="EF15" s="31">
        <f>VLOOKUP(EF$7,'[2]Curve Summary'!$A$9:$AG$161,6)</f>
        <v>36</v>
      </c>
      <c r="EG15" s="31">
        <f>VLOOKUP(EG$7,'[2]Curve Summary'!$A$9:$AG$161,6)</f>
        <v>36.25</v>
      </c>
      <c r="EH15" s="31">
        <f>VLOOKUP(EH$7,'[2]Curve Summary'!$A$9:$AG$161,6)</f>
        <v>43.25</v>
      </c>
      <c r="EI15" s="31">
        <f>VLOOKUP(EI$7,'[2]Curve Summary'!$A$9:$AG$161,6)</f>
        <v>48.25</v>
      </c>
      <c r="EJ15" s="31">
        <f>VLOOKUP(EJ$7,'[2]Curve Summary'!$A$9:$AG$161,6)</f>
        <v>48.25</v>
      </c>
      <c r="EK15" s="31">
        <f>VLOOKUP(EK$7,'[2]Curve Summary'!$A$9:$AG$161,6)</f>
        <v>34.75</v>
      </c>
      <c r="EL15" s="31">
        <f>VLOOKUP(EL$7,'[2]Curve Summary'!$A$9:$AG$161,6)</f>
        <v>34.5</v>
      </c>
      <c r="EM15" s="31">
        <f>VLOOKUP(EM$7,'[2]Curve Summary'!$A$9:$AG$161,6)</f>
        <v>33.75</v>
      </c>
      <c r="EN15" s="31">
        <f>VLOOKUP(EN$7,'[2]Curve Summary'!$A$9:$AG$161,6)</f>
        <v>36</v>
      </c>
    </row>
    <row r="16" spans="1:144" s="6" customFormat="1" ht="13.65" customHeight="1" x14ac:dyDescent="0.2">
      <c r="A16" s="53" t="s">
        <v>28</v>
      </c>
      <c r="B16" s="2" t="s">
        <v>28</v>
      </c>
      <c r="C16" s="31">
        <f>'E. Power Desk Daily Price'!$AC16</f>
        <v>44.564999999999998</v>
      </c>
      <c r="D16" s="31">
        <f ca="1">IF(ISERROR((AVERAGE(OFFSET('[2]Curve Summary'!$N$6,17,0,7,1))*7+ 16* '[2]Curve Summary Backup'!$N$38)/23), '[2]Curve Summary Backup'!$N$38,(AVERAGE(OFFSET('[2]Curve Summary'!$N$6,17,0,7,1))*7+ 16* '[2]Curve Summary Backup'!$N$38)/23)</f>
        <v>50.5</v>
      </c>
      <c r="E16" s="31">
        <f>VLOOKUP(E$7,'[2]Curve Summary'!$A$7:$AG$62,14)</f>
        <v>31</v>
      </c>
      <c r="F16" s="31">
        <f t="shared" si="0"/>
        <v>30.833333333333332</v>
      </c>
      <c r="G16" s="31">
        <f>VLOOKUP(G$7,'[2]Curve Summary'!$A$7:$AG$62,14)</f>
        <v>30.5</v>
      </c>
      <c r="H16" s="31">
        <f>VLOOKUP(H$7,'[2]Curve Summary'!$A$7:$AG$62,14)</f>
        <v>30</v>
      </c>
      <c r="I16" s="31">
        <f>VLOOKUP(I$7,'[2]Curve Summary'!$A$7:$AG$62,14)</f>
        <v>32</v>
      </c>
      <c r="J16" s="39">
        <v>36.352786885245898</v>
      </c>
      <c r="K16" s="31">
        <f t="shared" si="1"/>
        <v>36</v>
      </c>
      <c r="L16" s="31">
        <f t="shared" si="2"/>
        <v>36</v>
      </c>
      <c r="M16" s="31">
        <f t="shared" si="3"/>
        <v>36</v>
      </c>
      <c r="N16" s="31">
        <f t="shared" si="4"/>
        <v>33.75</v>
      </c>
      <c r="O16" s="31">
        <f t="shared" si="5"/>
        <v>34</v>
      </c>
      <c r="P16" s="31">
        <f t="shared" si="6"/>
        <v>33.5</v>
      </c>
      <c r="Q16" s="31">
        <f t="shared" si="7"/>
        <v>36</v>
      </c>
      <c r="R16" s="31">
        <f t="shared" si="8"/>
        <v>44.25</v>
      </c>
      <c r="S16" s="31">
        <f t="shared" si="9"/>
        <v>60</v>
      </c>
      <c r="T16" s="31">
        <f t="shared" si="10"/>
        <v>60</v>
      </c>
      <c r="U16" s="31">
        <f t="shared" si="11"/>
        <v>60</v>
      </c>
      <c r="V16" s="31">
        <f t="shared" si="12"/>
        <v>31.7</v>
      </c>
      <c r="W16" s="31">
        <f t="shared" si="13"/>
        <v>30.75</v>
      </c>
      <c r="X16" s="31">
        <f t="shared" si="14"/>
        <v>30.75</v>
      </c>
      <c r="Y16" s="40">
        <f t="shared" si="15"/>
        <v>30.75</v>
      </c>
      <c r="Z16" s="40">
        <f t="shared" si="16"/>
        <v>30.75</v>
      </c>
      <c r="AA16" s="39">
        <v>38.752941176470586</v>
      </c>
      <c r="AB16" s="39">
        <v>37.024509803921568</v>
      </c>
      <c r="AC16" s="39">
        <v>36.336575875486382</v>
      </c>
      <c r="AD16" s="39">
        <v>36.610784313725489</v>
      </c>
      <c r="AE16" s="39">
        <v>37.477076802507838</v>
      </c>
      <c r="AF16" s="41">
        <v>37.189597315436245</v>
      </c>
      <c r="AG16" s="45">
        <v>37.294747933884302</v>
      </c>
      <c r="AH16" s="46"/>
      <c r="AI16" s="46"/>
      <c r="AJ16" s="36"/>
      <c r="AK16" s="31">
        <f>VLOOKUP(AK$7,'[2]Curve Summary'!$A$12:$AG$161,14)</f>
        <v>36</v>
      </c>
      <c r="AL16" s="31">
        <f>VLOOKUP(AL$7,'[2]Curve Summary'!$A$12:$AG$161,14)</f>
        <v>36</v>
      </c>
      <c r="AM16" s="31">
        <f>VLOOKUP(AM$7,'[2]Curve Summary'!$A$12:$AG$161,14)</f>
        <v>34</v>
      </c>
      <c r="AN16" s="31">
        <f>VLOOKUP(AN$7,'[2]Curve Summary'!$A$12:$AG$161,14)</f>
        <v>33.5</v>
      </c>
      <c r="AO16" s="31">
        <f>VLOOKUP(AO$7,'[2]Curve Summary'!$A$12:$AG$161,14)</f>
        <v>36</v>
      </c>
      <c r="AP16" s="31">
        <f>VLOOKUP(AP$7,'[2]Curve Summary'!$A$12:$AG$161,14)</f>
        <v>44.25</v>
      </c>
      <c r="AQ16" s="31">
        <f>VLOOKUP(AQ$7,'[2]Curve Summary'!$A$12:$AG$161,14)</f>
        <v>60</v>
      </c>
      <c r="AR16" s="31">
        <f>VLOOKUP(AR$7,'[2]Curve Summary'!$A$12:$AG$161,14)</f>
        <v>60</v>
      </c>
      <c r="AS16" s="31">
        <f>VLOOKUP(AS$7,'[2]Curve Summary'!$A$12:$AG$161,14)</f>
        <v>31.7</v>
      </c>
      <c r="AT16" s="31">
        <f>VLOOKUP(AT$7,'[2]Curve Summary'!$A$12:$AG$161,14)</f>
        <v>30.75</v>
      </c>
      <c r="AU16" s="31">
        <f>VLOOKUP(AU$7,'[2]Curve Summary'!$A$12:$AG$161,14)</f>
        <v>30.75</v>
      </c>
      <c r="AV16" s="31">
        <f>VLOOKUP(AV$7,'[2]Curve Summary'!$A$12:$AG$161,14)</f>
        <v>30.75</v>
      </c>
      <c r="AW16" s="31">
        <f>VLOOKUP(AW$7,'[2]Curve Summary'!$A$12:$AG$161,14)</f>
        <v>35</v>
      </c>
      <c r="AX16" s="31">
        <f>VLOOKUP(AX$7,'[2]Curve Summary'!$A$12:$AG$161,14)</f>
        <v>35</v>
      </c>
      <c r="AY16" s="31">
        <f>VLOOKUP(AY$7,'[2]Curve Summary'!$A$12:$AG$161,14)</f>
        <v>34</v>
      </c>
      <c r="AZ16" s="31">
        <f>VLOOKUP(AZ$7,'[2]Curve Summary'!$A$12:$AG$161,14)</f>
        <v>33</v>
      </c>
      <c r="BA16" s="31">
        <f>VLOOKUP(BA$7,'[2]Curve Summary'!$A$12:$AG$161,14)</f>
        <v>35.25</v>
      </c>
      <c r="BB16" s="31">
        <f>VLOOKUP(BB$7,'[2]Curve Summary'!$A$12:$AG$161,14)</f>
        <v>43</v>
      </c>
      <c r="BC16" s="31">
        <f>VLOOKUP(BC$7,'[2]Curve Summary'!$A$12:$AG$161,14)</f>
        <v>54.25</v>
      </c>
      <c r="BD16" s="31">
        <f>VLOOKUP(BD$7,'[2]Curve Summary'!$A$12:$AG$161,14)</f>
        <v>54.25</v>
      </c>
      <c r="BE16" s="31">
        <f>VLOOKUP(BE$7,'[2]Curve Summary'!$A$12:$AG$161,14)</f>
        <v>30.25</v>
      </c>
      <c r="BF16" s="31">
        <f>VLOOKUP(BF$7,'[2]Curve Summary'!$A$12:$AG$161,14)</f>
        <v>30</v>
      </c>
      <c r="BG16" s="31">
        <f>VLOOKUP(BG$7,'[2]Curve Summary'!$A$12:$AG$161,14)</f>
        <v>30</v>
      </c>
      <c r="BH16" s="31">
        <f>VLOOKUP(BH$7,'[2]Curve Summary'!$A$12:$AG$161,14)</f>
        <v>30</v>
      </c>
      <c r="BI16" s="31">
        <f>VLOOKUP(BI$7,'[2]Curve Summary'!$A$12:$AG$161,14)</f>
        <v>35</v>
      </c>
      <c r="BJ16" s="31">
        <f>VLOOKUP(BJ$7,'[2]Curve Summary'!$A$12:$AG$161,14)</f>
        <v>35</v>
      </c>
      <c r="BK16" s="31">
        <f>VLOOKUP(BK$7,'[2]Curve Summary'!$A$12:$AG$161,14)</f>
        <v>33.75</v>
      </c>
      <c r="BL16" s="31">
        <f>VLOOKUP(BL$7,'[2]Curve Summary'!$A$12:$AG$161,14)</f>
        <v>32.75</v>
      </c>
      <c r="BM16" s="31">
        <f>VLOOKUP(BM$7,'[2]Curve Summary'!$A$12:$AG$161,14)</f>
        <v>35.75</v>
      </c>
      <c r="BN16" s="31">
        <f>VLOOKUP(BN$7,'[2]Curve Summary'!$A$12:$AG$161,14)</f>
        <v>43</v>
      </c>
      <c r="BO16" s="31">
        <f>VLOOKUP(BO$7,'[2]Curve Summary'!$A$12:$AG$161,14)</f>
        <v>50</v>
      </c>
      <c r="BP16" s="31">
        <f>VLOOKUP(BP$7,'[2]Curve Summary'!$A$12:$AG$161,14)</f>
        <v>50</v>
      </c>
      <c r="BQ16" s="31">
        <f>VLOOKUP(BQ$7,'[2]Curve Summary'!$A$12:$AG$161,14)</f>
        <v>30.75</v>
      </c>
      <c r="BR16" s="31">
        <f>VLOOKUP(BR$7,'[2]Curve Summary'!$A$12:$AG$161,14)</f>
        <v>30</v>
      </c>
      <c r="BS16" s="31">
        <f>VLOOKUP(BS$7,'[2]Curve Summary'!$A$12:$AG$161,14)</f>
        <v>30</v>
      </c>
      <c r="BT16" s="31">
        <f>VLOOKUP(BT$7,'[2]Curve Summary'!$A$12:$AG$161,14)</f>
        <v>30</v>
      </c>
      <c r="BU16" s="31">
        <f>VLOOKUP(BU$7,'[2]Curve Summary'!$A$12:$AG$161,14)</f>
        <v>34.75</v>
      </c>
      <c r="BV16" s="31">
        <f>VLOOKUP(BV$7,'[2]Curve Summary'!$A$12:$AG$161,14)</f>
        <v>34.75</v>
      </c>
      <c r="BW16" s="31">
        <f>VLOOKUP(BW$7,'[2]Curve Summary'!$A$12:$AG$161,14)</f>
        <v>34</v>
      </c>
      <c r="BX16" s="31">
        <f>VLOOKUP(BX$7,'[2]Curve Summary'!$A$12:$AG$161,14)</f>
        <v>33</v>
      </c>
      <c r="BY16" s="31">
        <f>VLOOKUP(BY$7,'[2]Curve Summary'!$A$12:$AG$161,14)</f>
        <v>36</v>
      </c>
      <c r="BZ16" s="31">
        <f>VLOOKUP(BZ$7,'[2]Curve Summary'!$A$12:$AG$161,14)</f>
        <v>44</v>
      </c>
      <c r="CA16" s="31">
        <f>VLOOKUP(CA$7,'[2]Curve Summary'!$A$12:$AG$161,14)</f>
        <v>50</v>
      </c>
      <c r="CB16" s="31">
        <f>VLOOKUP(CB$7,'[2]Curve Summary'!$A$12:$AG$161,14)</f>
        <v>50</v>
      </c>
      <c r="CC16" s="31">
        <f>VLOOKUP(CC$7,'[2]Curve Summary'!$A$12:$AG$161,14)</f>
        <v>31.25</v>
      </c>
      <c r="CD16" s="31">
        <f>VLOOKUP(CD$7,'[2]Curve Summary'!$A$12:$AG$161,14)</f>
        <v>30.25</v>
      </c>
      <c r="CE16" s="31">
        <f>VLOOKUP(CE$7,'[2]Curve Summary'!$A$12:$AG$161,14)</f>
        <v>30.25</v>
      </c>
      <c r="CF16" s="31">
        <f>VLOOKUP(CF$7,'[2]Curve Summary'!$A$12:$AG$161,14)</f>
        <v>30.25</v>
      </c>
      <c r="CG16" s="31">
        <f>VLOOKUP(CG$7,'[2]Curve Summary'!$A$12:$AG$161,14)</f>
        <v>35.25</v>
      </c>
      <c r="CH16" s="31">
        <f>VLOOKUP(CH$7,'[2]Curve Summary'!$A$12:$AG$161,14)</f>
        <v>35.25</v>
      </c>
      <c r="CI16" s="31">
        <f>VLOOKUP(CI$7,'[2]Curve Summary'!$A$12:$AG$161,14)</f>
        <v>33</v>
      </c>
      <c r="CJ16" s="31">
        <f>VLOOKUP(CJ$7,'[2]Curve Summary'!$A$12:$AG$161,14)</f>
        <v>32</v>
      </c>
      <c r="CK16" s="31">
        <f>VLOOKUP(CK$7,'[2]Curve Summary'!$A$12:$AG$161,14)</f>
        <v>36.5</v>
      </c>
      <c r="CL16" s="31">
        <f>VLOOKUP(CL$7,'[2]Curve Summary'!$A$12:$AG$161,14)</f>
        <v>43.5</v>
      </c>
      <c r="CM16" s="31">
        <f>VLOOKUP(CM$7,'[2]Curve Summary'!$A$12:$AG$161,14)</f>
        <v>50.5</v>
      </c>
      <c r="CN16" s="31">
        <f>VLOOKUP(CN$7,'[2]Curve Summary'!$A$12:$AG$161,14)</f>
        <v>50.5</v>
      </c>
      <c r="CO16" s="31">
        <f>VLOOKUP(CO$7,'[2]Curve Summary'!$A$12:$AG$161,14)</f>
        <v>32.5</v>
      </c>
      <c r="CP16" s="31">
        <f>VLOOKUP(CP$7,'[2]Curve Summary'!$A$12:$AG$161,14)</f>
        <v>31.5</v>
      </c>
      <c r="CQ16" s="31">
        <f>VLOOKUP(CQ$7,'[2]Curve Summary'!$A$12:$AG$161,14)</f>
        <v>31.5</v>
      </c>
      <c r="CR16" s="31">
        <f>VLOOKUP(CR$7,'[2]Curve Summary'!$A$12:$AG$161,14)</f>
        <v>31.5</v>
      </c>
      <c r="CS16" s="31">
        <f>VLOOKUP(CS$7,'[2]Curve Summary'!$A$12:$AG$161,14)</f>
        <v>35.5</v>
      </c>
      <c r="CT16" s="31">
        <f>VLOOKUP(CT$7,'[2]Curve Summary'!$A$12:$AG$161,14)</f>
        <v>35.5</v>
      </c>
      <c r="CU16" s="31">
        <f>VLOOKUP(CU$7,'[2]Curve Summary'!$A$12:$AG$161,14)</f>
        <v>34</v>
      </c>
      <c r="CV16" s="31">
        <f>VLOOKUP(CV$7,'[2]Curve Summary'!$A$12:$AG$161,14)</f>
        <v>33</v>
      </c>
      <c r="CW16" s="31">
        <f>VLOOKUP(CW$7,'[2]Curve Summary'!$A$12:$AG$161,14)</f>
        <v>36.5</v>
      </c>
      <c r="CX16" s="31">
        <f>VLOOKUP(CX$7,'[2]Curve Summary'!$A$12:$AG$161,14)</f>
        <v>44</v>
      </c>
      <c r="CY16" s="31">
        <f>VLOOKUP(CY$7,'[2]Curve Summary'!$A$12:$AG$161,14)</f>
        <v>51</v>
      </c>
      <c r="CZ16" s="31">
        <f>VLOOKUP(CZ$7,'[2]Curve Summary'!$A$12:$AG$161,14)</f>
        <v>51</v>
      </c>
      <c r="DA16" s="31">
        <f>VLOOKUP(DA$7,'[2]Curve Summary'!$A$12:$AG$161,14)</f>
        <v>32</v>
      </c>
      <c r="DB16" s="31">
        <f>VLOOKUP(DB$7,'[2]Curve Summary'!$A$12:$AG$161,14)</f>
        <v>31.5</v>
      </c>
      <c r="DC16" s="31">
        <f>VLOOKUP(DC$7,'[2]Curve Summary'!$A$12:$AG$161,14)</f>
        <v>31.5</v>
      </c>
      <c r="DD16" s="31">
        <f>VLOOKUP(DD$7,'[2]Curve Summary'!$A$12:$AG$161,14)</f>
        <v>31.5</v>
      </c>
      <c r="DE16" s="31">
        <f>VLOOKUP(DE$7,'[2]Curve Summary'!$A$12:$AG$161,14)</f>
        <v>35.5</v>
      </c>
      <c r="DF16" s="31">
        <f>VLOOKUP(DF$7,'[2]Curve Summary'!$A$12:$AG$161,14)</f>
        <v>35.5</v>
      </c>
      <c r="DG16" s="31">
        <f>VLOOKUP(DG$7,'[2]Curve Summary'!$A$12:$AG$161,14)</f>
        <v>34</v>
      </c>
      <c r="DH16" s="31">
        <f>VLOOKUP(DH$7,'[2]Curve Summary'!$A$12:$AG$161,14)</f>
        <v>33</v>
      </c>
      <c r="DI16" s="31">
        <f>VLOOKUP(DI$7,'[2]Curve Summary'!$A$12:$AG$161,14)</f>
        <v>36.5</v>
      </c>
      <c r="DJ16" s="31">
        <f>VLOOKUP(DJ$7,'[2]Curve Summary'!$A$12:$AG$161,14)</f>
        <v>44</v>
      </c>
      <c r="DK16" s="31">
        <f>VLOOKUP(DK$7,'[2]Curve Summary'!$A$12:$AG$161,14)</f>
        <v>51</v>
      </c>
      <c r="DL16" s="31">
        <f>VLOOKUP(DL$7,'[2]Curve Summary'!$A$12:$AG$161,14)</f>
        <v>51</v>
      </c>
      <c r="DM16" s="31">
        <f>VLOOKUP(DM$7,'[2]Curve Summary'!$A$12:$AG$161,14)</f>
        <v>32.5</v>
      </c>
      <c r="DN16" s="31">
        <f>VLOOKUP(DN$7,'[2]Curve Summary'!$A$12:$AG$161,14)</f>
        <v>31.5</v>
      </c>
      <c r="DO16" s="31">
        <f>VLOOKUP(DO$7,'[2]Curve Summary'!$A$12:$AG$161,14)</f>
        <v>31.5</v>
      </c>
      <c r="DP16" s="31">
        <f>VLOOKUP(DP$7,'[2]Curve Summary'!$A$12:$AG$161,14)</f>
        <v>31.5</v>
      </c>
      <c r="DQ16" s="31">
        <f>VLOOKUP(DQ$7,'[2]Curve Summary'!$A$12:$AG$161,14)</f>
        <v>35.5</v>
      </c>
      <c r="DR16" s="31">
        <f>VLOOKUP(DR$7,'[2]Curve Summary'!$A$12:$AG$161,14)</f>
        <v>35.5</v>
      </c>
      <c r="DS16" s="31">
        <f>VLOOKUP(DS$7,'[2]Curve Summary'!$A$12:$AG$161,14)</f>
        <v>34</v>
      </c>
      <c r="DT16" s="31">
        <f>VLOOKUP(DT$7,'[2]Curve Summary'!$A$12:$AG$161,14)</f>
        <v>33</v>
      </c>
      <c r="DU16" s="31">
        <f>VLOOKUP(DU$7,'[2]Curve Summary'!$A$12:$AG$161,14)</f>
        <v>37</v>
      </c>
      <c r="DV16" s="31">
        <f>VLOOKUP(DV$7,'[2]Curve Summary'!$A$12:$AG$161,14)</f>
        <v>43.5</v>
      </c>
      <c r="DW16" s="31">
        <f>VLOOKUP(DW$7,'[2]Curve Summary'!$A$12:$AG$161,14)</f>
        <v>53</v>
      </c>
      <c r="DX16" s="31">
        <f>VLOOKUP(DX$7,'[2]Curve Summary'!$A$12:$AG$161,14)</f>
        <v>53</v>
      </c>
      <c r="DY16" s="31">
        <f>VLOOKUP(DY$7,'[2]Curve Summary'!$A$12:$AG$161,14)</f>
        <v>32.5</v>
      </c>
      <c r="DZ16" s="31">
        <f>VLOOKUP(DZ$7,'[2]Curve Summary'!$A$12:$AG$161,14)</f>
        <v>31.5</v>
      </c>
      <c r="EA16" s="31">
        <f>VLOOKUP(EA$7,'[2]Curve Summary'!$A$12:$AG$161,14)</f>
        <v>31.5</v>
      </c>
      <c r="EB16" s="31">
        <f>VLOOKUP(EB$7,'[2]Curve Summary'!$A$12:$AG$161,14)</f>
        <v>31.5</v>
      </c>
      <c r="EC16" s="31">
        <f>VLOOKUP(EC$7,'[2]Curve Summary'!$A$12:$AG$161,14)</f>
        <v>36</v>
      </c>
      <c r="ED16" s="31">
        <f>VLOOKUP(ED$7,'[2]Curve Summary'!$A$12:$AG$161,14)</f>
        <v>36</v>
      </c>
      <c r="EE16" s="31">
        <f>VLOOKUP(EE$7,'[2]Curve Summary'!$A$12:$AG$161,14)</f>
        <v>34</v>
      </c>
      <c r="EF16" s="31">
        <f>VLOOKUP(EF$7,'[2]Curve Summary'!$A$12:$AG$161,14)</f>
        <v>33</v>
      </c>
      <c r="EG16" s="31">
        <f>VLOOKUP(EG$7,'[2]Curve Summary'!$A$12:$AG$161,14)</f>
        <v>37</v>
      </c>
      <c r="EH16" s="31">
        <f>VLOOKUP(EH$7,'[2]Curve Summary'!$A$12:$AG$161,14)</f>
        <v>47</v>
      </c>
      <c r="EI16" s="31">
        <f>VLOOKUP(EI$7,'[2]Curve Summary'!$A$12:$AG$161,14)</f>
        <v>53</v>
      </c>
      <c r="EJ16" s="31">
        <f>VLOOKUP(EJ$7,'[2]Curve Summary'!$A$12:$AG$161,14)</f>
        <v>53</v>
      </c>
      <c r="EK16" s="31">
        <f>VLOOKUP(EK$7,'[2]Curve Summary'!$A$12:$AG$161,14)</f>
        <v>32.5</v>
      </c>
      <c r="EL16" s="31">
        <f>VLOOKUP(EL$7,'[2]Curve Summary'!$A$12:$AG$161,14)</f>
        <v>31.5</v>
      </c>
      <c r="EM16" s="31">
        <f>VLOOKUP(EM$7,'[2]Curve Summary'!$A$12:$AG$161,14)</f>
        <v>31.5</v>
      </c>
      <c r="EN16" s="31">
        <f>VLOOKUP(EN$7,'[2]Curve Summary'!$A$12:$AG$161,14)</f>
        <v>31.5</v>
      </c>
    </row>
    <row r="17" spans="1:144" s="6" customFormat="1" ht="13.65" customHeight="1" x14ac:dyDescent="0.2">
      <c r="A17" s="53" t="s">
        <v>29</v>
      </c>
      <c r="B17" s="2" t="s">
        <v>30</v>
      </c>
      <c r="C17" s="31">
        <f>'E. Power Desk Daily Price'!$AC17</f>
        <v>55.288125000000001</v>
      </c>
      <c r="D17" s="31">
        <f ca="1">IF(ISERROR((AVERAGE(OFFSET('[2]Curve Summary'!$B$6,17,0,7,1))*7+ 16* '[2]Curve Summary Backup'!$B$38)/23), '[2]Curve Summary Backup'!$B$38,(AVERAGE(OFFSET('[2]Curve Summary'!$B$6,17,0,7,1))*7+ 16* '[2]Curve Summary Backup'!$B$38)/23)</f>
        <v>64</v>
      </c>
      <c r="E17" s="31">
        <f>VLOOKUP(E$7,'[2]Curve Summary'!$A$7:$AG$63,2)</f>
        <v>43</v>
      </c>
      <c r="F17" s="31">
        <f t="shared" si="0"/>
        <v>41.5</v>
      </c>
      <c r="G17" s="31">
        <f>VLOOKUP(G$7,'[2]Curve Summary'!$A$7:$AG$63,2)</f>
        <v>41.5</v>
      </c>
      <c r="H17" s="31">
        <f>VLOOKUP(H$7,'[2]Curve Summary'!$A$7:$AG$63,2)</f>
        <v>41.5</v>
      </c>
      <c r="I17" s="31">
        <f>VLOOKUP(I$7,'[2]Curve Summary'!$A$7:$AG$63,2)</f>
        <v>41.5</v>
      </c>
      <c r="J17" s="39">
        <v>47.783688524590168</v>
      </c>
      <c r="K17" s="31">
        <f t="shared" si="1"/>
        <v>47</v>
      </c>
      <c r="L17" s="31">
        <f t="shared" si="2"/>
        <v>47</v>
      </c>
      <c r="M17" s="31">
        <f t="shared" si="3"/>
        <v>47</v>
      </c>
      <c r="N17" s="31">
        <f t="shared" si="4"/>
        <v>43</v>
      </c>
      <c r="O17" s="31">
        <f t="shared" si="5"/>
        <v>43</v>
      </c>
      <c r="P17" s="31">
        <f t="shared" si="6"/>
        <v>43</v>
      </c>
      <c r="Q17" s="31">
        <f t="shared" si="7"/>
        <v>45</v>
      </c>
      <c r="R17" s="31">
        <f t="shared" si="8"/>
        <v>54</v>
      </c>
      <c r="S17" s="31">
        <f t="shared" si="9"/>
        <v>71</v>
      </c>
      <c r="T17" s="31">
        <f t="shared" si="10"/>
        <v>71</v>
      </c>
      <c r="U17" s="31">
        <f t="shared" si="11"/>
        <v>71</v>
      </c>
      <c r="V17" s="31">
        <f t="shared" si="12"/>
        <v>39</v>
      </c>
      <c r="W17" s="31">
        <f t="shared" si="13"/>
        <v>37</v>
      </c>
      <c r="X17" s="31">
        <f t="shared" si="14"/>
        <v>37</v>
      </c>
      <c r="Y17" s="40">
        <f t="shared" si="15"/>
        <v>37</v>
      </c>
      <c r="Z17" s="40">
        <f t="shared" si="16"/>
        <v>37</v>
      </c>
      <c r="AA17" s="39">
        <v>47.705882352941174</v>
      </c>
      <c r="AB17" s="39">
        <v>44.880392156862747</v>
      </c>
      <c r="AC17" s="39">
        <v>42.83579766536964</v>
      </c>
      <c r="AD17" s="39">
        <v>42.414509803921554</v>
      </c>
      <c r="AE17" s="39">
        <v>43.414263322884025</v>
      </c>
      <c r="AF17" s="41">
        <v>43.188534675615216</v>
      </c>
      <c r="AG17" s="45">
        <v>44.074466942148774</v>
      </c>
      <c r="AH17" s="46"/>
      <c r="AI17" s="46"/>
      <c r="AJ17" s="36"/>
      <c r="AK17" s="31">
        <f>VLOOKUP(AK$7,'[2]Curve Summary'!$A$13:$AG$161,2)</f>
        <v>47</v>
      </c>
      <c r="AL17" s="31">
        <f>VLOOKUP(AL$7,'[2]Curve Summary'!$A$13:$AG$161,2)</f>
        <v>47</v>
      </c>
      <c r="AM17" s="31">
        <f>VLOOKUP(AM$7,'[2]Curve Summary'!$A$13:$AG$161,2)</f>
        <v>43</v>
      </c>
      <c r="AN17" s="31">
        <f>VLOOKUP(AN$7,'[2]Curve Summary'!$A$13:$AG$161,2)</f>
        <v>43</v>
      </c>
      <c r="AO17" s="31">
        <f>VLOOKUP(AO$7,'[2]Curve Summary'!$A$13:$AG$161,2)</f>
        <v>45</v>
      </c>
      <c r="AP17" s="31">
        <f>VLOOKUP(AP$7,'[2]Curve Summary'!$A$13:$AG$161,2)</f>
        <v>54</v>
      </c>
      <c r="AQ17" s="31">
        <f>VLOOKUP(AQ$7,'[2]Curve Summary'!$A$13:$AG$161,2)</f>
        <v>71</v>
      </c>
      <c r="AR17" s="31">
        <f>VLOOKUP(AR$7,'[2]Curve Summary'!$A$13:$AG$161,2)</f>
        <v>71</v>
      </c>
      <c r="AS17" s="31">
        <f>VLOOKUP(AS$7,'[2]Curve Summary'!$A$13:$AG$161,2)</f>
        <v>39</v>
      </c>
      <c r="AT17" s="31">
        <f>VLOOKUP(AT$7,'[2]Curve Summary'!$A$13:$AG$161,2)</f>
        <v>37</v>
      </c>
      <c r="AU17" s="31">
        <f>VLOOKUP(AU$7,'[2]Curve Summary'!$A$13:$AG$161,2)</f>
        <v>37</v>
      </c>
      <c r="AV17" s="31">
        <f>VLOOKUP(AV$7,'[2]Curve Summary'!$A$13:$AG$161,2)</f>
        <v>37</v>
      </c>
      <c r="AW17" s="31">
        <f>VLOOKUP(AW$7,'[2]Curve Summary'!$A$13:$AG$161,2)</f>
        <v>45</v>
      </c>
      <c r="AX17" s="31">
        <f>VLOOKUP(AX$7,'[2]Curve Summary'!$A$13:$AG$161,2)</f>
        <v>45</v>
      </c>
      <c r="AY17" s="31">
        <f>VLOOKUP(AY$7,'[2]Curve Summary'!$A$13:$AG$161,2)</f>
        <v>40</v>
      </c>
      <c r="AZ17" s="31">
        <f>VLOOKUP(AZ$7,'[2]Curve Summary'!$A$13:$AG$161,2)</f>
        <v>41</v>
      </c>
      <c r="BA17" s="31">
        <f>VLOOKUP(BA$7,'[2]Curve Summary'!$A$13:$AG$161,2)</f>
        <v>42</v>
      </c>
      <c r="BB17" s="31">
        <f>VLOOKUP(BB$7,'[2]Curve Summary'!$A$13:$AG$161,2)</f>
        <v>50</v>
      </c>
      <c r="BC17" s="31">
        <f>VLOOKUP(BC$7,'[2]Curve Summary'!$A$13:$AG$161,2)</f>
        <v>66</v>
      </c>
      <c r="BD17" s="31">
        <f>VLOOKUP(BD$7,'[2]Curve Summary'!$A$13:$AG$161,2)</f>
        <v>66</v>
      </c>
      <c r="BE17" s="31">
        <f>VLOOKUP(BE$7,'[2]Curve Summary'!$A$13:$AG$161,2)</f>
        <v>37.299999999999997</v>
      </c>
      <c r="BF17" s="31">
        <f>VLOOKUP(BF$7,'[2]Curve Summary'!$A$13:$AG$161,2)</f>
        <v>35.299999999999997</v>
      </c>
      <c r="BG17" s="31">
        <f>VLOOKUP(BG$7,'[2]Curve Summary'!$A$13:$AG$161,2)</f>
        <v>35.299999999999997</v>
      </c>
      <c r="BH17" s="31">
        <f>VLOOKUP(BH$7,'[2]Curve Summary'!$A$13:$AG$161,2)</f>
        <v>35.299999999999997</v>
      </c>
      <c r="BI17" s="31">
        <f>VLOOKUP(BI$7,'[2]Curve Summary'!$A$13:$AG$161,2)</f>
        <v>43</v>
      </c>
      <c r="BJ17" s="31">
        <f>VLOOKUP(BJ$7,'[2]Curve Summary'!$A$13:$AG$161,2)</f>
        <v>43</v>
      </c>
      <c r="BK17" s="31">
        <f>VLOOKUP(BK$7,'[2]Curve Summary'!$A$13:$AG$161,2)</f>
        <v>38</v>
      </c>
      <c r="BL17" s="31">
        <f>VLOOKUP(BL$7,'[2]Curve Summary'!$A$13:$AG$161,2)</f>
        <v>39</v>
      </c>
      <c r="BM17" s="31">
        <f>VLOOKUP(BM$7,'[2]Curve Summary'!$A$13:$AG$161,2)</f>
        <v>40</v>
      </c>
      <c r="BN17" s="31">
        <f>VLOOKUP(BN$7,'[2]Curve Summary'!$A$13:$AG$161,2)</f>
        <v>48</v>
      </c>
      <c r="BO17" s="31">
        <f>VLOOKUP(BO$7,'[2]Curve Summary'!$A$13:$AG$161,2)</f>
        <v>64</v>
      </c>
      <c r="BP17" s="31">
        <f>VLOOKUP(BP$7,'[2]Curve Summary'!$A$13:$AG$161,2)</f>
        <v>64</v>
      </c>
      <c r="BQ17" s="31">
        <f>VLOOKUP(BQ$7,'[2]Curve Summary'!$A$13:$AG$161,2)</f>
        <v>35.299999999999997</v>
      </c>
      <c r="BR17" s="31">
        <f>VLOOKUP(BR$7,'[2]Curve Summary'!$A$13:$AG$161,2)</f>
        <v>33.299999999999997</v>
      </c>
      <c r="BS17" s="31">
        <f>VLOOKUP(BS$7,'[2]Curve Summary'!$A$13:$AG$161,2)</f>
        <v>33.299999999999997</v>
      </c>
      <c r="BT17" s="31">
        <f>VLOOKUP(BT$7,'[2]Curve Summary'!$A$13:$AG$161,2)</f>
        <v>33.299999999999997</v>
      </c>
      <c r="BU17" s="31">
        <f>VLOOKUP(BU$7,'[2]Curve Summary'!$A$13:$AG$161,2)</f>
        <v>42.5</v>
      </c>
      <c r="BV17" s="31">
        <f>VLOOKUP(BV$7,'[2]Curve Summary'!$A$13:$AG$161,2)</f>
        <v>42.5</v>
      </c>
      <c r="BW17" s="31">
        <f>VLOOKUP(BW$7,'[2]Curve Summary'!$A$13:$AG$161,2)</f>
        <v>37.5</v>
      </c>
      <c r="BX17" s="31">
        <f>VLOOKUP(BX$7,'[2]Curve Summary'!$A$13:$AG$161,2)</f>
        <v>38.5</v>
      </c>
      <c r="BY17" s="31">
        <f>VLOOKUP(BY$7,'[2]Curve Summary'!$A$13:$AG$161,2)</f>
        <v>39.5</v>
      </c>
      <c r="BZ17" s="31">
        <f>VLOOKUP(BZ$7,'[2]Curve Summary'!$A$13:$AG$161,2)</f>
        <v>47.5</v>
      </c>
      <c r="CA17" s="31">
        <f>VLOOKUP(CA$7,'[2]Curve Summary'!$A$13:$AG$161,2)</f>
        <v>63.5</v>
      </c>
      <c r="CB17" s="31">
        <f>VLOOKUP(CB$7,'[2]Curve Summary'!$A$13:$AG$161,2)</f>
        <v>63.5</v>
      </c>
      <c r="CC17" s="31">
        <f>VLOOKUP(CC$7,'[2]Curve Summary'!$A$13:$AG$161,2)</f>
        <v>34.799999999999997</v>
      </c>
      <c r="CD17" s="31">
        <f>VLOOKUP(CD$7,'[2]Curve Summary'!$A$13:$AG$161,2)</f>
        <v>32.799999999999997</v>
      </c>
      <c r="CE17" s="31">
        <f>VLOOKUP(CE$7,'[2]Curve Summary'!$A$13:$AG$161,2)</f>
        <v>32.799999999999997</v>
      </c>
      <c r="CF17" s="31">
        <f>VLOOKUP(CF$7,'[2]Curve Summary'!$A$13:$AG$161,2)</f>
        <v>32.799999999999997</v>
      </c>
      <c r="CG17" s="31">
        <f>VLOOKUP(CG$7,'[2]Curve Summary'!$A$13:$AG$161,2)</f>
        <v>42.5</v>
      </c>
      <c r="CH17" s="31">
        <f>VLOOKUP(CH$7,'[2]Curve Summary'!$A$13:$AG$161,2)</f>
        <v>42.5</v>
      </c>
      <c r="CI17" s="31">
        <f>VLOOKUP(CI$7,'[2]Curve Summary'!$A$13:$AG$161,2)</f>
        <v>37.5</v>
      </c>
      <c r="CJ17" s="31">
        <f>VLOOKUP(CJ$7,'[2]Curve Summary'!$A$13:$AG$161,2)</f>
        <v>38.5</v>
      </c>
      <c r="CK17" s="31">
        <f>VLOOKUP(CK$7,'[2]Curve Summary'!$A$13:$AG$161,2)</f>
        <v>39.5</v>
      </c>
      <c r="CL17" s="31">
        <f>VLOOKUP(CL$7,'[2]Curve Summary'!$A$13:$AG$161,2)</f>
        <v>47.5</v>
      </c>
      <c r="CM17" s="31">
        <f>VLOOKUP(CM$7,'[2]Curve Summary'!$A$13:$AG$161,2)</f>
        <v>63.5</v>
      </c>
      <c r="CN17" s="31">
        <f>VLOOKUP(CN$7,'[2]Curve Summary'!$A$13:$AG$161,2)</f>
        <v>63.5</v>
      </c>
      <c r="CO17" s="31">
        <f>VLOOKUP(CO$7,'[2]Curve Summary'!$A$13:$AG$161,2)</f>
        <v>34.799999999999997</v>
      </c>
      <c r="CP17" s="31">
        <f>VLOOKUP(CP$7,'[2]Curve Summary'!$A$13:$AG$161,2)</f>
        <v>32.799999999999997</v>
      </c>
      <c r="CQ17" s="31">
        <f>VLOOKUP(CQ$7,'[2]Curve Summary'!$A$13:$AG$161,2)</f>
        <v>32.799999999999997</v>
      </c>
      <c r="CR17" s="31">
        <f>VLOOKUP(CR$7,'[2]Curve Summary'!$A$13:$AG$161,2)</f>
        <v>32.799999999999997</v>
      </c>
      <c r="CS17" s="31">
        <f>VLOOKUP(CS$7,'[2]Curve Summary'!$A$13:$AG$161,2)</f>
        <v>43</v>
      </c>
      <c r="CT17" s="31">
        <f>VLOOKUP(CT$7,'[2]Curve Summary'!$A$13:$AG$161,2)</f>
        <v>43</v>
      </c>
      <c r="CU17" s="31">
        <f>VLOOKUP(CU$7,'[2]Curve Summary'!$A$13:$AG$161,2)</f>
        <v>38</v>
      </c>
      <c r="CV17" s="31">
        <f>VLOOKUP(CV$7,'[2]Curve Summary'!$A$13:$AG$161,2)</f>
        <v>39</v>
      </c>
      <c r="CW17" s="31">
        <f>VLOOKUP(CW$7,'[2]Curve Summary'!$A$13:$AG$161,2)</f>
        <v>40</v>
      </c>
      <c r="CX17" s="31">
        <f>VLOOKUP(CX$7,'[2]Curve Summary'!$A$13:$AG$161,2)</f>
        <v>48</v>
      </c>
      <c r="CY17" s="31">
        <f>VLOOKUP(CY$7,'[2]Curve Summary'!$A$13:$AG$161,2)</f>
        <v>64</v>
      </c>
      <c r="CZ17" s="31">
        <f>VLOOKUP(CZ$7,'[2]Curve Summary'!$A$13:$AG$161,2)</f>
        <v>64</v>
      </c>
      <c r="DA17" s="31">
        <f>VLOOKUP(DA$7,'[2]Curve Summary'!$A$13:$AG$161,2)</f>
        <v>35.299999999999997</v>
      </c>
      <c r="DB17" s="31">
        <f>VLOOKUP(DB$7,'[2]Curve Summary'!$A$13:$AG$161,2)</f>
        <v>33.299999999999997</v>
      </c>
      <c r="DC17" s="31">
        <f>VLOOKUP(DC$7,'[2]Curve Summary'!$A$13:$AG$161,2)</f>
        <v>33.299999999999997</v>
      </c>
      <c r="DD17" s="31">
        <f>VLOOKUP(DD$7,'[2]Curve Summary'!$A$13:$AG$161,2)</f>
        <v>33.299999999999997</v>
      </c>
      <c r="DE17" s="31">
        <f>VLOOKUP(DE$7,'[2]Curve Summary'!$A$13:$AG$161,2)</f>
        <v>43.5</v>
      </c>
      <c r="DF17" s="31">
        <f>VLOOKUP(DF$7,'[2]Curve Summary'!$A$13:$AG$161,2)</f>
        <v>43.5</v>
      </c>
      <c r="DG17" s="31">
        <f>VLOOKUP(DG$7,'[2]Curve Summary'!$A$13:$AG$161,2)</f>
        <v>38.5</v>
      </c>
      <c r="DH17" s="31">
        <f>VLOOKUP(DH$7,'[2]Curve Summary'!$A$13:$AG$161,2)</f>
        <v>39.5</v>
      </c>
      <c r="DI17" s="31">
        <f>VLOOKUP(DI$7,'[2]Curve Summary'!$A$13:$AG$161,2)</f>
        <v>40.5</v>
      </c>
      <c r="DJ17" s="31">
        <f>VLOOKUP(DJ$7,'[2]Curve Summary'!$A$13:$AG$161,2)</f>
        <v>48.5</v>
      </c>
      <c r="DK17" s="31">
        <f>VLOOKUP(DK$7,'[2]Curve Summary'!$A$13:$AG$161,2)</f>
        <v>64.5</v>
      </c>
      <c r="DL17" s="31">
        <f>VLOOKUP(DL$7,'[2]Curve Summary'!$A$13:$AG$161,2)</f>
        <v>64.5</v>
      </c>
      <c r="DM17" s="31">
        <f>VLOOKUP(DM$7,'[2]Curve Summary'!$A$13:$AG$161,2)</f>
        <v>35.799999999999997</v>
      </c>
      <c r="DN17" s="31">
        <f>VLOOKUP(DN$7,'[2]Curve Summary'!$A$13:$AG$161,2)</f>
        <v>33.799999999999997</v>
      </c>
      <c r="DO17" s="31">
        <f>VLOOKUP(DO$7,'[2]Curve Summary'!$A$13:$AG$161,2)</f>
        <v>33.799999999999997</v>
      </c>
      <c r="DP17" s="31">
        <f>VLOOKUP(DP$7,'[2]Curve Summary'!$A$13:$AG$161,2)</f>
        <v>33.799999999999997</v>
      </c>
      <c r="DQ17" s="31">
        <f>VLOOKUP(DQ$7,'[2]Curve Summary'!$A$13:$AG$161,2)</f>
        <v>44</v>
      </c>
      <c r="DR17" s="31">
        <f>VLOOKUP(DR$7,'[2]Curve Summary'!$A$13:$AG$161,2)</f>
        <v>44</v>
      </c>
      <c r="DS17" s="31">
        <f>VLOOKUP(DS$7,'[2]Curve Summary'!$A$13:$AG$161,2)</f>
        <v>39</v>
      </c>
      <c r="DT17" s="31">
        <f>VLOOKUP(DT$7,'[2]Curve Summary'!$A$13:$AG$161,2)</f>
        <v>40</v>
      </c>
      <c r="DU17" s="31">
        <f>VLOOKUP(DU$7,'[2]Curve Summary'!$A$13:$AG$161,2)</f>
        <v>41</v>
      </c>
      <c r="DV17" s="31">
        <f>VLOOKUP(DV$7,'[2]Curve Summary'!$A$13:$AG$161,2)</f>
        <v>49</v>
      </c>
      <c r="DW17" s="31">
        <f>VLOOKUP(DW$7,'[2]Curve Summary'!$A$13:$AG$161,2)</f>
        <v>65</v>
      </c>
      <c r="DX17" s="31">
        <f>VLOOKUP(DX$7,'[2]Curve Summary'!$A$13:$AG$161,2)</f>
        <v>65</v>
      </c>
      <c r="DY17" s="31">
        <f>VLOOKUP(DY$7,'[2]Curve Summary'!$A$13:$AG$161,2)</f>
        <v>36.299999999999997</v>
      </c>
      <c r="DZ17" s="31">
        <f>VLOOKUP(DZ$7,'[2]Curve Summary'!$A$13:$AG$161,2)</f>
        <v>34.299999999999997</v>
      </c>
      <c r="EA17" s="31">
        <f>VLOOKUP(EA$7,'[2]Curve Summary'!$A$13:$AG$161,2)</f>
        <v>34.299999999999997</v>
      </c>
      <c r="EB17" s="31">
        <f>VLOOKUP(EB$7,'[2]Curve Summary'!$A$13:$AG$161,2)</f>
        <v>34.299999999999997</v>
      </c>
      <c r="EC17" s="31">
        <f>VLOOKUP(EC$7,'[2]Curve Summary'!$A$13:$AG$161,2)</f>
        <v>44.5</v>
      </c>
      <c r="ED17" s="31">
        <f>VLOOKUP(ED$7,'[2]Curve Summary'!$A$13:$AG$161,2)</f>
        <v>44.5</v>
      </c>
      <c r="EE17" s="31">
        <f>VLOOKUP(EE$7,'[2]Curve Summary'!$A$13:$AG$161,2)</f>
        <v>39.5</v>
      </c>
      <c r="EF17" s="31">
        <f>VLOOKUP(EF$7,'[2]Curve Summary'!$A$13:$AG$161,2)</f>
        <v>40.5</v>
      </c>
      <c r="EG17" s="31">
        <f>VLOOKUP(EG$7,'[2]Curve Summary'!$A$13:$AG$161,2)</f>
        <v>41.5</v>
      </c>
      <c r="EH17" s="31">
        <f>VLOOKUP(EH$7,'[2]Curve Summary'!$A$13:$AG$161,2)</f>
        <v>49.5</v>
      </c>
      <c r="EI17" s="31">
        <f>VLOOKUP(EI$7,'[2]Curve Summary'!$A$13:$AG$161,2)</f>
        <v>65.5</v>
      </c>
      <c r="EJ17" s="31">
        <f>VLOOKUP(EJ$7,'[2]Curve Summary'!$A$13:$AG$161,2)</f>
        <v>65.5</v>
      </c>
      <c r="EK17" s="31">
        <f>VLOOKUP(EK$7,'[2]Curve Summary'!$A$13:$AG$161,2)</f>
        <v>36.799999999999997</v>
      </c>
      <c r="EL17" s="31">
        <f>VLOOKUP(EL$7,'[2]Curve Summary'!$A$13:$AG$161,2)</f>
        <v>34.799999999999997</v>
      </c>
      <c r="EM17" s="31">
        <f>VLOOKUP(EM$7,'[2]Curve Summary'!$A$13:$AG$161,2)</f>
        <v>34.799999999999997</v>
      </c>
      <c r="EN17" s="31">
        <f>VLOOKUP(EN$7,'[2]Curve Summary'!$A$13:$AG$161,2)</f>
        <v>34.799999999999997</v>
      </c>
    </row>
    <row r="18" spans="1:144" s="6" customFormat="1" ht="13.65" customHeight="1" x14ac:dyDescent="0.2">
      <c r="A18" s="54" t="s">
        <v>31</v>
      </c>
      <c r="B18" s="6" t="s">
        <v>30</v>
      </c>
      <c r="C18" s="31">
        <f>'E. Power Desk Daily Price'!$AC18</f>
        <v>39.4375</v>
      </c>
      <c r="D18" s="31">
        <f ca="1">IF(ISERROR((AVERAGE(OFFSET('[2]Curve Summary'!$C$6,17,0,7,1))*7+ 16* '[2]Curve Summary Backup'!$C$38)/23), '[2]Curve Summary Backup'!$C$38,(AVERAGE(OFFSET('[2]Curve Summary'!$C$6,17,0,7,1))*7+ 16* '[2]Curve Summary Backup'!$C$38)/23)</f>
        <v>42</v>
      </c>
      <c r="E18" s="31">
        <f>VLOOKUP(E$7,'[2]Curve Summary'!$A$7:$AG$63,3)</f>
        <v>32.4</v>
      </c>
      <c r="F18" s="31">
        <f t="shared" si="0"/>
        <v>32.450000000000003</v>
      </c>
      <c r="G18" s="31">
        <f>VLOOKUP(G$7,'[2]Curve Summary'!$A$7:$AG$63,3)</f>
        <v>32.450000000000003</v>
      </c>
      <c r="H18" s="31">
        <f>VLOOKUP(H$7,'[2]Curve Summary'!$A$7:$AG$63,3)</f>
        <v>32.450000000000003</v>
      </c>
      <c r="I18" s="31">
        <f>VLOOKUP(I$7,'[2]Curve Summary'!$A$7:$AG$63,3)</f>
        <v>32.450000000000003</v>
      </c>
      <c r="J18" s="39">
        <v>35.15901639344262</v>
      </c>
      <c r="K18" s="31">
        <f t="shared" si="1"/>
        <v>36.5</v>
      </c>
      <c r="L18" s="31">
        <f t="shared" si="2"/>
        <v>36.5</v>
      </c>
      <c r="M18" s="31">
        <f t="shared" si="3"/>
        <v>36.5</v>
      </c>
      <c r="N18" s="31">
        <f t="shared" si="4"/>
        <v>34</v>
      </c>
      <c r="O18" s="31">
        <f t="shared" si="5"/>
        <v>34</v>
      </c>
      <c r="P18" s="31">
        <f t="shared" si="6"/>
        <v>34</v>
      </c>
      <c r="Q18" s="31">
        <f t="shared" si="7"/>
        <v>34.5</v>
      </c>
      <c r="R18" s="31">
        <f t="shared" si="8"/>
        <v>41</v>
      </c>
      <c r="S18" s="31">
        <f t="shared" si="9"/>
        <v>47</v>
      </c>
      <c r="T18" s="31">
        <f t="shared" si="10"/>
        <v>47</v>
      </c>
      <c r="U18" s="31">
        <f t="shared" si="11"/>
        <v>47</v>
      </c>
      <c r="V18" s="31">
        <f t="shared" si="12"/>
        <v>33</v>
      </c>
      <c r="W18" s="31">
        <f t="shared" si="13"/>
        <v>31.25</v>
      </c>
      <c r="X18" s="31">
        <f t="shared" si="14"/>
        <v>31.25</v>
      </c>
      <c r="Y18" s="40">
        <f t="shared" si="15"/>
        <v>31.25</v>
      </c>
      <c r="Z18" s="40">
        <f t="shared" si="16"/>
        <v>31.25</v>
      </c>
      <c r="AA18" s="39">
        <v>36.478431372549018</v>
      </c>
      <c r="AB18" s="39">
        <v>34.325490196078434</v>
      </c>
      <c r="AC18" s="39">
        <v>34.746498054474699</v>
      </c>
      <c r="AD18" s="39">
        <v>34.787254901960779</v>
      </c>
      <c r="AE18" s="39">
        <v>35.784717868338554</v>
      </c>
      <c r="AF18" s="41">
        <v>35.493232662192398</v>
      </c>
      <c r="AG18" s="42">
        <v>35.457148760330625</v>
      </c>
      <c r="AH18" s="35"/>
      <c r="AI18" s="35"/>
      <c r="AJ18" s="36"/>
      <c r="AK18" s="31">
        <f>VLOOKUP(AK$7,'[2]Curve Summary'!$A$13:$AG$161,3)</f>
        <v>36.5</v>
      </c>
      <c r="AL18" s="31">
        <f>VLOOKUP(AL$7,'[2]Curve Summary'!$A$13:$AG$161,3)</f>
        <v>36.5</v>
      </c>
      <c r="AM18" s="31">
        <f>VLOOKUP(AM$7,'[2]Curve Summary'!$A$13:$AG$161,3)</f>
        <v>34</v>
      </c>
      <c r="AN18" s="31">
        <f>VLOOKUP(AN$7,'[2]Curve Summary'!$A$13:$AG$161,3)</f>
        <v>34</v>
      </c>
      <c r="AO18" s="31">
        <f>VLOOKUP(AO$7,'[2]Curve Summary'!$A$13:$AG$161,3)</f>
        <v>34.5</v>
      </c>
      <c r="AP18" s="31">
        <f>VLOOKUP(AP$7,'[2]Curve Summary'!$A$13:$AG$161,3)</f>
        <v>41</v>
      </c>
      <c r="AQ18" s="31">
        <f>VLOOKUP(AQ$7,'[2]Curve Summary'!$A$13:$AG$161,3)</f>
        <v>47</v>
      </c>
      <c r="AR18" s="31">
        <f>VLOOKUP(AR$7,'[2]Curve Summary'!$A$13:$AG$161,3)</f>
        <v>47</v>
      </c>
      <c r="AS18" s="31">
        <f>VLOOKUP(AS$7,'[2]Curve Summary'!$A$13:$AG$161,3)</f>
        <v>33</v>
      </c>
      <c r="AT18" s="31">
        <f>VLOOKUP(AT$7,'[2]Curve Summary'!$A$13:$AG$161,3)</f>
        <v>31.25</v>
      </c>
      <c r="AU18" s="31">
        <f>VLOOKUP(AU$7,'[2]Curve Summary'!$A$13:$AG$161,3)</f>
        <v>31.25</v>
      </c>
      <c r="AV18" s="31">
        <f>VLOOKUP(AV$7,'[2]Curve Summary'!$A$13:$AG$161,3)</f>
        <v>31.25</v>
      </c>
      <c r="AW18" s="31">
        <f>VLOOKUP(AW$7,'[2]Curve Summary'!$A$13:$AG$161,3)</f>
        <v>34.5</v>
      </c>
      <c r="AX18" s="31">
        <f>VLOOKUP(AX$7,'[2]Curve Summary'!$A$13:$AG$161,3)</f>
        <v>34.5</v>
      </c>
      <c r="AY18" s="31">
        <f>VLOOKUP(AY$7,'[2]Curve Summary'!$A$13:$AG$161,3)</f>
        <v>31</v>
      </c>
      <c r="AZ18" s="31">
        <f>VLOOKUP(AZ$7,'[2]Curve Summary'!$A$13:$AG$161,3)</f>
        <v>31</v>
      </c>
      <c r="BA18" s="31">
        <f>VLOOKUP(BA$7,'[2]Curve Summary'!$A$13:$AG$161,3)</f>
        <v>32</v>
      </c>
      <c r="BB18" s="31">
        <f>VLOOKUP(BB$7,'[2]Curve Summary'!$A$13:$AG$161,3)</f>
        <v>38</v>
      </c>
      <c r="BC18" s="31">
        <f>VLOOKUP(BC$7,'[2]Curve Summary'!$A$13:$AG$161,3)</f>
        <v>46</v>
      </c>
      <c r="BD18" s="31">
        <f>VLOOKUP(BD$7,'[2]Curve Summary'!$A$13:$AG$161,3)</f>
        <v>46</v>
      </c>
      <c r="BE18" s="31">
        <f>VLOOKUP(BE$7,'[2]Curve Summary'!$A$13:$AG$161,3)</f>
        <v>31</v>
      </c>
      <c r="BF18" s="31">
        <f>VLOOKUP(BF$7,'[2]Curve Summary'!$A$13:$AG$161,3)</f>
        <v>29.25</v>
      </c>
      <c r="BG18" s="31">
        <f>VLOOKUP(BG$7,'[2]Curve Summary'!$A$13:$AG$161,3)</f>
        <v>29.25</v>
      </c>
      <c r="BH18" s="31">
        <f>VLOOKUP(BH$7,'[2]Curve Summary'!$A$13:$AG$161,3)</f>
        <v>29.25</v>
      </c>
      <c r="BI18" s="31">
        <f>VLOOKUP(BI$7,'[2]Curve Summary'!$A$13:$AG$161,3)</f>
        <v>35.299999999999997</v>
      </c>
      <c r="BJ18" s="31">
        <f>VLOOKUP(BJ$7,'[2]Curve Summary'!$A$13:$AG$161,3)</f>
        <v>35.299999999999997</v>
      </c>
      <c r="BK18" s="31">
        <f>VLOOKUP(BK$7,'[2]Curve Summary'!$A$13:$AG$161,3)</f>
        <v>31.8</v>
      </c>
      <c r="BL18" s="31">
        <f>VLOOKUP(BL$7,'[2]Curve Summary'!$A$13:$AG$161,3)</f>
        <v>31.8</v>
      </c>
      <c r="BM18" s="31">
        <f>VLOOKUP(BM$7,'[2]Curve Summary'!$A$13:$AG$161,3)</f>
        <v>32.799999999999997</v>
      </c>
      <c r="BN18" s="31">
        <f>VLOOKUP(BN$7,'[2]Curve Summary'!$A$13:$AG$161,3)</f>
        <v>38.549999999999997</v>
      </c>
      <c r="BO18" s="31">
        <f>VLOOKUP(BO$7,'[2]Curve Summary'!$A$13:$AG$161,3)</f>
        <v>44.8</v>
      </c>
      <c r="BP18" s="31">
        <f>VLOOKUP(BP$7,'[2]Curve Summary'!$A$13:$AG$161,3)</f>
        <v>44.8</v>
      </c>
      <c r="BQ18" s="31">
        <f>VLOOKUP(BQ$7,'[2]Curve Summary'!$A$13:$AG$161,3)</f>
        <v>31.8</v>
      </c>
      <c r="BR18" s="31">
        <f>VLOOKUP(BR$7,'[2]Curve Summary'!$A$13:$AG$161,3)</f>
        <v>30.05</v>
      </c>
      <c r="BS18" s="31">
        <f>VLOOKUP(BS$7,'[2]Curve Summary'!$A$13:$AG$161,3)</f>
        <v>30.05</v>
      </c>
      <c r="BT18" s="31">
        <f>VLOOKUP(BT$7,'[2]Curve Summary'!$A$13:$AG$161,3)</f>
        <v>30.05</v>
      </c>
      <c r="BU18" s="31">
        <f>VLOOKUP(BU$7,'[2]Curve Summary'!$A$13:$AG$161,3)</f>
        <v>35.299999999999997</v>
      </c>
      <c r="BV18" s="31">
        <f>VLOOKUP(BV$7,'[2]Curve Summary'!$A$13:$AG$161,3)</f>
        <v>35.299999999999997</v>
      </c>
      <c r="BW18" s="31">
        <f>VLOOKUP(BW$7,'[2]Curve Summary'!$A$13:$AG$161,3)</f>
        <v>31.8</v>
      </c>
      <c r="BX18" s="31">
        <f>VLOOKUP(BX$7,'[2]Curve Summary'!$A$13:$AG$161,3)</f>
        <v>31.8</v>
      </c>
      <c r="BY18" s="31">
        <f>VLOOKUP(BY$7,'[2]Curve Summary'!$A$13:$AG$161,3)</f>
        <v>32.799999999999997</v>
      </c>
      <c r="BZ18" s="31">
        <f>VLOOKUP(BZ$7,'[2]Curve Summary'!$A$13:$AG$161,3)</f>
        <v>38.549999999999997</v>
      </c>
      <c r="CA18" s="31">
        <f>VLOOKUP(CA$7,'[2]Curve Summary'!$A$13:$AG$161,3)</f>
        <v>44.8</v>
      </c>
      <c r="CB18" s="31">
        <f>VLOOKUP(CB$7,'[2]Curve Summary'!$A$13:$AG$161,3)</f>
        <v>44.8</v>
      </c>
      <c r="CC18" s="31">
        <f>VLOOKUP(CC$7,'[2]Curve Summary'!$A$13:$AG$161,3)</f>
        <v>31.8</v>
      </c>
      <c r="CD18" s="31">
        <f>VLOOKUP(CD$7,'[2]Curve Summary'!$A$13:$AG$161,3)</f>
        <v>30.05</v>
      </c>
      <c r="CE18" s="31">
        <f>VLOOKUP(CE$7,'[2]Curve Summary'!$A$13:$AG$161,3)</f>
        <v>30.05</v>
      </c>
      <c r="CF18" s="31">
        <f>VLOOKUP(CF$7,'[2]Curve Summary'!$A$13:$AG$161,3)</f>
        <v>30.05</v>
      </c>
      <c r="CG18" s="31">
        <f>VLOOKUP(CG$7,'[2]Curve Summary'!$A$13:$AG$161,3)</f>
        <v>35.299999999999997</v>
      </c>
      <c r="CH18" s="31">
        <f>VLOOKUP(CH$7,'[2]Curve Summary'!$A$13:$AG$161,3)</f>
        <v>35.299999999999997</v>
      </c>
      <c r="CI18" s="31">
        <f>VLOOKUP(CI$7,'[2]Curve Summary'!$A$13:$AG$161,3)</f>
        <v>31.8</v>
      </c>
      <c r="CJ18" s="31">
        <f>VLOOKUP(CJ$7,'[2]Curve Summary'!$A$13:$AG$161,3)</f>
        <v>31.8</v>
      </c>
      <c r="CK18" s="31">
        <f>VLOOKUP(CK$7,'[2]Curve Summary'!$A$13:$AG$161,3)</f>
        <v>32.799999999999997</v>
      </c>
      <c r="CL18" s="31">
        <f>VLOOKUP(CL$7,'[2]Curve Summary'!$A$13:$AG$161,3)</f>
        <v>38.549999999999997</v>
      </c>
      <c r="CM18" s="31">
        <f>VLOOKUP(CM$7,'[2]Curve Summary'!$A$13:$AG$161,3)</f>
        <v>44.8</v>
      </c>
      <c r="CN18" s="31">
        <f>VLOOKUP(CN$7,'[2]Curve Summary'!$A$13:$AG$161,3)</f>
        <v>44.8</v>
      </c>
      <c r="CO18" s="31">
        <f>VLOOKUP(CO$7,'[2]Curve Summary'!$A$13:$AG$161,3)</f>
        <v>31.8</v>
      </c>
      <c r="CP18" s="31">
        <f>VLOOKUP(CP$7,'[2]Curve Summary'!$A$13:$AG$161,3)</f>
        <v>30.05</v>
      </c>
      <c r="CQ18" s="31">
        <f>VLOOKUP(CQ$7,'[2]Curve Summary'!$A$13:$AG$161,3)</f>
        <v>30.05</v>
      </c>
      <c r="CR18" s="31">
        <f>VLOOKUP(CR$7,'[2]Curve Summary'!$A$13:$AG$161,3)</f>
        <v>30.05</v>
      </c>
      <c r="CS18" s="31">
        <f>VLOOKUP(CS$7,'[2]Curve Summary'!$A$13:$AG$161,3)</f>
        <v>35.799999999999997</v>
      </c>
      <c r="CT18" s="31">
        <f>VLOOKUP(CT$7,'[2]Curve Summary'!$A$13:$AG$161,3)</f>
        <v>35.799999999999997</v>
      </c>
      <c r="CU18" s="31">
        <f>VLOOKUP(CU$7,'[2]Curve Summary'!$A$13:$AG$161,3)</f>
        <v>32.299999999999997</v>
      </c>
      <c r="CV18" s="31">
        <f>VLOOKUP(CV$7,'[2]Curve Summary'!$A$13:$AG$161,3)</f>
        <v>32.299999999999997</v>
      </c>
      <c r="CW18" s="31">
        <f>VLOOKUP(CW$7,'[2]Curve Summary'!$A$13:$AG$161,3)</f>
        <v>33.299999999999997</v>
      </c>
      <c r="CX18" s="31">
        <f>VLOOKUP(CX$7,'[2]Curve Summary'!$A$13:$AG$161,3)</f>
        <v>39.049999999999997</v>
      </c>
      <c r="CY18" s="31">
        <f>VLOOKUP(CY$7,'[2]Curve Summary'!$A$13:$AG$161,3)</f>
        <v>45.3</v>
      </c>
      <c r="CZ18" s="31">
        <f>VLOOKUP(CZ$7,'[2]Curve Summary'!$A$13:$AG$161,3)</f>
        <v>45.3</v>
      </c>
      <c r="DA18" s="31">
        <f>VLOOKUP(DA$7,'[2]Curve Summary'!$A$13:$AG$161,3)</f>
        <v>32.299999999999997</v>
      </c>
      <c r="DB18" s="31">
        <f>VLOOKUP(DB$7,'[2]Curve Summary'!$A$13:$AG$161,3)</f>
        <v>30.55</v>
      </c>
      <c r="DC18" s="31">
        <f>VLOOKUP(DC$7,'[2]Curve Summary'!$A$13:$AG$161,3)</f>
        <v>30.55</v>
      </c>
      <c r="DD18" s="31">
        <f>VLOOKUP(DD$7,'[2]Curve Summary'!$A$13:$AG$161,3)</f>
        <v>30.55</v>
      </c>
      <c r="DE18" s="31">
        <f>VLOOKUP(DE$7,'[2]Curve Summary'!$A$13:$AG$161,3)</f>
        <v>36.299999999999997</v>
      </c>
      <c r="DF18" s="31">
        <f>VLOOKUP(DF$7,'[2]Curve Summary'!$A$13:$AG$161,3)</f>
        <v>36.299999999999997</v>
      </c>
      <c r="DG18" s="31">
        <f>VLOOKUP(DG$7,'[2]Curve Summary'!$A$13:$AG$161,3)</f>
        <v>32.799999999999997</v>
      </c>
      <c r="DH18" s="31">
        <f>VLOOKUP(DH$7,'[2]Curve Summary'!$A$13:$AG$161,3)</f>
        <v>32.799999999999997</v>
      </c>
      <c r="DI18" s="31">
        <f>VLOOKUP(DI$7,'[2]Curve Summary'!$A$13:$AG$161,3)</f>
        <v>33.799999999999997</v>
      </c>
      <c r="DJ18" s="31">
        <f>VLOOKUP(DJ$7,'[2]Curve Summary'!$A$13:$AG$161,3)</f>
        <v>39.549999999999997</v>
      </c>
      <c r="DK18" s="31">
        <f>VLOOKUP(DK$7,'[2]Curve Summary'!$A$13:$AG$161,3)</f>
        <v>45.8</v>
      </c>
      <c r="DL18" s="31">
        <f>VLOOKUP(DL$7,'[2]Curve Summary'!$A$13:$AG$161,3)</f>
        <v>45.8</v>
      </c>
      <c r="DM18" s="31">
        <f>VLOOKUP(DM$7,'[2]Curve Summary'!$A$13:$AG$161,3)</f>
        <v>32.799999999999997</v>
      </c>
      <c r="DN18" s="31">
        <f>VLOOKUP(DN$7,'[2]Curve Summary'!$A$13:$AG$161,3)</f>
        <v>31.05</v>
      </c>
      <c r="DO18" s="31">
        <f>VLOOKUP(DO$7,'[2]Curve Summary'!$A$13:$AG$161,3)</f>
        <v>31.05</v>
      </c>
      <c r="DP18" s="31">
        <f>VLOOKUP(DP$7,'[2]Curve Summary'!$A$13:$AG$161,3)</f>
        <v>31.05</v>
      </c>
      <c r="DQ18" s="31">
        <f>VLOOKUP(DQ$7,'[2]Curve Summary'!$A$13:$AG$161,3)</f>
        <v>36.799999999999997</v>
      </c>
      <c r="DR18" s="31">
        <f>VLOOKUP(DR$7,'[2]Curve Summary'!$A$13:$AG$161,3)</f>
        <v>36.799999999999997</v>
      </c>
      <c r="DS18" s="31">
        <f>VLOOKUP(DS$7,'[2]Curve Summary'!$A$13:$AG$161,3)</f>
        <v>33.299999999999997</v>
      </c>
      <c r="DT18" s="31">
        <f>VLOOKUP(DT$7,'[2]Curve Summary'!$A$13:$AG$161,3)</f>
        <v>33.299999999999997</v>
      </c>
      <c r="DU18" s="31">
        <f>VLOOKUP(DU$7,'[2]Curve Summary'!$A$13:$AG$161,3)</f>
        <v>34.299999999999997</v>
      </c>
      <c r="DV18" s="31">
        <f>VLOOKUP(DV$7,'[2]Curve Summary'!$A$13:$AG$161,3)</f>
        <v>40.049999999999997</v>
      </c>
      <c r="DW18" s="31">
        <f>VLOOKUP(DW$7,'[2]Curve Summary'!$A$13:$AG$161,3)</f>
        <v>46.3</v>
      </c>
      <c r="DX18" s="31">
        <f>VLOOKUP(DX$7,'[2]Curve Summary'!$A$13:$AG$161,3)</f>
        <v>46.3</v>
      </c>
      <c r="DY18" s="31">
        <f>VLOOKUP(DY$7,'[2]Curve Summary'!$A$13:$AG$161,3)</f>
        <v>33.299999999999997</v>
      </c>
      <c r="DZ18" s="31">
        <f>VLOOKUP(DZ$7,'[2]Curve Summary'!$A$13:$AG$161,3)</f>
        <v>31.55</v>
      </c>
      <c r="EA18" s="31">
        <f>VLOOKUP(EA$7,'[2]Curve Summary'!$A$13:$AG$161,3)</f>
        <v>31.55</v>
      </c>
      <c r="EB18" s="31">
        <f>VLOOKUP(EB$7,'[2]Curve Summary'!$A$13:$AG$161,3)</f>
        <v>31.55</v>
      </c>
      <c r="EC18" s="31">
        <f>VLOOKUP(EC$7,'[2]Curve Summary'!$A$13:$AG$161,3)</f>
        <v>37.299999999999997</v>
      </c>
      <c r="ED18" s="31">
        <f>VLOOKUP(ED$7,'[2]Curve Summary'!$A$13:$AG$161,3)</f>
        <v>37.299999999999997</v>
      </c>
      <c r="EE18" s="31">
        <f>VLOOKUP(EE$7,'[2]Curve Summary'!$A$13:$AG$161,3)</f>
        <v>33.799999999999997</v>
      </c>
      <c r="EF18" s="31">
        <f>VLOOKUP(EF$7,'[2]Curve Summary'!$A$13:$AG$161,3)</f>
        <v>33.799999999999997</v>
      </c>
      <c r="EG18" s="31">
        <f>VLOOKUP(EG$7,'[2]Curve Summary'!$A$13:$AG$161,3)</f>
        <v>34.799999999999997</v>
      </c>
      <c r="EH18" s="31">
        <f>VLOOKUP(EH$7,'[2]Curve Summary'!$A$13:$AG$161,3)</f>
        <v>40.549999999999997</v>
      </c>
      <c r="EI18" s="31">
        <f>VLOOKUP(EI$7,'[2]Curve Summary'!$A$13:$AG$161,3)</f>
        <v>46.8</v>
      </c>
      <c r="EJ18" s="31">
        <f>VLOOKUP(EJ$7,'[2]Curve Summary'!$A$13:$AG$161,3)</f>
        <v>46.8</v>
      </c>
      <c r="EK18" s="31">
        <f>VLOOKUP(EK$7,'[2]Curve Summary'!$A$13:$AG$161,3)</f>
        <v>33.799999999999997</v>
      </c>
      <c r="EL18" s="31">
        <f>VLOOKUP(EL$7,'[2]Curve Summary'!$A$13:$AG$161,3)</f>
        <v>32.049999999999997</v>
      </c>
      <c r="EM18" s="31">
        <f>VLOOKUP(EM$7,'[2]Curve Summary'!$A$13:$AG$161,3)</f>
        <v>32.049999999999997</v>
      </c>
      <c r="EN18" s="31">
        <f>VLOOKUP(EN$7,'[2]Curve Summary'!$A$13:$AG$161,3)</f>
        <v>32.049999999999997</v>
      </c>
    </row>
    <row r="19" spans="1:144" s="6" customFormat="1" ht="13.65" customHeight="1" x14ac:dyDescent="0.2">
      <c r="A19" s="54" t="s">
        <v>32</v>
      </c>
      <c r="B19" s="6" t="s">
        <v>30</v>
      </c>
      <c r="C19" s="31">
        <f>'E. Power Desk Daily Price'!$AC19</f>
        <v>67.125</v>
      </c>
      <c r="D19" s="31">
        <f ca="1">IF(ISERROR((AVERAGE(OFFSET('[2]Curve Summary'!$D$6,17,0,7,1))*7+ 16* '[2]Curve Summary Backup'!$D$38)/23), '[2]Curve Summary Backup'!$D$38,(AVERAGE(OFFSET('[2]Curve Summary'!$D$6,17,0,7,1))*7+ 16* '[2]Curve Summary Backup'!$D$38)/23)</f>
        <v>78</v>
      </c>
      <c r="E19" s="31">
        <f>VLOOKUP(E$7,'[2]Curve Summary'!$A$7:$AG$63,4)</f>
        <v>50.75</v>
      </c>
      <c r="F19" s="31">
        <f t="shared" si="0"/>
        <v>49.75</v>
      </c>
      <c r="G19" s="31">
        <f>VLOOKUP(G$7,'[2]Curve Summary'!$A$7:$AG$63,4)</f>
        <v>49.75</v>
      </c>
      <c r="H19" s="31">
        <f>VLOOKUP(H$7,'[2]Curve Summary'!$A$7:$AG$63,4)</f>
        <v>49.75</v>
      </c>
      <c r="I19" s="31">
        <f>VLOOKUP(I$7,'[2]Curve Summary'!$A$7:$AG$63,4)</f>
        <v>49.75</v>
      </c>
      <c r="J19" s="39">
        <v>57.510245901639344</v>
      </c>
      <c r="K19" s="31">
        <f t="shared" si="1"/>
        <v>55</v>
      </c>
      <c r="L19" s="31">
        <f t="shared" si="2"/>
        <v>55</v>
      </c>
      <c r="M19" s="31">
        <f t="shared" si="3"/>
        <v>55</v>
      </c>
      <c r="N19" s="31">
        <f t="shared" si="4"/>
        <v>48</v>
      </c>
      <c r="O19" s="31">
        <f t="shared" si="5"/>
        <v>48</v>
      </c>
      <c r="P19" s="31">
        <f t="shared" si="6"/>
        <v>48</v>
      </c>
      <c r="Q19" s="31">
        <f t="shared" si="7"/>
        <v>49</v>
      </c>
      <c r="R19" s="31">
        <f t="shared" si="8"/>
        <v>62</v>
      </c>
      <c r="S19" s="31">
        <f t="shared" si="9"/>
        <v>85</v>
      </c>
      <c r="T19" s="31">
        <f t="shared" si="10"/>
        <v>85</v>
      </c>
      <c r="U19" s="31">
        <f t="shared" si="11"/>
        <v>85</v>
      </c>
      <c r="V19" s="31">
        <f t="shared" si="12"/>
        <v>47</v>
      </c>
      <c r="W19" s="31">
        <f t="shared" si="13"/>
        <v>45</v>
      </c>
      <c r="X19" s="31">
        <f t="shared" si="14"/>
        <v>45</v>
      </c>
      <c r="Y19" s="40">
        <f t="shared" si="15"/>
        <v>45</v>
      </c>
      <c r="Z19" s="40">
        <f t="shared" si="16"/>
        <v>45</v>
      </c>
      <c r="AA19" s="39">
        <v>55.890196078431373</v>
      </c>
      <c r="AB19" s="39">
        <v>53.622156862745101</v>
      </c>
      <c r="AC19" s="39">
        <v>53.610856031128407</v>
      </c>
      <c r="AD19" s="39">
        <v>53.705529411764708</v>
      </c>
      <c r="AE19" s="39">
        <v>55.992460815047025</v>
      </c>
      <c r="AF19" s="41">
        <v>55.323982102908282</v>
      </c>
      <c r="AG19" s="42">
        <v>55.314537190082675</v>
      </c>
      <c r="AH19" s="35"/>
      <c r="AI19" s="35"/>
      <c r="AJ19" s="36"/>
      <c r="AK19" s="31">
        <f>VLOOKUP(AK$7,'[2]Curve Summary'!$A$13:$AG$161,4)</f>
        <v>55</v>
      </c>
      <c r="AL19" s="31">
        <f>VLOOKUP(AL$7,'[2]Curve Summary'!$A$13:$AG$161,4)</f>
        <v>55</v>
      </c>
      <c r="AM19" s="31">
        <f>VLOOKUP(AM$7,'[2]Curve Summary'!$A$13:$AG$161,4)</f>
        <v>48</v>
      </c>
      <c r="AN19" s="31">
        <f>VLOOKUP(AN$7,'[2]Curve Summary'!$A$13:$AG$161,4)</f>
        <v>48</v>
      </c>
      <c r="AO19" s="31">
        <f>VLOOKUP(AO$7,'[2]Curve Summary'!$A$13:$AG$161,4)</f>
        <v>49</v>
      </c>
      <c r="AP19" s="31">
        <f>VLOOKUP(AP$7,'[2]Curve Summary'!$A$13:$AG$161,4)</f>
        <v>62</v>
      </c>
      <c r="AQ19" s="31">
        <f>VLOOKUP(AQ$7,'[2]Curve Summary'!$A$13:$AG$161,4)</f>
        <v>85</v>
      </c>
      <c r="AR19" s="31">
        <f>VLOOKUP(AR$7,'[2]Curve Summary'!$A$13:$AG$161,4)</f>
        <v>85</v>
      </c>
      <c r="AS19" s="31">
        <f>VLOOKUP(AS$7,'[2]Curve Summary'!$A$13:$AG$161,4)</f>
        <v>47</v>
      </c>
      <c r="AT19" s="31">
        <f>VLOOKUP(AT$7,'[2]Curve Summary'!$A$13:$AG$161,4)</f>
        <v>45</v>
      </c>
      <c r="AU19" s="31">
        <f>VLOOKUP(AU$7,'[2]Curve Summary'!$A$13:$AG$161,4)</f>
        <v>45</v>
      </c>
      <c r="AV19" s="31">
        <f>VLOOKUP(AV$7,'[2]Curve Summary'!$A$13:$AG$161,4)</f>
        <v>45</v>
      </c>
      <c r="AW19" s="31">
        <f>VLOOKUP(AW$7,'[2]Curve Summary'!$A$13:$AG$161,4)</f>
        <v>53</v>
      </c>
      <c r="AX19" s="31">
        <f>VLOOKUP(AX$7,'[2]Curve Summary'!$A$13:$AG$161,4)</f>
        <v>53</v>
      </c>
      <c r="AY19" s="31">
        <f>VLOOKUP(AY$7,'[2]Curve Summary'!$A$13:$AG$161,4)</f>
        <v>46</v>
      </c>
      <c r="AZ19" s="31">
        <f>VLOOKUP(AZ$7,'[2]Curve Summary'!$A$13:$AG$161,4)</f>
        <v>47</v>
      </c>
      <c r="BA19" s="31">
        <f>VLOOKUP(BA$7,'[2]Curve Summary'!$A$13:$AG$161,4)</f>
        <v>49</v>
      </c>
      <c r="BB19" s="31">
        <f>VLOOKUP(BB$7,'[2]Curve Summary'!$A$13:$AG$161,4)</f>
        <v>59</v>
      </c>
      <c r="BC19" s="31">
        <f>VLOOKUP(BC$7,'[2]Curve Summary'!$A$13:$AG$161,4)</f>
        <v>82</v>
      </c>
      <c r="BD19" s="31">
        <f>VLOOKUP(BD$7,'[2]Curve Summary'!$A$13:$AG$161,4)</f>
        <v>82</v>
      </c>
      <c r="BE19" s="31">
        <f>VLOOKUP(BE$7,'[2]Curve Summary'!$A$13:$AG$161,4)</f>
        <v>44.49</v>
      </c>
      <c r="BF19" s="31">
        <f>VLOOKUP(BF$7,'[2]Curve Summary'!$A$13:$AG$161,4)</f>
        <v>42.49</v>
      </c>
      <c r="BG19" s="31">
        <f>VLOOKUP(BG$7,'[2]Curve Summary'!$A$13:$AG$161,4)</f>
        <v>42.49</v>
      </c>
      <c r="BH19" s="31">
        <f>VLOOKUP(BH$7,'[2]Curve Summary'!$A$13:$AG$161,4)</f>
        <v>42.49</v>
      </c>
      <c r="BI19" s="31">
        <f>VLOOKUP(BI$7,'[2]Curve Summary'!$A$13:$AG$161,4)</f>
        <v>53.05</v>
      </c>
      <c r="BJ19" s="31">
        <f>VLOOKUP(BJ$7,'[2]Curve Summary'!$A$13:$AG$161,4)</f>
        <v>53.05</v>
      </c>
      <c r="BK19" s="31">
        <f>VLOOKUP(BK$7,'[2]Curve Summary'!$A$13:$AG$161,4)</f>
        <v>46.05</v>
      </c>
      <c r="BL19" s="31">
        <f>VLOOKUP(BL$7,'[2]Curve Summary'!$A$13:$AG$161,4)</f>
        <v>47.05</v>
      </c>
      <c r="BM19" s="31">
        <f>VLOOKUP(BM$7,'[2]Curve Summary'!$A$13:$AG$161,4)</f>
        <v>49.05</v>
      </c>
      <c r="BN19" s="31">
        <f>VLOOKUP(BN$7,'[2]Curve Summary'!$A$13:$AG$161,4)</f>
        <v>59.05</v>
      </c>
      <c r="BO19" s="31">
        <f>VLOOKUP(BO$7,'[2]Curve Summary'!$A$13:$AG$161,4)</f>
        <v>82.05</v>
      </c>
      <c r="BP19" s="31">
        <f>VLOOKUP(BP$7,'[2]Curve Summary'!$A$13:$AG$161,4)</f>
        <v>82.05</v>
      </c>
      <c r="BQ19" s="31">
        <f>VLOOKUP(BQ$7,'[2]Curve Summary'!$A$13:$AG$161,4)</f>
        <v>44.54</v>
      </c>
      <c r="BR19" s="31">
        <f>VLOOKUP(BR$7,'[2]Curve Summary'!$A$13:$AG$161,4)</f>
        <v>42.54</v>
      </c>
      <c r="BS19" s="31">
        <f>VLOOKUP(BS$7,'[2]Curve Summary'!$A$13:$AG$161,4)</f>
        <v>42.54</v>
      </c>
      <c r="BT19" s="31">
        <f>VLOOKUP(BT$7,'[2]Curve Summary'!$A$13:$AG$161,4)</f>
        <v>42.54</v>
      </c>
      <c r="BU19" s="31">
        <f>VLOOKUP(BU$7,'[2]Curve Summary'!$A$13:$AG$161,4)</f>
        <v>53.05</v>
      </c>
      <c r="BV19" s="31">
        <f>VLOOKUP(BV$7,'[2]Curve Summary'!$A$13:$AG$161,4)</f>
        <v>53.05</v>
      </c>
      <c r="BW19" s="31">
        <f>VLOOKUP(BW$7,'[2]Curve Summary'!$A$13:$AG$161,4)</f>
        <v>46.05</v>
      </c>
      <c r="BX19" s="31">
        <f>VLOOKUP(BX$7,'[2]Curve Summary'!$A$13:$AG$161,4)</f>
        <v>47.05</v>
      </c>
      <c r="BY19" s="31">
        <f>VLOOKUP(BY$7,'[2]Curve Summary'!$A$13:$AG$161,4)</f>
        <v>49.05</v>
      </c>
      <c r="BZ19" s="31">
        <f>VLOOKUP(BZ$7,'[2]Curve Summary'!$A$13:$AG$161,4)</f>
        <v>59.05</v>
      </c>
      <c r="CA19" s="31">
        <f>VLOOKUP(CA$7,'[2]Curve Summary'!$A$13:$AG$161,4)</f>
        <v>82.05</v>
      </c>
      <c r="CB19" s="31">
        <f>VLOOKUP(CB$7,'[2]Curve Summary'!$A$13:$AG$161,4)</f>
        <v>82.05</v>
      </c>
      <c r="CC19" s="31">
        <f>VLOOKUP(CC$7,'[2]Curve Summary'!$A$13:$AG$161,4)</f>
        <v>44.54</v>
      </c>
      <c r="CD19" s="31">
        <f>VLOOKUP(CD$7,'[2]Curve Summary'!$A$13:$AG$161,4)</f>
        <v>42.54</v>
      </c>
      <c r="CE19" s="31">
        <f>VLOOKUP(CE$7,'[2]Curve Summary'!$A$13:$AG$161,4)</f>
        <v>42.54</v>
      </c>
      <c r="CF19" s="31">
        <f>VLOOKUP(CF$7,'[2]Curve Summary'!$A$13:$AG$161,4)</f>
        <v>42.54</v>
      </c>
      <c r="CG19" s="31">
        <f>VLOOKUP(CG$7,'[2]Curve Summary'!$A$13:$AG$161,4)</f>
        <v>53.55</v>
      </c>
      <c r="CH19" s="31">
        <f>VLOOKUP(CH$7,'[2]Curve Summary'!$A$13:$AG$161,4)</f>
        <v>53.55</v>
      </c>
      <c r="CI19" s="31">
        <f>VLOOKUP(CI$7,'[2]Curve Summary'!$A$13:$AG$161,4)</f>
        <v>46.55</v>
      </c>
      <c r="CJ19" s="31">
        <f>VLOOKUP(CJ$7,'[2]Curve Summary'!$A$13:$AG$161,4)</f>
        <v>47.55</v>
      </c>
      <c r="CK19" s="31">
        <f>VLOOKUP(CK$7,'[2]Curve Summary'!$A$13:$AG$161,4)</f>
        <v>49.55</v>
      </c>
      <c r="CL19" s="31">
        <f>VLOOKUP(CL$7,'[2]Curve Summary'!$A$13:$AG$161,4)</f>
        <v>59.55</v>
      </c>
      <c r="CM19" s="31">
        <f>VLOOKUP(CM$7,'[2]Curve Summary'!$A$13:$AG$161,4)</f>
        <v>82.55</v>
      </c>
      <c r="CN19" s="31">
        <f>VLOOKUP(CN$7,'[2]Curve Summary'!$A$13:$AG$161,4)</f>
        <v>82.55</v>
      </c>
      <c r="CO19" s="31">
        <f>VLOOKUP(CO$7,'[2]Curve Summary'!$A$13:$AG$161,4)</f>
        <v>45.04</v>
      </c>
      <c r="CP19" s="31">
        <f>VLOOKUP(CP$7,'[2]Curve Summary'!$A$13:$AG$161,4)</f>
        <v>43.04</v>
      </c>
      <c r="CQ19" s="31">
        <f>VLOOKUP(CQ$7,'[2]Curve Summary'!$A$13:$AG$161,4)</f>
        <v>43.04</v>
      </c>
      <c r="CR19" s="31">
        <f>VLOOKUP(CR$7,'[2]Curve Summary'!$A$13:$AG$161,4)</f>
        <v>43.04</v>
      </c>
      <c r="CS19" s="31">
        <f>VLOOKUP(CS$7,'[2]Curve Summary'!$A$13:$AG$161,4)</f>
        <v>54.55</v>
      </c>
      <c r="CT19" s="31">
        <f>VLOOKUP(CT$7,'[2]Curve Summary'!$A$13:$AG$161,4)</f>
        <v>54.55</v>
      </c>
      <c r="CU19" s="31">
        <f>VLOOKUP(CU$7,'[2]Curve Summary'!$A$13:$AG$161,4)</f>
        <v>47.55</v>
      </c>
      <c r="CV19" s="31">
        <f>VLOOKUP(CV$7,'[2]Curve Summary'!$A$13:$AG$161,4)</f>
        <v>48.55</v>
      </c>
      <c r="CW19" s="31">
        <f>VLOOKUP(CW$7,'[2]Curve Summary'!$A$13:$AG$161,4)</f>
        <v>50.55</v>
      </c>
      <c r="CX19" s="31">
        <f>VLOOKUP(CX$7,'[2]Curve Summary'!$A$13:$AG$161,4)</f>
        <v>60.55</v>
      </c>
      <c r="CY19" s="31">
        <f>VLOOKUP(CY$7,'[2]Curve Summary'!$A$13:$AG$161,4)</f>
        <v>83.55</v>
      </c>
      <c r="CZ19" s="31">
        <f>VLOOKUP(CZ$7,'[2]Curve Summary'!$A$13:$AG$161,4)</f>
        <v>83.55</v>
      </c>
      <c r="DA19" s="31">
        <f>VLOOKUP(DA$7,'[2]Curve Summary'!$A$13:$AG$161,4)</f>
        <v>46.04</v>
      </c>
      <c r="DB19" s="31">
        <f>VLOOKUP(DB$7,'[2]Curve Summary'!$A$13:$AG$161,4)</f>
        <v>44.04</v>
      </c>
      <c r="DC19" s="31">
        <f>VLOOKUP(DC$7,'[2]Curve Summary'!$A$13:$AG$161,4)</f>
        <v>44.04</v>
      </c>
      <c r="DD19" s="31">
        <f>VLOOKUP(DD$7,'[2]Curve Summary'!$A$13:$AG$161,4)</f>
        <v>44.04</v>
      </c>
      <c r="DE19" s="31">
        <f>VLOOKUP(DE$7,'[2]Curve Summary'!$A$13:$AG$161,4)</f>
        <v>55.55</v>
      </c>
      <c r="DF19" s="31">
        <f>VLOOKUP(DF$7,'[2]Curve Summary'!$A$13:$AG$161,4)</f>
        <v>55.55</v>
      </c>
      <c r="DG19" s="31">
        <f>VLOOKUP(DG$7,'[2]Curve Summary'!$A$13:$AG$161,4)</f>
        <v>48.55</v>
      </c>
      <c r="DH19" s="31">
        <f>VLOOKUP(DH$7,'[2]Curve Summary'!$A$13:$AG$161,4)</f>
        <v>49.55</v>
      </c>
      <c r="DI19" s="31">
        <f>VLOOKUP(DI$7,'[2]Curve Summary'!$A$13:$AG$161,4)</f>
        <v>51.55</v>
      </c>
      <c r="DJ19" s="31">
        <f>VLOOKUP(DJ$7,'[2]Curve Summary'!$A$13:$AG$161,4)</f>
        <v>61.55</v>
      </c>
      <c r="DK19" s="31">
        <f>VLOOKUP(DK$7,'[2]Curve Summary'!$A$13:$AG$161,4)</f>
        <v>84.55</v>
      </c>
      <c r="DL19" s="31">
        <f>VLOOKUP(DL$7,'[2]Curve Summary'!$A$13:$AG$161,4)</f>
        <v>84.55</v>
      </c>
      <c r="DM19" s="31">
        <f>VLOOKUP(DM$7,'[2]Curve Summary'!$A$13:$AG$161,4)</f>
        <v>47.04</v>
      </c>
      <c r="DN19" s="31">
        <f>VLOOKUP(DN$7,'[2]Curve Summary'!$A$13:$AG$161,4)</f>
        <v>45.04</v>
      </c>
      <c r="DO19" s="31">
        <f>VLOOKUP(DO$7,'[2]Curve Summary'!$A$13:$AG$161,4)</f>
        <v>45.04</v>
      </c>
      <c r="DP19" s="31">
        <f>VLOOKUP(DP$7,'[2]Curve Summary'!$A$13:$AG$161,4)</f>
        <v>45.04</v>
      </c>
      <c r="DQ19" s="31">
        <f>VLOOKUP(DQ$7,'[2]Curve Summary'!$A$13:$AG$161,4)</f>
        <v>56.15</v>
      </c>
      <c r="DR19" s="31">
        <f>VLOOKUP(DR$7,'[2]Curve Summary'!$A$13:$AG$161,4)</f>
        <v>56.15</v>
      </c>
      <c r="DS19" s="31">
        <f>VLOOKUP(DS$7,'[2]Curve Summary'!$A$13:$AG$161,4)</f>
        <v>49.15</v>
      </c>
      <c r="DT19" s="31">
        <f>VLOOKUP(DT$7,'[2]Curve Summary'!$A$13:$AG$161,4)</f>
        <v>50.15</v>
      </c>
      <c r="DU19" s="31">
        <f>VLOOKUP(DU$7,'[2]Curve Summary'!$A$13:$AG$161,4)</f>
        <v>52.15</v>
      </c>
      <c r="DV19" s="31">
        <f>VLOOKUP(DV$7,'[2]Curve Summary'!$A$13:$AG$161,4)</f>
        <v>62.15</v>
      </c>
      <c r="DW19" s="31">
        <f>VLOOKUP(DW$7,'[2]Curve Summary'!$A$13:$AG$161,4)</f>
        <v>85.15</v>
      </c>
      <c r="DX19" s="31">
        <f>VLOOKUP(DX$7,'[2]Curve Summary'!$A$13:$AG$161,4)</f>
        <v>85.15</v>
      </c>
      <c r="DY19" s="31">
        <f>VLOOKUP(DY$7,'[2]Curve Summary'!$A$13:$AG$161,4)</f>
        <v>47.64</v>
      </c>
      <c r="DZ19" s="31">
        <f>VLOOKUP(DZ$7,'[2]Curve Summary'!$A$13:$AG$161,4)</f>
        <v>45.64</v>
      </c>
      <c r="EA19" s="31">
        <f>VLOOKUP(EA$7,'[2]Curve Summary'!$A$13:$AG$161,4)</f>
        <v>45.64</v>
      </c>
      <c r="EB19" s="31">
        <f>VLOOKUP(EB$7,'[2]Curve Summary'!$A$13:$AG$161,4)</f>
        <v>45.64</v>
      </c>
      <c r="EC19" s="31">
        <f>VLOOKUP(EC$7,'[2]Curve Summary'!$A$13:$AG$161,4)</f>
        <v>56.85</v>
      </c>
      <c r="ED19" s="31">
        <f>VLOOKUP(ED$7,'[2]Curve Summary'!$A$13:$AG$161,4)</f>
        <v>56.85</v>
      </c>
      <c r="EE19" s="31">
        <f>VLOOKUP(EE$7,'[2]Curve Summary'!$A$13:$AG$161,4)</f>
        <v>49.85</v>
      </c>
      <c r="EF19" s="31">
        <f>VLOOKUP(EF$7,'[2]Curve Summary'!$A$13:$AG$161,4)</f>
        <v>50.85</v>
      </c>
      <c r="EG19" s="31">
        <f>VLOOKUP(EG$7,'[2]Curve Summary'!$A$13:$AG$161,4)</f>
        <v>52.85</v>
      </c>
      <c r="EH19" s="31">
        <f>VLOOKUP(EH$7,'[2]Curve Summary'!$A$13:$AG$161,4)</f>
        <v>62.85</v>
      </c>
      <c r="EI19" s="31">
        <f>VLOOKUP(EI$7,'[2]Curve Summary'!$A$13:$AG$161,4)</f>
        <v>85.85</v>
      </c>
      <c r="EJ19" s="31">
        <f>VLOOKUP(EJ$7,'[2]Curve Summary'!$A$13:$AG$161,4)</f>
        <v>85.85</v>
      </c>
      <c r="EK19" s="31">
        <f>VLOOKUP(EK$7,'[2]Curve Summary'!$A$13:$AG$161,4)</f>
        <v>48.34</v>
      </c>
      <c r="EL19" s="31">
        <f>VLOOKUP(EL$7,'[2]Curve Summary'!$A$13:$AG$161,4)</f>
        <v>46.34</v>
      </c>
      <c r="EM19" s="31">
        <f>VLOOKUP(EM$7,'[2]Curve Summary'!$A$13:$AG$161,4)</f>
        <v>46.34</v>
      </c>
      <c r="EN19" s="31">
        <f>VLOOKUP(EN$7,'[2]Curve Summary'!$A$13:$AG$161,4)</f>
        <v>46.34</v>
      </c>
    </row>
    <row r="20" spans="1:144" s="6" customFormat="1" ht="13.65" customHeight="1" x14ac:dyDescent="0.2">
      <c r="A20" s="53" t="s">
        <v>33</v>
      </c>
      <c r="B20" s="2" t="s">
        <v>33</v>
      </c>
      <c r="C20" s="31">
        <f>'E. Power Desk Daily Price'!$AC20</f>
        <v>45.189269542694092</v>
      </c>
      <c r="D20" s="31">
        <f ca="1">IF(ISERROR((AVERAGE(OFFSET('[2]Curve Summary'!$T$6,17,0,7,1))*7+ 16*'[2]Curve Summary Backup'!$T$38)/23),'[2]Curve Summary Backup'!$T$38,(AVERAGE(OFFSET('[2]Curve Summary'!$T$6,17,0,7,1))*7+ 16*'[2]Curve Summary Backup'!$T$38)/23)</f>
        <v>50</v>
      </c>
      <c r="E20" s="31">
        <f>VLOOKUP(E$7,'[2]Curve Summary'!$A$7:$AG$67,20)</f>
        <v>29.25</v>
      </c>
      <c r="F20" s="31">
        <f t="shared" si="0"/>
        <v>30.125</v>
      </c>
      <c r="G20" s="31">
        <f>VLOOKUP(G$7,'[2]Curve Summary'!$A$7:$AG$67,20)</f>
        <v>29.375</v>
      </c>
      <c r="H20" s="31">
        <f>VLOOKUP(H$7,'[2]Curve Summary'!$A$7:$AG$67,20)</f>
        <v>29</v>
      </c>
      <c r="I20" s="31">
        <f>VLOOKUP(I$7,'[2]Curve Summary'!$A$7:$AG$67,20)</f>
        <v>32</v>
      </c>
      <c r="J20" s="39">
        <v>35.683633710517256</v>
      </c>
      <c r="K20" s="31">
        <f t="shared" si="1"/>
        <v>33.866666612170988</v>
      </c>
      <c r="L20" s="31">
        <f t="shared" si="2"/>
        <v>34.041667756580168</v>
      </c>
      <c r="M20" s="31">
        <f t="shared" si="3"/>
        <v>33.691665467761808</v>
      </c>
      <c r="N20" s="31">
        <f t="shared" si="4"/>
        <v>32.619767432989079</v>
      </c>
      <c r="O20" s="31">
        <f t="shared" si="5"/>
        <v>32.394767051519352</v>
      </c>
      <c r="P20" s="31">
        <f t="shared" si="6"/>
        <v>32.844767814458805</v>
      </c>
      <c r="Q20" s="31">
        <f t="shared" si="7"/>
        <v>35.625</v>
      </c>
      <c r="R20" s="31">
        <f t="shared" si="8"/>
        <v>45.25</v>
      </c>
      <c r="S20" s="31">
        <f t="shared" si="9"/>
        <v>59.5</v>
      </c>
      <c r="T20" s="31">
        <f t="shared" si="10"/>
        <v>59.5</v>
      </c>
      <c r="U20" s="31">
        <f t="shared" si="11"/>
        <v>59.5</v>
      </c>
      <c r="V20" s="31">
        <f t="shared" si="12"/>
        <v>30.375</v>
      </c>
      <c r="W20" s="31">
        <f t="shared" si="13"/>
        <v>30.63125005364418</v>
      </c>
      <c r="X20" s="31">
        <f t="shared" si="14"/>
        <v>30.431249290704727</v>
      </c>
      <c r="Y20" s="40">
        <f t="shared" si="15"/>
        <v>30.631251960992813</v>
      </c>
      <c r="Z20" s="40">
        <f t="shared" si="16"/>
        <v>30.831248909235001</v>
      </c>
      <c r="AA20" s="39">
        <v>38.038725490196079</v>
      </c>
      <c r="AB20" s="39">
        <v>36.715196183148549</v>
      </c>
      <c r="AC20" s="39">
        <v>35.949266772437184</v>
      </c>
      <c r="AD20" s="39">
        <v>36.277924733180619</v>
      </c>
      <c r="AE20" s="39">
        <v>38.236832607771539</v>
      </c>
      <c r="AF20" s="41">
        <v>37.628652558721427</v>
      </c>
      <c r="AG20" s="45">
        <v>37.477555419165242</v>
      </c>
      <c r="AH20" s="46"/>
      <c r="AI20" s="46"/>
      <c r="AJ20" s="36"/>
      <c r="AK20" s="31">
        <f>VLOOKUP(AK$7,'[2]Curve Summary'!$A$15:$AG$165,20)</f>
        <v>34.041667756580168</v>
      </c>
      <c r="AL20" s="31">
        <f>VLOOKUP(AL$7,'[2]Curve Summary'!$A$15:$AG$165,20)</f>
        <v>33.691665467761808</v>
      </c>
      <c r="AM20" s="31">
        <f>VLOOKUP(AM$7,'[2]Curve Summary'!$A$15:$AG$165,20)</f>
        <v>32.394767051519352</v>
      </c>
      <c r="AN20" s="31">
        <f>VLOOKUP(AN$7,'[2]Curve Summary'!$A$15:$AG$165,20)</f>
        <v>32.844767814458805</v>
      </c>
      <c r="AO20" s="31">
        <f>VLOOKUP(AO$7,'[2]Curve Summary'!$A$15:$AG$165,20)</f>
        <v>35.625</v>
      </c>
      <c r="AP20" s="31">
        <f>VLOOKUP(AP$7,'[2]Curve Summary'!$A$15:$AG$165,20)</f>
        <v>45.25</v>
      </c>
      <c r="AQ20" s="31">
        <f>VLOOKUP(AQ$7,'[2]Curve Summary'!$A$15:$AG$165,20)</f>
        <v>59.5</v>
      </c>
      <c r="AR20" s="31">
        <f>VLOOKUP(AR$7,'[2]Curve Summary'!$A$15:$AG$165,20)</f>
        <v>59.5</v>
      </c>
      <c r="AS20" s="31">
        <f>VLOOKUP(AS$7,'[2]Curve Summary'!$A$15:$AG$165,20)</f>
        <v>30.375</v>
      </c>
      <c r="AT20" s="31">
        <f>VLOOKUP(AT$7,'[2]Curve Summary'!$A$15:$AG$165,20)</f>
        <v>30.431249290704727</v>
      </c>
      <c r="AU20" s="31">
        <f>VLOOKUP(AU$7,'[2]Curve Summary'!$A$15:$AG$165,20)</f>
        <v>30.631251960992813</v>
      </c>
      <c r="AV20" s="31">
        <f>VLOOKUP(AV$7,'[2]Curve Summary'!$A$15:$AG$165,20)</f>
        <v>30.831248909235001</v>
      </c>
      <c r="AW20" s="31">
        <f>VLOOKUP(AW$7,'[2]Curve Summary'!$A$15:$AG$165,20)</f>
        <v>33.535717010498047</v>
      </c>
      <c r="AX20" s="31">
        <f>VLOOKUP(AX$7,'[2]Curve Summary'!$A$15:$AG$165,20)</f>
        <v>32.935714721679688</v>
      </c>
      <c r="AY20" s="31">
        <f>VLOOKUP(AY$7,'[2]Curve Summary'!$A$15:$AG$165,20)</f>
        <v>31.647674560546875</v>
      </c>
      <c r="AZ20" s="31">
        <f>VLOOKUP(AZ$7,'[2]Curve Summary'!$A$15:$AG$165,20)</f>
        <v>31.847673416137695</v>
      </c>
      <c r="BA20" s="31">
        <f>VLOOKUP(BA$7,'[2]Curve Summary'!$A$15:$AG$165,20)</f>
        <v>34.5</v>
      </c>
      <c r="BB20" s="31">
        <f>VLOOKUP(BB$7,'[2]Curve Summary'!$A$15:$AG$165,20)</f>
        <v>44</v>
      </c>
      <c r="BC20" s="31">
        <f>VLOOKUP(BC$7,'[2]Curve Summary'!$A$15:$AG$165,20)</f>
        <v>55</v>
      </c>
      <c r="BD20" s="31">
        <f>VLOOKUP(BD$7,'[2]Curve Summary'!$A$15:$AG$165,20)</f>
        <v>55</v>
      </c>
      <c r="BE20" s="31">
        <f>VLOOKUP(BE$7,'[2]Curve Summary'!$A$15:$AG$165,20)</f>
        <v>30.625</v>
      </c>
      <c r="BF20" s="31">
        <f>VLOOKUP(BF$7,'[2]Curve Summary'!$A$15:$AG$165,20)</f>
        <v>30.27656364440918</v>
      </c>
      <c r="BG20" s="31">
        <f>VLOOKUP(BG$7,'[2]Curve Summary'!$A$15:$AG$165,20)</f>
        <v>30.376562118530273</v>
      </c>
      <c r="BH20" s="31">
        <f>VLOOKUP(BH$7,'[2]Curve Summary'!$A$15:$AG$165,20)</f>
        <v>30.476560592651367</v>
      </c>
      <c r="BI20" s="31">
        <f>VLOOKUP(BI$7,'[2]Curve Summary'!$A$15:$AG$165,20)</f>
        <v>34.155719757080078</v>
      </c>
      <c r="BJ20" s="31">
        <f>VLOOKUP(BJ$7,'[2]Curve Summary'!$A$15:$AG$165,20)</f>
        <v>33.555713653564453</v>
      </c>
      <c r="BK20" s="31">
        <f>VLOOKUP(BK$7,'[2]Curve Summary'!$A$15:$AG$165,20)</f>
        <v>32.017677307128906</v>
      </c>
      <c r="BL20" s="31">
        <f>VLOOKUP(BL$7,'[2]Curve Summary'!$A$15:$AG$165,20)</f>
        <v>32.217678070068359</v>
      </c>
      <c r="BM20" s="31">
        <f>VLOOKUP(BM$7,'[2]Curve Summary'!$A$15:$AG$165,20)</f>
        <v>34.370002746582031</v>
      </c>
      <c r="BN20" s="31">
        <f>VLOOKUP(BN$7,'[2]Curve Summary'!$A$15:$AG$165,20)</f>
        <v>43.370002746582031</v>
      </c>
      <c r="BO20" s="31">
        <f>VLOOKUP(BO$7,'[2]Curve Summary'!$A$15:$AG$165,20)</f>
        <v>49.790001831054688</v>
      </c>
      <c r="BP20" s="31">
        <f>VLOOKUP(BP$7,'[2]Curve Summary'!$A$15:$AG$165,20)</f>
        <v>49.790001831054688</v>
      </c>
      <c r="BQ20" s="31">
        <f>VLOOKUP(BQ$7,'[2]Curve Summary'!$A$15:$AG$165,20)</f>
        <v>30.495000839233398</v>
      </c>
      <c r="BR20" s="31">
        <f>VLOOKUP(BR$7,'[2]Curve Summary'!$A$15:$AG$165,20)</f>
        <v>30.396562576293945</v>
      </c>
      <c r="BS20" s="31">
        <f>VLOOKUP(BS$7,'[2]Curve Summary'!$A$15:$AG$165,20)</f>
        <v>30.496561050415039</v>
      </c>
      <c r="BT20" s="31">
        <f>VLOOKUP(BT$7,'[2]Curve Summary'!$A$15:$AG$165,20)</f>
        <v>30.596559524536133</v>
      </c>
      <c r="BU20" s="31">
        <f>VLOOKUP(BU$7,'[2]Curve Summary'!$A$15:$AG$165,20)</f>
        <v>34.795719146728516</v>
      </c>
      <c r="BV20" s="31">
        <f>VLOOKUP(BV$7,'[2]Curve Summary'!$A$15:$AG$165,20)</f>
        <v>34.195716857910156</v>
      </c>
      <c r="BW20" s="31">
        <f>VLOOKUP(BW$7,'[2]Curve Summary'!$A$15:$AG$165,20)</f>
        <v>32.657676696777344</v>
      </c>
      <c r="BX20" s="31">
        <f>VLOOKUP(BX$7,'[2]Curve Summary'!$A$15:$AG$165,20)</f>
        <v>32.857677459716797</v>
      </c>
      <c r="BY20" s="31">
        <f>VLOOKUP(BY$7,'[2]Curve Summary'!$A$15:$AG$165,20)</f>
        <v>35.010002136230469</v>
      </c>
      <c r="BZ20" s="31">
        <f>VLOOKUP(BZ$7,'[2]Curve Summary'!$A$15:$AG$165,20)</f>
        <v>43.010002136230469</v>
      </c>
      <c r="CA20" s="31">
        <f>VLOOKUP(CA$7,'[2]Curve Summary'!$A$15:$AG$165,20)</f>
        <v>48.430001220703126</v>
      </c>
      <c r="CB20" s="31">
        <f>VLOOKUP(CB$7,'[2]Curve Summary'!$A$15:$AG$165,20)</f>
        <v>48.430001220703126</v>
      </c>
      <c r="CC20" s="31">
        <f>VLOOKUP(CC$7,'[2]Curve Summary'!$A$15:$AG$165,20)</f>
        <v>31.135000228881836</v>
      </c>
      <c r="CD20" s="31">
        <f>VLOOKUP(CD$7,'[2]Curve Summary'!$A$15:$AG$165,20)</f>
        <v>31.286563873291016</v>
      </c>
      <c r="CE20" s="31">
        <f>VLOOKUP(CE$7,'[2]Curve Summary'!$A$15:$AG$165,20)</f>
        <v>31.386562347412109</v>
      </c>
      <c r="CF20" s="31">
        <f>VLOOKUP(CF$7,'[2]Curve Summary'!$A$15:$AG$165,20)</f>
        <v>31.486560821533203</v>
      </c>
      <c r="CG20" s="31">
        <f>VLOOKUP(CG$7,'[2]Curve Summary'!$A$15:$AG$165,20)</f>
        <v>34.855720520019531</v>
      </c>
      <c r="CH20" s="31">
        <f>VLOOKUP(CH$7,'[2]Curve Summary'!$A$15:$AG$165,20)</f>
        <v>34.255718231201172</v>
      </c>
      <c r="CI20" s="31">
        <f>VLOOKUP(CI$7,'[2]Curve Summary'!$A$15:$AG$165,20)</f>
        <v>32.717678070068359</v>
      </c>
      <c r="CJ20" s="31">
        <f>VLOOKUP(CJ$7,'[2]Curve Summary'!$A$15:$AG$165,20)</f>
        <v>32.917678833007813</v>
      </c>
      <c r="CK20" s="31">
        <f>VLOOKUP(CK$7,'[2]Curve Summary'!$A$15:$AG$165,20)</f>
        <v>35.570003509521484</v>
      </c>
      <c r="CL20" s="31">
        <f>VLOOKUP(CL$7,'[2]Curve Summary'!$A$15:$AG$165,20)</f>
        <v>44.570003509521484</v>
      </c>
      <c r="CM20" s="31">
        <f>VLOOKUP(CM$7,'[2]Curve Summary'!$A$15:$AG$165,20)</f>
        <v>49.990002593994141</v>
      </c>
      <c r="CN20" s="31">
        <f>VLOOKUP(CN$7,'[2]Curve Summary'!$A$15:$AG$165,20)</f>
        <v>49.990002593994141</v>
      </c>
      <c r="CO20" s="31">
        <f>VLOOKUP(CO$7,'[2]Curve Summary'!$A$15:$AG$165,20)</f>
        <v>30.944999694824219</v>
      </c>
      <c r="CP20" s="31">
        <f>VLOOKUP(CP$7,'[2]Curve Summary'!$A$15:$AG$165,20)</f>
        <v>31.346565246582031</v>
      </c>
      <c r="CQ20" s="31">
        <f>VLOOKUP(CQ$7,'[2]Curve Summary'!$A$15:$AG$165,20)</f>
        <v>31.446563720703125</v>
      </c>
      <c r="CR20" s="31">
        <f>VLOOKUP(CR$7,'[2]Curve Summary'!$A$15:$AG$165,20)</f>
        <v>31.546562194824219</v>
      </c>
      <c r="CS20" s="31">
        <f>VLOOKUP(CS$7,'[2]Curve Summary'!$A$15:$AG$165,20)</f>
        <v>35.165718078613281</v>
      </c>
      <c r="CT20" s="31">
        <f>VLOOKUP(CT$7,'[2]Curve Summary'!$A$15:$AG$165,20)</f>
        <v>34.565715789794922</v>
      </c>
      <c r="CU20" s="31">
        <f>VLOOKUP(CU$7,'[2]Curve Summary'!$A$15:$AG$165,20)</f>
        <v>33.027679443359375</v>
      </c>
      <c r="CV20" s="31">
        <f>VLOOKUP(CV$7,'[2]Curve Summary'!$A$15:$AG$165,20)</f>
        <v>33.227680206298828</v>
      </c>
      <c r="CW20" s="31">
        <f>VLOOKUP(CW$7,'[2]Curve Summary'!$A$15:$AG$165,20)</f>
        <v>36.380001068115234</v>
      </c>
      <c r="CX20" s="31">
        <f>VLOOKUP(CX$7,'[2]Curve Summary'!$A$15:$AG$165,20)</f>
        <v>46.380001068115234</v>
      </c>
      <c r="CY20" s="31">
        <f>VLOOKUP(CY$7,'[2]Curve Summary'!$A$15:$AG$165,20)</f>
        <v>51.800000152587891</v>
      </c>
      <c r="CZ20" s="31">
        <f>VLOOKUP(CZ$7,'[2]Curve Summary'!$A$15:$AG$165,20)</f>
        <v>51.800000152587891</v>
      </c>
      <c r="DA20" s="31">
        <f>VLOOKUP(DA$7,'[2]Curve Summary'!$A$15:$AG$165,20)</f>
        <v>31.004999160766602</v>
      </c>
      <c r="DB20" s="31">
        <f>VLOOKUP(DB$7,'[2]Curve Summary'!$A$15:$AG$165,20)</f>
        <v>31.656562805175781</v>
      </c>
      <c r="DC20" s="31">
        <f>VLOOKUP(DC$7,'[2]Curve Summary'!$A$15:$AG$165,20)</f>
        <v>31.756561279296875</v>
      </c>
      <c r="DD20" s="31">
        <f>VLOOKUP(DD$7,'[2]Curve Summary'!$A$15:$AG$165,20)</f>
        <v>31.856559753417969</v>
      </c>
      <c r="DE20" s="31">
        <f>VLOOKUP(DE$7,'[2]Curve Summary'!$A$15:$AG$165,20)</f>
        <v>35.635719299316406</v>
      </c>
      <c r="DF20" s="31">
        <f>VLOOKUP(DF$7,'[2]Curve Summary'!$A$15:$AG$165,20)</f>
        <v>35.035717010498047</v>
      </c>
      <c r="DG20" s="31">
        <f>VLOOKUP(DG$7,'[2]Curve Summary'!$A$15:$AG$165,20)</f>
        <v>33.4976806640625</v>
      </c>
      <c r="DH20" s="31">
        <f>VLOOKUP(DH$7,'[2]Curve Summary'!$A$15:$AG$165,20)</f>
        <v>33.697681427001953</v>
      </c>
      <c r="DI20" s="31">
        <f>VLOOKUP(DI$7,'[2]Curve Summary'!$A$15:$AG$165,20)</f>
        <v>37.350002288818359</v>
      </c>
      <c r="DJ20" s="31">
        <f>VLOOKUP(DJ$7,'[2]Curve Summary'!$A$15:$AG$165,20)</f>
        <v>48.350002288818359</v>
      </c>
      <c r="DK20" s="31">
        <f>VLOOKUP(DK$7,'[2]Curve Summary'!$A$15:$AG$165,20)</f>
        <v>53.770001373291016</v>
      </c>
      <c r="DL20" s="31">
        <f>VLOOKUP(DL$7,'[2]Curve Summary'!$A$15:$AG$165,20)</f>
        <v>53.770001373291016</v>
      </c>
      <c r="DM20" s="31">
        <f>VLOOKUP(DM$7,'[2]Curve Summary'!$A$15:$AG$165,20)</f>
        <v>31.225000381469727</v>
      </c>
      <c r="DN20" s="31">
        <f>VLOOKUP(DN$7,'[2]Curve Summary'!$A$15:$AG$165,20)</f>
        <v>32.126564025878906</v>
      </c>
      <c r="DO20" s="31">
        <f>VLOOKUP(DO$7,'[2]Curve Summary'!$A$15:$AG$165,20)</f>
        <v>32.2265625</v>
      </c>
      <c r="DP20" s="31">
        <f>VLOOKUP(DP$7,'[2]Curve Summary'!$A$15:$AG$165,20)</f>
        <v>32.326560974121094</v>
      </c>
      <c r="DQ20" s="31">
        <f>VLOOKUP(DQ$7,'[2]Curve Summary'!$A$15:$AG$165,20)</f>
        <v>35.875717163085938</v>
      </c>
      <c r="DR20" s="31">
        <f>VLOOKUP(DR$7,'[2]Curve Summary'!$A$15:$AG$165,20)</f>
        <v>35.275714874267578</v>
      </c>
      <c r="DS20" s="31">
        <f>VLOOKUP(DS$7,'[2]Curve Summary'!$A$15:$AG$165,20)</f>
        <v>33.737678527832031</v>
      </c>
      <c r="DT20" s="31">
        <f>VLOOKUP(DT$7,'[2]Curve Summary'!$A$15:$AG$165,20)</f>
        <v>33.937679290771484</v>
      </c>
      <c r="DU20" s="31">
        <f>VLOOKUP(DU$7,'[2]Curve Summary'!$A$15:$AG$165,20)</f>
        <v>38.090000152587891</v>
      </c>
      <c r="DV20" s="31">
        <f>VLOOKUP(DV$7,'[2]Curve Summary'!$A$15:$AG$165,20)</f>
        <v>50.090000152587891</v>
      </c>
      <c r="DW20" s="31">
        <f>VLOOKUP(DW$7,'[2]Curve Summary'!$A$15:$AG$165,20)</f>
        <v>55.509999237060548</v>
      </c>
      <c r="DX20" s="31">
        <f>VLOOKUP(DX$7,'[2]Curve Summary'!$A$15:$AG$165,20)</f>
        <v>55.509999237060548</v>
      </c>
      <c r="DY20" s="31">
        <f>VLOOKUP(DY$7,'[2]Curve Summary'!$A$15:$AG$165,20)</f>
        <v>31.215000152587891</v>
      </c>
      <c r="DZ20" s="31">
        <f>VLOOKUP(DZ$7,'[2]Curve Summary'!$A$15:$AG$165,20)</f>
        <v>32.366561889648438</v>
      </c>
      <c r="EA20" s="31">
        <f>VLOOKUP(EA$7,'[2]Curve Summary'!$A$15:$AG$165,20)</f>
        <v>32.466560363769531</v>
      </c>
      <c r="EB20" s="31">
        <f>VLOOKUP(EB$7,'[2]Curve Summary'!$A$15:$AG$165,20)</f>
        <v>32.566558837890625</v>
      </c>
      <c r="EC20" s="31">
        <f>VLOOKUP(EC$7,'[2]Curve Summary'!$A$15:$AG$165,20)</f>
        <v>36.245719909667969</v>
      </c>
      <c r="ED20" s="31">
        <f>VLOOKUP(ED$7,'[2]Curve Summary'!$A$15:$AG$165,20)</f>
        <v>35.645717620849609</v>
      </c>
      <c r="EE20" s="31">
        <f>VLOOKUP(EE$7,'[2]Curve Summary'!$A$15:$AG$165,20)</f>
        <v>34.107681274414063</v>
      </c>
      <c r="EF20" s="31">
        <f>VLOOKUP(EF$7,'[2]Curve Summary'!$A$15:$AG$165,20)</f>
        <v>34.307682037353516</v>
      </c>
      <c r="EG20" s="31">
        <f>VLOOKUP(EG$7,'[2]Curve Summary'!$A$15:$AG$165,20)</f>
        <v>38.960002899169922</v>
      </c>
      <c r="EH20" s="31">
        <f>VLOOKUP(EH$7,'[2]Curve Summary'!$A$15:$AG$165,20)</f>
        <v>51.960002899169922</v>
      </c>
      <c r="EI20" s="31">
        <f>VLOOKUP(EI$7,'[2]Curve Summary'!$A$15:$AG$165,20)</f>
        <v>57.380001983642579</v>
      </c>
      <c r="EJ20" s="31">
        <f>VLOOKUP(EJ$7,'[2]Curve Summary'!$A$15:$AG$165,20)</f>
        <v>57.380001983642579</v>
      </c>
      <c r="EK20" s="31">
        <f>VLOOKUP(EK$7,'[2]Curve Summary'!$A$15:$AG$165,20)</f>
        <v>31.335000991821289</v>
      </c>
      <c r="EL20" s="31">
        <f>VLOOKUP(EL$7,'[2]Curve Summary'!$A$15:$AG$165,20)</f>
        <v>32.736564636230469</v>
      </c>
      <c r="EM20" s="31">
        <f>VLOOKUP(EM$7,'[2]Curve Summary'!$A$15:$AG$165,20)</f>
        <v>32.836563110351563</v>
      </c>
      <c r="EN20" s="31">
        <f>VLOOKUP(EN$7,'[2]Curve Summary'!$A$15:$AG$165,20)</f>
        <v>32.936561584472656</v>
      </c>
    </row>
    <row r="21" spans="1:144" s="6" customFormat="1" ht="13.65" customHeight="1" x14ac:dyDescent="0.2">
      <c r="A21" s="53" t="s">
        <v>34</v>
      </c>
      <c r="B21" s="2" t="s">
        <v>35</v>
      </c>
      <c r="C21" s="31">
        <f>'E. Power Desk Daily Price'!$AC21</f>
        <v>44.898649358749388</v>
      </c>
      <c r="D21" s="31">
        <f ca="1">IF(ISERROR((AVERAGE(OFFSET('[2]Curve Summary'!$Z$6,17,0,7,1))*7+ 16* '[2]Curve Summary Backup'!$Z$38)/23), '[2]Curve Summary Backup'!$Z$38,(AVERAGE(OFFSET('[2]Curve Summary'!$Z$6,17,0,7,1))*7+ 16* '[2]Curve Summary Backup'!$Z$38)/23)</f>
        <v>48.782608695652172</v>
      </c>
      <c r="E21" s="31">
        <f>VLOOKUP(E$7,'[2]Curve Summary'!$A$7:$AG$75,26)</f>
        <v>27.999992370605469</v>
      </c>
      <c r="F21" s="31">
        <f t="shared" si="0"/>
        <v>29.374999364217121</v>
      </c>
      <c r="G21" s="31">
        <f>VLOOKUP(G$7,'[2]Curve Summary'!$A$7:$AG$75,26)</f>
        <v>28.625</v>
      </c>
      <c r="H21" s="31">
        <f>VLOOKUP(H$7,'[2]Curve Summary'!$A$7:$AG$75,26)</f>
        <v>28.249996185302734</v>
      </c>
      <c r="I21" s="31">
        <f>VLOOKUP(I$7,'[2]Curve Summary'!$A$7:$AG$75,26)</f>
        <v>31.250001907348633</v>
      </c>
      <c r="J21" s="39">
        <v>34.827895105080522</v>
      </c>
      <c r="K21" s="31">
        <f t="shared" si="1"/>
        <v>32.865667161487394</v>
      </c>
      <c r="L21" s="31">
        <f t="shared" si="2"/>
        <v>33.03966885521298</v>
      </c>
      <c r="M21" s="31">
        <f t="shared" si="3"/>
        <v>32.691665467761808</v>
      </c>
      <c r="N21" s="31">
        <f t="shared" si="4"/>
        <v>32.119773155034977</v>
      </c>
      <c r="O21" s="31">
        <f t="shared" si="5"/>
        <v>31.894774680913883</v>
      </c>
      <c r="P21" s="31">
        <f t="shared" si="6"/>
        <v>32.344771629156071</v>
      </c>
      <c r="Q21" s="31">
        <f t="shared" si="7"/>
        <v>34.374996185302734</v>
      </c>
      <c r="R21" s="31">
        <f t="shared" si="8"/>
        <v>43.75</v>
      </c>
      <c r="S21" s="31">
        <f t="shared" si="9"/>
        <v>58.5</v>
      </c>
      <c r="T21" s="31">
        <f t="shared" si="10"/>
        <v>58.5</v>
      </c>
      <c r="U21" s="31">
        <f t="shared" si="11"/>
        <v>58.5</v>
      </c>
      <c r="V21" s="31">
        <f t="shared" si="12"/>
        <v>29.274995803833008</v>
      </c>
      <c r="W21" s="31">
        <f t="shared" si="13"/>
        <v>29.881248782078426</v>
      </c>
      <c r="X21" s="31">
        <f t="shared" si="14"/>
        <v>29.681249290704727</v>
      </c>
      <c r="Y21" s="40">
        <f t="shared" si="15"/>
        <v>29.881248146295547</v>
      </c>
      <c r="Z21" s="40">
        <f t="shared" si="16"/>
        <v>30.081248909235001</v>
      </c>
      <c r="AA21" s="39">
        <v>37.116984408509495</v>
      </c>
      <c r="AB21" s="39">
        <v>35.558357448203893</v>
      </c>
      <c r="AC21" s="39">
        <v>34.94988152500256</v>
      </c>
      <c r="AD21" s="39">
        <v>35.42835030379949</v>
      </c>
      <c r="AE21" s="39">
        <v>37.809699002747259</v>
      </c>
      <c r="AF21" s="41">
        <v>37.059018348378096</v>
      </c>
      <c r="AG21" s="45">
        <v>36.794520736851972</v>
      </c>
      <c r="AH21" s="46"/>
      <c r="AI21" s="46"/>
      <c r="AJ21" s="36"/>
      <c r="AK21" s="31">
        <f>VLOOKUP(AK$7,'[2]Curve Summary'!$A$21:$AG$173,26)</f>
        <v>33.03966885521298</v>
      </c>
      <c r="AL21" s="31">
        <f>VLOOKUP(AL$7,'[2]Curve Summary'!$A$21:$AG$173,26)</f>
        <v>32.691665467761808</v>
      </c>
      <c r="AM21" s="31">
        <f>VLOOKUP(AM$7,'[2]Curve Summary'!$A$21:$AG$173,26)</f>
        <v>31.894774680913883</v>
      </c>
      <c r="AN21" s="31">
        <f>VLOOKUP(AN$7,'[2]Curve Summary'!$A$21:$AG$173,26)</f>
        <v>32.344771629156071</v>
      </c>
      <c r="AO21" s="31">
        <f>VLOOKUP(AO$7,'[2]Curve Summary'!$A$21:$AG$173,26)</f>
        <v>34.374996185302734</v>
      </c>
      <c r="AP21" s="31">
        <f>VLOOKUP(AP$7,'[2]Curve Summary'!$A$21:$AG$173,26)</f>
        <v>43.75</v>
      </c>
      <c r="AQ21" s="31">
        <f>VLOOKUP(AQ$7,'[2]Curve Summary'!$A$21:$AG$173,26)</f>
        <v>58.5</v>
      </c>
      <c r="AR21" s="31">
        <f>VLOOKUP(AR$7,'[2]Curve Summary'!$A$21:$AG$173,26)</f>
        <v>58.5</v>
      </c>
      <c r="AS21" s="31">
        <f>VLOOKUP(AS$7,'[2]Curve Summary'!$A$21:$AG$173,26)</f>
        <v>29.274995803833008</v>
      </c>
      <c r="AT21" s="31">
        <f>VLOOKUP(AT$7,'[2]Curve Summary'!$A$21:$AG$173,26)</f>
        <v>29.681249290704727</v>
      </c>
      <c r="AU21" s="31">
        <f>VLOOKUP(AU$7,'[2]Curve Summary'!$A$21:$AG$173,26)</f>
        <v>29.881248146295547</v>
      </c>
      <c r="AV21" s="31">
        <f>VLOOKUP(AV$7,'[2]Curve Summary'!$A$21:$AG$173,26)</f>
        <v>30.081248909235001</v>
      </c>
      <c r="AW21" s="31">
        <f>VLOOKUP(AW$7,'[2]Curve Summary'!$A$21:$AG$173,26)</f>
        <v>32.533718109130859</v>
      </c>
      <c r="AX21" s="31">
        <f>VLOOKUP(AX$7,'[2]Curve Summary'!$A$21:$AG$173,26)</f>
        <v>31.935714721679688</v>
      </c>
      <c r="AY21" s="31">
        <f>VLOOKUP(AY$7,'[2]Curve Summary'!$A$21:$AG$173,26)</f>
        <v>31.147680282592773</v>
      </c>
      <c r="AZ21" s="31">
        <f>VLOOKUP(AZ$7,'[2]Curve Summary'!$A$21:$AG$173,26)</f>
        <v>31.347675323486328</v>
      </c>
      <c r="BA21" s="31">
        <f>VLOOKUP(BA$7,'[2]Curve Summary'!$A$21:$AG$173,26)</f>
        <v>32.999996185302734</v>
      </c>
      <c r="BB21" s="31">
        <f>VLOOKUP(BB$7,'[2]Curve Summary'!$A$21:$AG$173,26)</f>
        <v>42.25</v>
      </c>
      <c r="BC21" s="31">
        <f>VLOOKUP(BC$7,'[2]Curve Summary'!$A$21:$AG$173,26)</f>
        <v>53</v>
      </c>
      <c r="BD21" s="31">
        <f>VLOOKUP(BD$7,'[2]Curve Summary'!$A$21:$AG$173,26)</f>
        <v>53</v>
      </c>
      <c r="BE21" s="31">
        <f>VLOOKUP(BE$7,'[2]Curve Summary'!$A$21:$AG$173,26)</f>
        <v>29.624996185302734</v>
      </c>
      <c r="BF21" s="31">
        <f>VLOOKUP(BF$7,'[2]Curve Summary'!$A$21:$AG$173,26)</f>
        <v>29.076566696166992</v>
      </c>
      <c r="BG21" s="31">
        <f>VLOOKUP(BG$7,'[2]Curve Summary'!$A$21:$AG$173,26)</f>
        <v>29.276561737060547</v>
      </c>
      <c r="BH21" s="31">
        <f>VLOOKUP(BH$7,'[2]Curve Summary'!$A$21:$AG$173,26)</f>
        <v>30.126562118530273</v>
      </c>
      <c r="BI21" s="31">
        <f>VLOOKUP(BI$7,'[2]Curve Summary'!$A$21:$AG$173,26)</f>
        <v>33.303718566894531</v>
      </c>
      <c r="BJ21" s="31">
        <f>VLOOKUP(BJ$7,'[2]Curve Summary'!$A$21:$AG$173,26)</f>
        <v>32.705715179443359</v>
      </c>
      <c r="BK21" s="31">
        <f>VLOOKUP(BK$7,'[2]Curve Summary'!$A$21:$AG$173,26)</f>
        <v>31.667682647705078</v>
      </c>
      <c r="BL21" s="31">
        <f>VLOOKUP(BL$7,'[2]Curve Summary'!$A$21:$AG$173,26)</f>
        <v>31.867677688598633</v>
      </c>
      <c r="BM21" s="31">
        <f>VLOOKUP(BM$7,'[2]Curve Summary'!$A$21:$AG$173,26)</f>
        <v>33.019996643066406</v>
      </c>
      <c r="BN21" s="31">
        <f>VLOOKUP(BN$7,'[2]Curve Summary'!$A$21:$AG$173,26)</f>
        <v>41.770000457763672</v>
      </c>
      <c r="BO21" s="31">
        <f>VLOOKUP(BO$7,'[2]Curve Summary'!$A$21:$AG$173,26)</f>
        <v>47.939999542236329</v>
      </c>
      <c r="BP21" s="31">
        <f>VLOOKUP(BP$7,'[2]Curve Summary'!$A$21:$AG$173,26)</f>
        <v>47.939999542236329</v>
      </c>
      <c r="BQ21" s="31">
        <f>VLOOKUP(BQ$7,'[2]Curve Summary'!$A$21:$AG$173,26)</f>
        <v>29.644998550415039</v>
      </c>
      <c r="BR21" s="31">
        <f>VLOOKUP(BR$7,'[2]Curve Summary'!$A$21:$AG$173,26)</f>
        <v>29.346567153930664</v>
      </c>
      <c r="BS21" s="31">
        <f>VLOOKUP(BS$7,'[2]Curve Summary'!$A$21:$AG$173,26)</f>
        <v>29.546562194824219</v>
      </c>
      <c r="BT21" s="31">
        <f>VLOOKUP(BT$7,'[2]Curve Summary'!$A$21:$AG$173,26)</f>
        <v>30.396562576293945</v>
      </c>
      <c r="BU21" s="31">
        <f>VLOOKUP(BU$7,'[2]Curve Summary'!$A$21:$AG$173,26)</f>
        <v>34.103721618652344</v>
      </c>
      <c r="BV21" s="31">
        <f>VLOOKUP(BV$7,'[2]Curve Summary'!$A$21:$AG$173,26)</f>
        <v>33.505714416503906</v>
      </c>
      <c r="BW21" s="31">
        <f>VLOOKUP(BW$7,'[2]Curve Summary'!$A$21:$AG$173,26)</f>
        <v>32.467685699462891</v>
      </c>
      <c r="BX21" s="31">
        <f>VLOOKUP(BX$7,'[2]Curve Summary'!$A$21:$AG$173,26)</f>
        <v>32.667682647705078</v>
      </c>
      <c r="BY21" s="31">
        <f>VLOOKUP(BY$7,'[2]Curve Summary'!$A$21:$AG$173,26)</f>
        <v>33.819999694824219</v>
      </c>
      <c r="BZ21" s="31">
        <f>VLOOKUP(BZ$7,'[2]Curve Summary'!$A$21:$AG$173,26)</f>
        <v>41.570003509521484</v>
      </c>
      <c r="CA21" s="31">
        <f>VLOOKUP(CA$7,'[2]Curve Summary'!$A$21:$AG$173,26)</f>
        <v>46.740002593994141</v>
      </c>
      <c r="CB21" s="31">
        <f>VLOOKUP(CB$7,'[2]Curve Summary'!$A$21:$AG$173,26)</f>
        <v>46.740002593994141</v>
      </c>
      <c r="CC21" s="31">
        <f>VLOOKUP(CC$7,'[2]Curve Summary'!$A$21:$AG$173,26)</f>
        <v>30.444995880126953</v>
      </c>
      <c r="CD21" s="31">
        <f>VLOOKUP(CD$7,'[2]Curve Summary'!$A$21:$AG$173,26)</f>
        <v>30.396568298339844</v>
      </c>
      <c r="CE21" s="31">
        <f>VLOOKUP(CE$7,'[2]Curve Summary'!$A$21:$AG$173,26)</f>
        <v>30.596563339233398</v>
      </c>
      <c r="CF21" s="31">
        <f>VLOOKUP(CF$7,'[2]Curve Summary'!$A$21:$AG$173,26)</f>
        <v>31.446567535400391</v>
      </c>
      <c r="CG21" s="31">
        <f>VLOOKUP(CG$7,'[2]Curve Summary'!$A$21:$AG$173,26)</f>
        <v>34.323719024658203</v>
      </c>
      <c r="CH21" s="31">
        <f>VLOOKUP(CH$7,'[2]Curve Summary'!$A$21:$AG$173,26)</f>
        <v>33.725715637207031</v>
      </c>
      <c r="CI21" s="31">
        <f>VLOOKUP(CI$7,'[2]Curve Summary'!$A$21:$AG$173,26)</f>
        <v>32.68768310546875</v>
      </c>
      <c r="CJ21" s="31">
        <f>VLOOKUP(CJ$7,'[2]Curve Summary'!$A$21:$AG$173,26)</f>
        <v>32.887683868408203</v>
      </c>
      <c r="CK21" s="31">
        <f>VLOOKUP(CK$7,'[2]Curve Summary'!$A$21:$AG$173,26)</f>
        <v>34.539997100830078</v>
      </c>
      <c r="CL21" s="31">
        <f>VLOOKUP(CL$7,'[2]Curve Summary'!$A$21:$AG$173,26)</f>
        <v>43.290000915527344</v>
      </c>
      <c r="CM21" s="31">
        <f>VLOOKUP(CM$7,'[2]Curve Summary'!$A$21:$AG$173,26)</f>
        <v>48.46</v>
      </c>
      <c r="CN21" s="31">
        <f>VLOOKUP(CN$7,'[2]Curve Summary'!$A$21:$AG$173,26)</f>
        <v>48.46</v>
      </c>
      <c r="CO21" s="31">
        <f>VLOOKUP(CO$7,'[2]Curve Summary'!$A$21:$AG$173,26)</f>
        <v>30.414995193481445</v>
      </c>
      <c r="CP21" s="31">
        <f>VLOOKUP(CP$7,'[2]Curve Summary'!$A$21:$AG$173,26)</f>
        <v>30.616565704345703</v>
      </c>
      <c r="CQ21" s="31">
        <f>VLOOKUP(CQ$7,'[2]Curve Summary'!$A$21:$AG$173,26)</f>
        <v>30.816558837890625</v>
      </c>
      <c r="CR21" s="31">
        <f>VLOOKUP(CR$7,'[2]Curve Summary'!$A$21:$AG$173,26)</f>
        <v>31.666561126708984</v>
      </c>
      <c r="CS21" s="31">
        <f>VLOOKUP(CS$7,'[2]Curve Summary'!$A$21:$AG$173,26)</f>
        <v>34.833721160888672</v>
      </c>
      <c r="CT21" s="31">
        <f>VLOOKUP(CT$7,'[2]Curve Summary'!$A$21:$AG$173,26)</f>
        <v>34.2357177734375</v>
      </c>
      <c r="CU21" s="31">
        <f>VLOOKUP(CU$7,'[2]Curve Summary'!$A$21:$AG$173,26)</f>
        <v>33.197681427001953</v>
      </c>
      <c r="CV21" s="31">
        <f>VLOOKUP(CV$7,'[2]Curve Summary'!$A$21:$AG$173,26)</f>
        <v>33.397678375244141</v>
      </c>
      <c r="CW21" s="31">
        <f>VLOOKUP(CW$7,'[2]Curve Summary'!$A$21:$AG$173,26)</f>
        <v>35.549999237060547</v>
      </c>
      <c r="CX21" s="31">
        <f>VLOOKUP(CX$7,'[2]Curve Summary'!$A$21:$AG$173,26)</f>
        <v>45.300003051757813</v>
      </c>
      <c r="CY21" s="31">
        <f>VLOOKUP(CY$7,'[2]Curve Summary'!$A$21:$AG$173,26)</f>
        <v>50.47000213623047</v>
      </c>
      <c r="CZ21" s="31">
        <f>VLOOKUP(CZ$7,'[2]Curve Summary'!$A$21:$AG$173,26)</f>
        <v>50.47000213623047</v>
      </c>
      <c r="DA21" s="31">
        <f>VLOOKUP(DA$7,'[2]Curve Summary'!$A$21:$AG$173,26)</f>
        <v>30.674995422363281</v>
      </c>
      <c r="DB21" s="31">
        <f>VLOOKUP(DB$7,'[2]Curve Summary'!$A$21:$AG$173,26)</f>
        <v>31.126567840576172</v>
      </c>
      <c r="DC21" s="31">
        <f>VLOOKUP(DC$7,'[2]Curve Summary'!$A$21:$AG$173,26)</f>
        <v>31.326560974121094</v>
      </c>
      <c r="DD21" s="31">
        <f>VLOOKUP(DD$7,'[2]Curve Summary'!$A$21:$AG$173,26)</f>
        <v>32.176563262939453</v>
      </c>
      <c r="DE21" s="31">
        <f>VLOOKUP(DE$7,'[2]Curve Summary'!$A$21:$AG$173,26)</f>
        <v>35.443717956542969</v>
      </c>
      <c r="DF21" s="31">
        <f>VLOOKUP(DF$7,'[2]Curve Summary'!$A$21:$AG$173,26)</f>
        <v>34.845714569091797</v>
      </c>
      <c r="DG21" s="31">
        <f>VLOOKUP(DG$7,'[2]Curve Summary'!$A$21:$AG$173,26)</f>
        <v>33.807682037353516</v>
      </c>
      <c r="DH21" s="31">
        <f>VLOOKUP(DH$7,'[2]Curve Summary'!$A$21:$AG$173,26)</f>
        <v>34.007682800292969</v>
      </c>
      <c r="DI21" s="31">
        <f>VLOOKUP(DI$7,'[2]Curve Summary'!$A$21:$AG$173,26)</f>
        <v>36.659999847412109</v>
      </c>
      <c r="DJ21" s="31">
        <f>VLOOKUP(DJ$7,'[2]Curve Summary'!$A$21:$AG$173,26)</f>
        <v>47.410003662109375</v>
      </c>
      <c r="DK21" s="31">
        <f>VLOOKUP(DK$7,'[2]Curve Summary'!$A$21:$AG$173,26)</f>
        <v>52.580002746582032</v>
      </c>
      <c r="DL21" s="31">
        <f>VLOOKUP(DL$7,'[2]Curve Summary'!$A$21:$AG$173,26)</f>
        <v>52.580002746582032</v>
      </c>
      <c r="DM21" s="31">
        <f>VLOOKUP(DM$7,'[2]Curve Summary'!$A$21:$AG$173,26)</f>
        <v>31.034996032714844</v>
      </c>
      <c r="DN21" s="31">
        <f>VLOOKUP(DN$7,'[2]Curve Summary'!$A$21:$AG$173,26)</f>
        <v>31.736568450927734</v>
      </c>
      <c r="DO21" s="31">
        <f>VLOOKUP(DO$7,'[2]Curve Summary'!$A$21:$AG$173,26)</f>
        <v>31.936561584472656</v>
      </c>
      <c r="DP21" s="31">
        <f>VLOOKUP(DP$7,'[2]Curve Summary'!$A$21:$AG$173,26)</f>
        <v>32.78656005859375</v>
      </c>
      <c r="DQ21" s="31">
        <f>VLOOKUP(DQ$7,'[2]Curve Summary'!$A$21:$AG$173,26)</f>
        <v>35.683719635009766</v>
      </c>
      <c r="DR21" s="31">
        <f>VLOOKUP(DR$7,'[2]Curve Summary'!$A$21:$AG$173,26)</f>
        <v>35.085716247558594</v>
      </c>
      <c r="DS21" s="31">
        <f>VLOOKUP(DS$7,'[2]Curve Summary'!$A$21:$AG$173,26)</f>
        <v>34.047679901123047</v>
      </c>
      <c r="DT21" s="31">
        <f>VLOOKUP(DT$7,'[2]Curve Summary'!$A$21:$AG$173,26)</f>
        <v>34.2476806640625</v>
      </c>
      <c r="DU21" s="31">
        <f>VLOOKUP(DU$7,'[2]Curve Summary'!$A$21:$AG$173,26)</f>
        <v>37.399997711181641</v>
      </c>
      <c r="DV21" s="31">
        <f>VLOOKUP(DV$7,'[2]Curve Summary'!$A$21:$AG$173,26)</f>
        <v>49.150001525878906</v>
      </c>
      <c r="DW21" s="31">
        <f>VLOOKUP(DW$7,'[2]Curve Summary'!$A$21:$AG$173,26)</f>
        <v>54.320000610351563</v>
      </c>
      <c r="DX21" s="31">
        <f>VLOOKUP(DX$7,'[2]Curve Summary'!$A$21:$AG$173,26)</f>
        <v>54.320000610351563</v>
      </c>
      <c r="DY21" s="31">
        <f>VLOOKUP(DY$7,'[2]Curve Summary'!$A$21:$AG$173,26)</f>
        <v>31.024995803833008</v>
      </c>
      <c r="DZ21" s="31">
        <f>VLOOKUP(DZ$7,'[2]Curve Summary'!$A$21:$AG$173,26)</f>
        <v>31.976566314697266</v>
      </c>
      <c r="EA21" s="31">
        <f>VLOOKUP(EA$7,'[2]Curve Summary'!$A$21:$AG$173,26)</f>
        <v>32.176559448242188</v>
      </c>
      <c r="EB21" s="31">
        <f>VLOOKUP(EB$7,'[2]Curve Summary'!$A$21:$AG$173,26)</f>
        <v>33.026561737060547</v>
      </c>
      <c r="EC21" s="31">
        <f>VLOOKUP(EC$7,'[2]Curve Summary'!$A$21:$AG$173,26)</f>
        <v>36.143718719482422</v>
      </c>
      <c r="ED21" s="31">
        <f>VLOOKUP(ED$7,'[2]Curve Summary'!$A$21:$AG$173,26)</f>
        <v>35.54571533203125</v>
      </c>
      <c r="EE21" s="31">
        <f>VLOOKUP(EE$7,'[2]Curve Summary'!$A$21:$AG$173,26)</f>
        <v>34.507678985595703</v>
      </c>
      <c r="EF21" s="31">
        <f>VLOOKUP(EF$7,'[2]Curve Summary'!$A$21:$AG$173,26)</f>
        <v>34.707679748535156</v>
      </c>
      <c r="EG21" s="31">
        <f>VLOOKUP(EG$7,'[2]Curve Summary'!$A$21:$AG$173,26)</f>
        <v>38.359996795654297</v>
      </c>
      <c r="EH21" s="31">
        <f>VLOOKUP(EH$7,'[2]Curve Summary'!$A$21:$AG$173,26)</f>
        <v>51.110000610351563</v>
      </c>
      <c r="EI21" s="31">
        <f>VLOOKUP(EI$7,'[2]Curve Summary'!$A$21:$AG$173,26)</f>
        <v>56.27999969482422</v>
      </c>
      <c r="EJ21" s="31">
        <f>VLOOKUP(EJ$7,'[2]Curve Summary'!$A$21:$AG$173,26)</f>
        <v>56.27999969482422</v>
      </c>
      <c r="EK21" s="31">
        <f>VLOOKUP(EK$7,'[2]Curve Summary'!$A$21:$AG$173,26)</f>
        <v>31.234996795654297</v>
      </c>
      <c r="EL21" s="31">
        <f>VLOOKUP(EL$7,'[2]Curve Summary'!$A$21:$AG$173,26)</f>
        <v>32.436565399169922</v>
      </c>
      <c r="EM21" s="31">
        <f>VLOOKUP(EM$7,'[2]Curve Summary'!$A$21:$AG$173,26)</f>
        <v>32.636558532714844</v>
      </c>
      <c r="EN21" s="31">
        <f>VLOOKUP(EN$7,'[2]Curve Summary'!$A$21:$AG$173,26)</f>
        <v>33.486560821533203</v>
      </c>
    </row>
    <row r="22" spans="1:144" s="6" customFormat="1" ht="13.65" customHeight="1" x14ac:dyDescent="0.2">
      <c r="A22" s="53" t="s">
        <v>36</v>
      </c>
      <c r="B22" s="2" t="s">
        <v>36</v>
      </c>
      <c r="C22" s="31">
        <f>'E. Power Desk Daily Price'!$AC22</f>
        <v>46.968757629394531</v>
      </c>
      <c r="D22" s="31">
        <f ca="1">IF(ISERROR((AVERAGE(OFFSET('[2]Curve Summary'!$AD$6,17,0,7,1))*7+ 16* '[2]Curve Summary Backup'!$AD$38)/23), '[2]Curve Summary Backup'!$AD$38,(AVERAGE(OFFSET('[2]Curve Summary'!$AD$6,17,0,7,1))*7+ 16* '[2]Curve Summary Backup'!$AD$38)/23)</f>
        <v>51</v>
      </c>
      <c r="E22" s="31">
        <f>VLOOKUP(E$7,'[2]Curve Summary'!$A$7:$AG$71,30)</f>
        <v>31.500003814697266</v>
      </c>
      <c r="F22" s="31">
        <f t="shared" si="0"/>
        <v>31.099890391031902</v>
      </c>
      <c r="G22" s="31">
        <f>VLOOKUP(G$7,'[2]Curve Summary'!$A$7:$AG$71,30)</f>
        <v>30.376556396484375</v>
      </c>
      <c r="H22" s="31">
        <f>VLOOKUP(H$7,'[2]Curve Summary'!$A$7:$AG$71,30)</f>
        <v>31.501558303833008</v>
      </c>
      <c r="I22" s="31">
        <f>VLOOKUP(I$7,'[2]Curve Summary'!$A$7:$AG$71,30)</f>
        <v>31.42155647277832</v>
      </c>
      <c r="J22" s="39">
        <v>36.980531520530825</v>
      </c>
      <c r="K22" s="31">
        <f t="shared" si="1"/>
        <v>34.127500352405363</v>
      </c>
      <c r="L22" s="31">
        <f t="shared" si="2"/>
        <v>34.129997071765715</v>
      </c>
      <c r="M22" s="31">
        <f t="shared" si="3"/>
        <v>34.125003633045011</v>
      </c>
      <c r="N22" s="31">
        <f t="shared" si="4"/>
        <v>32.874999290288883</v>
      </c>
      <c r="O22" s="31">
        <f t="shared" si="5"/>
        <v>32.874999290288883</v>
      </c>
      <c r="P22" s="31">
        <f t="shared" si="6"/>
        <v>32.874999290288883</v>
      </c>
      <c r="Q22" s="31">
        <f t="shared" si="7"/>
        <v>35.625</v>
      </c>
      <c r="R22" s="31">
        <f t="shared" si="8"/>
        <v>45.75</v>
      </c>
      <c r="S22" s="31">
        <f t="shared" si="9"/>
        <v>60</v>
      </c>
      <c r="T22" s="31">
        <f t="shared" si="10"/>
        <v>60</v>
      </c>
      <c r="U22" s="31">
        <f t="shared" si="11"/>
        <v>60</v>
      </c>
      <c r="V22" s="31">
        <f t="shared" si="12"/>
        <v>30.875</v>
      </c>
      <c r="W22" s="31">
        <f t="shared" si="13"/>
        <v>30.874999672174454</v>
      </c>
      <c r="X22" s="31">
        <f t="shared" si="14"/>
        <v>30.874999672174454</v>
      </c>
      <c r="Y22" s="40">
        <f t="shared" si="15"/>
        <v>30.874999672174454</v>
      </c>
      <c r="Z22" s="40">
        <f t="shared" si="16"/>
        <v>30.874999672174454</v>
      </c>
      <c r="AA22" s="39">
        <v>38.349941006828757</v>
      </c>
      <c r="AB22" s="39">
        <v>36.706188785328585</v>
      </c>
      <c r="AC22" s="39">
        <v>35.964047863437038</v>
      </c>
      <c r="AD22" s="39">
        <v>36.362264518289003</v>
      </c>
      <c r="AE22" s="39">
        <v>38.317417186151111</v>
      </c>
      <c r="AF22" s="41">
        <v>37.700314363867918</v>
      </c>
      <c r="AG22" s="45">
        <v>37.627727283099468</v>
      </c>
      <c r="AH22" s="46"/>
      <c r="AI22" s="46"/>
      <c r="AJ22" s="36"/>
      <c r="AK22" s="31">
        <f>VLOOKUP(AK$7,'[2]Curve Summary'!$A$19:$AG$169,30)</f>
        <v>34.129997071765715</v>
      </c>
      <c r="AL22" s="31">
        <f>VLOOKUP(AL$7,'[2]Curve Summary'!$A$19:$AG$169,30)</f>
        <v>34.125003633045011</v>
      </c>
      <c r="AM22" s="31">
        <f>VLOOKUP(AM$7,'[2]Curve Summary'!$A$19:$AG$169,30)</f>
        <v>32.874999290288883</v>
      </c>
      <c r="AN22" s="31">
        <f>VLOOKUP(AN$7,'[2]Curve Summary'!$A$19:$AG$169,30)</f>
        <v>32.874999290288883</v>
      </c>
      <c r="AO22" s="31">
        <f>VLOOKUP(AO$7,'[2]Curve Summary'!$A$19:$AG$169,30)</f>
        <v>35.625</v>
      </c>
      <c r="AP22" s="31">
        <f>VLOOKUP(AP$7,'[2]Curve Summary'!$A$19:$AG$169,30)</f>
        <v>45.75</v>
      </c>
      <c r="AQ22" s="31">
        <f>VLOOKUP(AQ$7,'[2]Curve Summary'!$A$19:$AG$169,30)</f>
        <v>60</v>
      </c>
      <c r="AR22" s="31">
        <f>VLOOKUP(AR$7,'[2]Curve Summary'!$A$19:$AG$169,30)</f>
        <v>60</v>
      </c>
      <c r="AS22" s="31">
        <f>VLOOKUP(AS$7,'[2]Curve Summary'!$A$19:$AG$169,30)</f>
        <v>30.875</v>
      </c>
      <c r="AT22" s="31">
        <f>VLOOKUP(AT$7,'[2]Curve Summary'!$A$19:$AG$169,30)</f>
        <v>30.874999672174454</v>
      </c>
      <c r="AU22" s="31">
        <f>VLOOKUP(AU$7,'[2]Curve Summary'!$A$19:$AG$169,30)</f>
        <v>30.874999672174454</v>
      </c>
      <c r="AV22" s="31">
        <f>VLOOKUP(AV$7,'[2]Curve Summary'!$A$19:$AG$169,30)</f>
        <v>30.874999672174454</v>
      </c>
      <c r="AW22" s="31">
        <f>VLOOKUP(AW$7,'[2]Curve Summary'!$A$19:$AG$169,30)</f>
        <v>33.708324432373047</v>
      </c>
      <c r="AX22" s="31">
        <f>VLOOKUP(AX$7,'[2]Curve Summary'!$A$19:$AG$169,30)</f>
        <v>33.703330993652344</v>
      </c>
      <c r="AY22" s="31">
        <f>VLOOKUP(AY$7,'[2]Curve Summary'!$A$19:$AG$169,30)</f>
        <v>32.250400543212891</v>
      </c>
      <c r="AZ22" s="31">
        <f>VLOOKUP(AZ$7,'[2]Curve Summary'!$A$19:$AG$169,30)</f>
        <v>32.250400543212891</v>
      </c>
      <c r="BA22" s="31">
        <f>VLOOKUP(BA$7,'[2]Curve Summary'!$A$19:$AG$169,30)</f>
        <v>34.696430206298828</v>
      </c>
      <c r="BB22" s="31">
        <f>VLOOKUP(BB$7,'[2]Curve Summary'!$A$19:$AG$169,30)</f>
        <v>43.4471435546875</v>
      </c>
      <c r="BC22" s="31">
        <f>VLOOKUP(BC$7,'[2]Curve Summary'!$A$19:$AG$169,30)</f>
        <v>54.252853393554688</v>
      </c>
      <c r="BD22" s="31">
        <f>VLOOKUP(BD$7,'[2]Curve Summary'!$A$19:$AG$169,30)</f>
        <v>54.252853393554688</v>
      </c>
      <c r="BE22" s="31">
        <f>VLOOKUP(BE$7,'[2]Curve Summary'!$A$19:$AG$169,30)</f>
        <v>30.247858047485352</v>
      </c>
      <c r="BF22" s="31">
        <f>VLOOKUP(BF$7,'[2]Curve Summary'!$A$19:$AG$169,30)</f>
        <v>30.446380615234375</v>
      </c>
      <c r="BG22" s="31">
        <f>VLOOKUP(BG$7,'[2]Curve Summary'!$A$19:$AG$169,30)</f>
        <v>30.446382522583008</v>
      </c>
      <c r="BH22" s="31">
        <f>VLOOKUP(BH$7,'[2]Curve Summary'!$A$19:$AG$169,30)</f>
        <v>30.446380615234375</v>
      </c>
      <c r="BI22" s="31">
        <f>VLOOKUP(BI$7,'[2]Curve Summary'!$A$19:$AG$169,30)</f>
        <v>31.549995422363281</v>
      </c>
      <c r="BJ22" s="31">
        <f>VLOOKUP(BJ$7,'[2]Curve Summary'!$A$19:$AG$169,30)</f>
        <v>31.795001983642578</v>
      </c>
      <c r="BK22" s="31">
        <f>VLOOKUP(BK$7,'[2]Curve Summary'!$A$19:$AG$169,30)</f>
        <v>31.595012664794922</v>
      </c>
      <c r="BL22" s="31">
        <f>VLOOKUP(BL$7,'[2]Curve Summary'!$A$19:$AG$169,30)</f>
        <v>31.345012664794922</v>
      </c>
      <c r="BM22" s="31">
        <f>VLOOKUP(BM$7,'[2]Curve Summary'!$A$19:$AG$169,30)</f>
        <v>32.670001983642578</v>
      </c>
      <c r="BN22" s="31">
        <f>VLOOKUP(BN$7,'[2]Curve Summary'!$A$19:$AG$169,30)</f>
        <v>44.917144775390625</v>
      </c>
      <c r="BO22" s="31">
        <f>VLOOKUP(BO$7,'[2]Curve Summary'!$A$19:$AG$169,30)</f>
        <v>52.167855224609376</v>
      </c>
      <c r="BP22" s="31">
        <f>VLOOKUP(BP$7,'[2]Curve Summary'!$A$19:$AG$169,30)</f>
        <v>52.042855224609376</v>
      </c>
      <c r="BQ22" s="31">
        <f>VLOOKUP(BQ$7,'[2]Curve Summary'!$A$19:$AG$169,30)</f>
        <v>30.317859649658203</v>
      </c>
      <c r="BR22" s="31">
        <f>VLOOKUP(BR$7,'[2]Curve Summary'!$A$19:$AG$169,30)</f>
        <v>30.791379928588867</v>
      </c>
      <c r="BS22" s="31">
        <f>VLOOKUP(BS$7,'[2]Curve Summary'!$A$19:$AG$169,30)</f>
        <v>31.1663818359375</v>
      </c>
      <c r="BT22" s="31">
        <f>VLOOKUP(BT$7,'[2]Curve Summary'!$A$19:$AG$169,30)</f>
        <v>30.791379928588867</v>
      </c>
      <c r="BU22" s="31">
        <f>VLOOKUP(BU$7,'[2]Curve Summary'!$A$19:$AG$169,30)</f>
        <v>32.040000915527344</v>
      </c>
      <c r="BV22" s="31">
        <f>VLOOKUP(BV$7,'[2]Curve Summary'!$A$19:$AG$169,30)</f>
        <v>31.782867431640625</v>
      </c>
      <c r="BW22" s="31">
        <f>VLOOKUP(BW$7,'[2]Curve Summary'!$A$19:$AG$169,30)</f>
        <v>33.933506011962891</v>
      </c>
      <c r="BX22" s="31">
        <f>VLOOKUP(BX$7,'[2]Curve Summary'!$A$19:$AG$169,30)</f>
        <v>34.533550262451172</v>
      </c>
      <c r="BY22" s="31">
        <f>VLOOKUP(BY$7,'[2]Curve Summary'!$A$19:$AG$169,30)</f>
        <v>32.263568878173828</v>
      </c>
      <c r="BZ22" s="31">
        <f>VLOOKUP(BZ$7,'[2]Curve Summary'!$A$19:$AG$169,30)</f>
        <v>43.510002136230469</v>
      </c>
      <c r="CA22" s="31">
        <f>VLOOKUP(CA$7,'[2]Curve Summary'!$A$19:$AG$169,30)</f>
        <v>50.90499969482422</v>
      </c>
      <c r="CB22" s="31">
        <f>VLOOKUP(CB$7,'[2]Curve Summary'!$A$19:$AG$169,30)</f>
        <v>50.77999969482422</v>
      </c>
      <c r="CC22" s="31">
        <f>VLOOKUP(CC$7,'[2]Curve Summary'!$A$19:$AG$169,30)</f>
        <v>30.310003280639648</v>
      </c>
      <c r="CD22" s="31">
        <f>VLOOKUP(CD$7,'[2]Curve Summary'!$A$19:$AG$169,30)</f>
        <v>31.535316467285156</v>
      </c>
      <c r="CE22" s="31">
        <f>VLOOKUP(CE$7,'[2]Curve Summary'!$A$19:$AG$169,30)</f>
        <v>32.01031494140625</v>
      </c>
      <c r="CF22" s="31">
        <f>VLOOKUP(CF$7,'[2]Curve Summary'!$A$19:$AG$169,30)</f>
        <v>31.735313415527344</v>
      </c>
      <c r="CG22" s="31">
        <f>VLOOKUP(CG$7,'[2]Curve Summary'!$A$19:$AG$169,30)</f>
        <v>35.227867126464844</v>
      </c>
      <c r="CH22" s="31">
        <f>VLOOKUP(CH$7,'[2]Curve Summary'!$A$19:$AG$169,30)</f>
        <v>34.377864837646484</v>
      </c>
      <c r="CI22" s="31">
        <f>VLOOKUP(CI$7,'[2]Curve Summary'!$A$19:$AG$169,30)</f>
        <v>32.643558502197266</v>
      </c>
      <c r="CJ22" s="31">
        <f>VLOOKUP(CJ$7,'[2]Curve Summary'!$A$19:$AG$169,30)</f>
        <v>32.09356689453125</v>
      </c>
      <c r="CK22" s="31">
        <f>VLOOKUP(CK$7,'[2]Curve Summary'!$A$19:$AG$169,30)</f>
        <v>32.823566436767578</v>
      </c>
      <c r="CL22" s="31">
        <f>VLOOKUP(CL$7,'[2]Curve Summary'!$A$19:$AG$169,30)</f>
        <v>43.570003509521484</v>
      </c>
      <c r="CM22" s="31">
        <f>VLOOKUP(CM$7,'[2]Curve Summary'!$A$19:$AG$169,30)</f>
        <v>51.965004882812501</v>
      </c>
      <c r="CN22" s="31">
        <f>VLOOKUP(CN$7,'[2]Curve Summary'!$A$19:$AG$169,30)</f>
        <v>51.840004882812501</v>
      </c>
      <c r="CO22" s="31">
        <f>VLOOKUP(CO$7,'[2]Curve Summary'!$A$19:$AG$169,30)</f>
        <v>31.120002746582031</v>
      </c>
      <c r="CP22" s="31">
        <f>VLOOKUP(CP$7,'[2]Curve Summary'!$A$19:$AG$169,30)</f>
        <v>31.595317840576172</v>
      </c>
      <c r="CQ22" s="31">
        <f>VLOOKUP(CQ$7,'[2]Curve Summary'!$A$19:$AG$169,30)</f>
        <v>32.070316314697266</v>
      </c>
      <c r="CR22" s="31">
        <f>VLOOKUP(CR$7,'[2]Curve Summary'!$A$19:$AG$169,30)</f>
        <v>31.795314788818359</v>
      </c>
      <c r="CS22" s="31">
        <f>VLOOKUP(CS$7,'[2]Curve Summary'!$A$19:$AG$169,30)</f>
        <v>35.632862091064453</v>
      </c>
      <c r="CT22" s="31">
        <f>VLOOKUP(CT$7,'[2]Curve Summary'!$A$19:$AG$169,30)</f>
        <v>34.907859802246094</v>
      </c>
      <c r="CU22" s="31">
        <f>VLOOKUP(CU$7,'[2]Curve Summary'!$A$19:$AG$169,30)</f>
        <v>33.298557281494141</v>
      </c>
      <c r="CV22" s="31">
        <f>VLOOKUP(CV$7,'[2]Curve Summary'!$A$19:$AG$169,30)</f>
        <v>33.123558044433594</v>
      </c>
      <c r="CW22" s="31">
        <f>VLOOKUP(CW$7,'[2]Curve Summary'!$A$19:$AG$169,30)</f>
        <v>34.353565216064453</v>
      </c>
      <c r="CX22" s="31">
        <f>VLOOKUP(CX$7,'[2]Curve Summary'!$A$19:$AG$169,30)</f>
        <v>45.599998474121094</v>
      </c>
      <c r="CY22" s="31">
        <f>VLOOKUP(CY$7,'[2]Curve Summary'!$A$19:$AG$169,30)</f>
        <v>53.80749984741211</v>
      </c>
      <c r="CZ22" s="31">
        <f>VLOOKUP(CZ$7,'[2]Curve Summary'!$A$19:$AG$169,30)</f>
        <v>53.74499984741211</v>
      </c>
      <c r="DA22" s="31">
        <f>VLOOKUP(DA$7,'[2]Curve Summary'!$A$19:$AG$169,30)</f>
        <v>31.275001525878906</v>
      </c>
      <c r="DB22" s="31">
        <f>VLOOKUP(DB$7,'[2]Curve Summary'!$A$19:$AG$169,30)</f>
        <v>31.937816619873047</v>
      </c>
      <c r="DC22" s="31">
        <f>VLOOKUP(DC$7,'[2]Curve Summary'!$A$19:$AG$169,30)</f>
        <v>32.475315093994141</v>
      </c>
      <c r="DD22" s="31">
        <f>VLOOKUP(DD$7,'[2]Curve Summary'!$A$19:$AG$169,30)</f>
        <v>32.262813568115234</v>
      </c>
      <c r="DE22" s="31">
        <f>VLOOKUP(DE$7,'[2]Curve Summary'!$A$19:$AG$169,30)</f>
        <v>35.782863616943359</v>
      </c>
      <c r="DF22" s="31">
        <f>VLOOKUP(DF$7,'[2]Curve Summary'!$A$19:$AG$169,30)</f>
        <v>35.057861328125</v>
      </c>
      <c r="DG22" s="31">
        <f>VLOOKUP(DG$7,'[2]Curve Summary'!$A$19:$AG$169,30)</f>
        <v>33.448554992675781</v>
      </c>
      <c r="DH22" s="31">
        <f>VLOOKUP(DH$7,'[2]Curve Summary'!$A$19:$AG$169,30)</f>
        <v>33.2735595703125</v>
      </c>
      <c r="DI22" s="31">
        <f>VLOOKUP(DI$7,'[2]Curve Summary'!$A$19:$AG$169,30)</f>
        <v>35.003566741943359</v>
      </c>
      <c r="DJ22" s="31">
        <f>VLOOKUP(DJ$7,'[2]Curve Summary'!$A$19:$AG$169,30)</f>
        <v>47.25</v>
      </c>
      <c r="DK22" s="31">
        <f>VLOOKUP(DK$7,'[2]Curve Summary'!$A$19:$AG$169,30)</f>
        <v>55.457501373291016</v>
      </c>
      <c r="DL22" s="31">
        <f>VLOOKUP(DL$7,'[2]Curve Summary'!$A$19:$AG$169,30)</f>
        <v>55.395001373291016</v>
      </c>
      <c r="DM22" s="31">
        <f>VLOOKUP(DM$7,'[2]Curve Summary'!$A$19:$AG$169,30)</f>
        <v>31.175003051757813</v>
      </c>
      <c r="DN22" s="31">
        <f>VLOOKUP(DN$7,'[2]Curve Summary'!$A$19:$AG$169,30)</f>
        <v>32.087818145751953</v>
      </c>
      <c r="DO22" s="31">
        <f>VLOOKUP(DO$7,'[2]Curve Summary'!$A$19:$AG$169,30)</f>
        <v>32.625316619873047</v>
      </c>
      <c r="DP22" s="31">
        <f>VLOOKUP(DP$7,'[2]Curve Summary'!$A$19:$AG$169,30)</f>
        <v>32.412815093994141</v>
      </c>
      <c r="DQ22" s="31">
        <f>VLOOKUP(DQ$7,'[2]Curve Summary'!$A$19:$AG$169,30)</f>
        <v>36.022861480712891</v>
      </c>
      <c r="DR22" s="31">
        <f>VLOOKUP(DR$7,'[2]Curve Summary'!$A$19:$AG$169,30)</f>
        <v>35.297859191894531</v>
      </c>
      <c r="DS22" s="31">
        <f>VLOOKUP(DS$7,'[2]Curve Summary'!$A$19:$AG$169,30)</f>
        <v>33.688552856445313</v>
      </c>
      <c r="DT22" s="31">
        <f>VLOOKUP(DT$7,'[2]Curve Summary'!$A$19:$AG$169,30)</f>
        <v>33.513557434082031</v>
      </c>
      <c r="DU22" s="31">
        <f>VLOOKUP(DU$7,'[2]Curve Summary'!$A$19:$AG$169,30)</f>
        <v>35.743564605712891</v>
      </c>
      <c r="DV22" s="31">
        <f>VLOOKUP(DV$7,'[2]Curve Summary'!$A$19:$AG$169,30)</f>
        <v>48.989997863769531</v>
      </c>
      <c r="DW22" s="31">
        <f>VLOOKUP(DW$7,'[2]Curve Summary'!$A$19:$AG$169,30)</f>
        <v>57.197499237060548</v>
      </c>
      <c r="DX22" s="31">
        <f>VLOOKUP(DX$7,'[2]Curve Summary'!$A$19:$AG$169,30)</f>
        <v>57.134999237060548</v>
      </c>
      <c r="DY22" s="31">
        <f>VLOOKUP(DY$7,'[2]Curve Summary'!$A$19:$AG$169,30)</f>
        <v>31.165002822875977</v>
      </c>
      <c r="DZ22" s="31">
        <f>VLOOKUP(DZ$7,'[2]Curve Summary'!$A$19:$AG$169,30)</f>
        <v>32.327816009521484</v>
      </c>
      <c r="EA22" s="31">
        <f>VLOOKUP(EA$7,'[2]Curve Summary'!$A$19:$AG$169,30)</f>
        <v>32.865314483642578</v>
      </c>
      <c r="EB22" s="31">
        <f>VLOOKUP(EB$7,'[2]Curve Summary'!$A$19:$AG$169,30)</f>
        <v>32.652812957763672</v>
      </c>
      <c r="EC22" s="31">
        <f>VLOOKUP(EC$7,'[2]Curve Summary'!$A$19:$AG$169,30)</f>
        <v>36.392864227294922</v>
      </c>
      <c r="ED22" s="31">
        <f>VLOOKUP(ED$7,'[2]Curve Summary'!$A$19:$AG$169,30)</f>
        <v>35.667861938476563</v>
      </c>
      <c r="EE22" s="31">
        <f>VLOOKUP(EE$7,'[2]Curve Summary'!$A$19:$AG$169,30)</f>
        <v>34.058555603027344</v>
      </c>
      <c r="EF22" s="31">
        <f>VLOOKUP(EF$7,'[2]Curve Summary'!$A$19:$AG$169,30)</f>
        <v>33.883560180664063</v>
      </c>
      <c r="EG22" s="31">
        <f>VLOOKUP(EG$7,'[2]Curve Summary'!$A$19:$AG$169,30)</f>
        <v>36.613567352294922</v>
      </c>
      <c r="EH22" s="31">
        <f>VLOOKUP(EH$7,'[2]Curve Summary'!$A$19:$AG$169,30)</f>
        <v>50.860000610351563</v>
      </c>
      <c r="EI22" s="31">
        <f>VLOOKUP(EI$7,'[2]Curve Summary'!$A$19:$AG$169,30)</f>
        <v>59.067501983642579</v>
      </c>
      <c r="EJ22" s="31">
        <f>VLOOKUP(EJ$7,'[2]Curve Summary'!$A$19:$AG$169,30)</f>
        <v>59.005001983642579</v>
      </c>
      <c r="EK22" s="31">
        <f>VLOOKUP(EK$7,'[2]Curve Summary'!$A$19:$AG$169,30)</f>
        <v>31.285001754760742</v>
      </c>
      <c r="EL22" s="31">
        <f>VLOOKUP(EL$7,'[2]Curve Summary'!$A$19:$AG$169,30)</f>
        <v>32.697818756103516</v>
      </c>
      <c r="EM22" s="31">
        <f>VLOOKUP(EM$7,'[2]Curve Summary'!$A$19:$AG$169,30)</f>
        <v>33.235317230224609</v>
      </c>
      <c r="EN22" s="31">
        <f>VLOOKUP(EN$7,'[2]Curve Summary'!$A$19:$AG$169,30)</f>
        <v>33.022815704345703</v>
      </c>
    </row>
    <row r="23" spans="1:144" s="6" customFormat="1" ht="13.65" customHeight="1" x14ac:dyDescent="0.2">
      <c r="A23" s="53" t="s">
        <v>37</v>
      </c>
      <c r="B23" s="2" t="s">
        <v>37</v>
      </c>
      <c r="C23" s="31">
        <f>'E. Power Desk Daily Price'!$AC23</f>
        <v>52.469006643295288</v>
      </c>
      <c r="D23" s="31">
        <f ca="1">IF(ISERROR((AVERAGE(OFFSET('[2]Curve Summary'!$AE$6,17,0,7,1))*7+ 16* '[2]Curve Summary Backup'!$AE$38)/23), '[2]Curve Summary Backup'!$AE$38,(AVERAGE(OFFSET('[2]Curve Summary'!$AE$6,17,0,7,1))*7+ 16* '[2]Curve Summary Backup'!$AE$38)/23)</f>
        <v>55</v>
      </c>
      <c r="E23" s="31">
        <f>VLOOKUP(E$7,'[2]Curve Summary'!$A$7:$AG$79,31)</f>
        <v>33.450000762939453</v>
      </c>
      <c r="F23" s="31">
        <f t="shared" si="0"/>
        <v>31.749992370605469</v>
      </c>
      <c r="G23" s="31">
        <f>VLOOKUP(G$7,'[2]Curve Summary'!$A$7:$AG$79,31)</f>
        <v>31.749992370605469</v>
      </c>
      <c r="H23" s="31">
        <f>VLOOKUP(H$7,'[2]Curve Summary'!$A$7:$AG$79,31)</f>
        <v>31.749992370605469</v>
      </c>
      <c r="I23" s="31">
        <f>VLOOKUP(I$7,'[2]Curve Summary'!$A$7:$AG$79,31)</f>
        <v>31.749992370605469</v>
      </c>
      <c r="J23" s="39">
        <v>39.115193709076429</v>
      </c>
      <c r="K23" s="31">
        <f t="shared" si="1"/>
        <v>34.75</v>
      </c>
      <c r="L23" s="31">
        <f t="shared" si="2"/>
        <v>34.75</v>
      </c>
      <c r="M23" s="31">
        <f t="shared" si="3"/>
        <v>34.75</v>
      </c>
      <c r="N23" s="31">
        <f t="shared" si="4"/>
        <v>33.25</v>
      </c>
      <c r="O23" s="31">
        <f t="shared" si="5"/>
        <v>33.25</v>
      </c>
      <c r="P23" s="31">
        <f t="shared" si="6"/>
        <v>33.25</v>
      </c>
      <c r="Q23" s="31">
        <f t="shared" si="7"/>
        <v>37.5</v>
      </c>
      <c r="R23" s="31">
        <f t="shared" si="8"/>
        <v>45.75</v>
      </c>
      <c r="S23" s="31">
        <f t="shared" si="9"/>
        <v>60.50200080871582</v>
      </c>
      <c r="T23" s="31">
        <f t="shared" si="10"/>
        <v>60.504001617431641</v>
      </c>
      <c r="U23" s="31">
        <f t="shared" si="11"/>
        <v>60.5</v>
      </c>
      <c r="V23" s="31">
        <f t="shared" si="12"/>
        <v>31.850000762939452</v>
      </c>
      <c r="W23" s="31">
        <f t="shared" si="13"/>
        <v>31.5</v>
      </c>
      <c r="X23" s="31">
        <f t="shared" si="14"/>
        <v>31.5</v>
      </c>
      <c r="Y23" s="40">
        <f t="shared" si="15"/>
        <v>31.5</v>
      </c>
      <c r="Z23" s="40">
        <f t="shared" si="16"/>
        <v>31.5</v>
      </c>
      <c r="AA23" s="39">
        <v>38.997404120950137</v>
      </c>
      <c r="AB23" s="39">
        <v>37.539020082062365</v>
      </c>
      <c r="AC23" s="39">
        <v>37.1021910688942</v>
      </c>
      <c r="AD23" s="39">
        <v>37.275432209987265</v>
      </c>
      <c r="AE23" s="39">
        <v>39.014278061606674</v>
      </c>
      <c r="AF23" s="41">
        <v>38.49145253068383</v>
      </c>
      <c r="AG23" s="45">
        <v>38.475850797164533</v>
      </c>
      <c r="AH23" s="46"/>
      <c r="AI23" s="46"/>
      <c r="AJ23" s="36"/>
      <c r="AK23" s="31">
        <f>VLOOKUP(AK$7,'[2]Curve Summary'!$A$24:$AG$177,31)</f>
        <v>34.75</v>
      </c>
      <c r="AL23" s="31">
        <f>VLOOKUP(AL$7,'[2]Curve Summary'!$A$24:$AG$177,31)</f>
        <v>34.75</v>
      </c>
      <c r="AM23" s="31">
        <f>VLOOKUP(AM$7,'[2]Curve Summary'!$A$24:$AG$177,31)</f>
        <v>33.25</v>
      </c>
      <c r="AN23" s="31">
        <f>VLOOKUP(AN$7,'[2]Curve Summary'!$A$24:$AG$177,31)</f>
        <v>33.25</v>
      </c>
      <c r="AO23" s="31">
        <f>VLOOKUP(AO$7,'[2]Curve Summary'!$A$24:$AG$177,31)</f>
        <v>37.5</v>
      </c>
      <c r="AP23" s="31">
        <f>VLOOKUP(AP$7,'[2]Curve Summary'!$A$24:$AG$177,31)</f>
        <v>45.75</v>
      </c>
      <c r="AQ23" s="31">
        <f>VLOOKUP(AQ$7,'[2]Curve Summary'!$A$24:$AG$177,31)</f>
        <v>60.504001617431641</v>
      </c>
      <c r="AR23" s="31">
        <f>VLOOKUP(AR$7,'[2]Curve Summary'!$A$24:$AG$177,31)</f>
        <v>60.5</v>
      </c>
      <c r="AS23" s="31">
        <f>VLOOKUP(AS$7,'[2]Curve Summary'!$A$24:$AG$177,31)</f>
        <v>31.850000762939452</v>
      </c>
      <c r="AT23" s="31">
        <f>VLOOKUP(AT$7,'[2]Curve Summary'!$A$24:$AG$177,31)</f>
        <v>31.5</v>
      </c>
      <c r="AU23" s="31">
        <f>VLOOKUP(AU$7,'[2]Curve Summary'!$A$24:$AG$177,31)</f>
        <v>31.5</v>
      </c>
      <c r="AV23" s="31">
        <f>VLOOKUP(AV$7,'[2]Curve Summary'!$A$24:$AG$177,31)</f>
        <v>31.5</v>
      </c>
      <c r="AW23" s="31">
        <f>VLOOKUP(AW$7,'[2]Curve Summary'!$A$24:$AG$177,31)</f>
        <v>34.900001525878906</v>
      </c>
      <c r="AX23" s="31">
        <f>VLOOKUP(AX$7,'[2]Curve Summary'!$A$24:$AG$177,31)</f>
        <v>34.900001525878906</v>
      </c>
      <c r="AY23" s="31">
        <f>VLOOKUP(AY$7,'[2]Curve Summary'!$A$24:$AG$177,31)</f>
        <v>31.05000114440918</v>
      </c>
      <c r="AZ23" s="31">
        <f>VLOOKUP(AZ$7,'[2]Curve Summary'!$A$24:$AG$177,31)</f>
        <v>31.05000114440918</v>
      </c>
      <c r="BA23" s="31">
        <f>VLOOKUP(BA$7,'[2]Curve Summary'!$A$24:$AG$177,31)</f>
        <v>36.900001525878906</v>
      </c>
      <c r="BB23" s="31">
        <f>VLOOKUP(BB$7,'[2]Curve Summary'!$A$24:$AG$177,31)</f>
        <v>44.75</v>
      </c>
      <c r="BC23" s="31">
        <f>VLOOKUP(BC$7,'[2]Curve Summary'!$A$24:$AG$177,31)</f>
        <v>55</v>
      </c>
      <c r="BD23" s="31">
        <f>VLOOKUP(BD$7,'[2]Curve Summary'!$A$24:$AG$177,31)</f>
        <v>55</v>
      </c>
      <c r="BE23" s="31">
        <f>VLOOKUP(BE$7,'[2]Curve Summary'!$A$24:$AG$177,31)</f>
        <v>32</v>
      </c>
      <c r="BF23" s="31">
        <f>VLOOKUP(BF$7,'[2]Curve Summary'!$A$24:$AG$177,31)</f>
        <v>31.399999618530273</v>
      </c>
      <c r="BG23" s="31">
        <f>VLOOKUP(BG$7,'[2]Curve Summary'!$A$24:$AG$177,31)</f>
        <v>31.649999618530273</v>
      </c>
      <c r="BH23" s="31">
        <f>VLOOKUP(BH$7,'[2]Curve Summary'!$A$24:$AG$177,31)</f>
        <v>31.649999618530273</v>
      </c>
      <c r="BI23" s="31">
        <f>VLOOKUP(BI$7,'[2]Curve Summary'!$A$24:$AG$177,31)</f>
        <v>38.655002593994141</v>
      </c>
      <c r="BJ23" s="31">
        <f>VLOOKUP(BJ$7,'[2]Curve Summary'!$A$24:$AG$177,31)</f>
        <v>38.655002593994141</v>
      </c>
      <c r="BK23" s="31">
        <f>VLOOKUP(BK$7,'[2]Curve Summary'!$A$24:$AG$177,31)</f>
        <v>29.905002593994141</v>
      </c>
      <c r="BL23" s="31">
        <f>VLOOKUP(BL$7,'[2]Curve Summary'!$A$24:$AG$177,31)</f>
        <v>29.905002593994141</v>
      </c>
      <c r="BM23" s="31">
        <f>VLOOKUP(BM$7,'[2]Curve Summary'!$A$24:$AG$177,31)</f>
        <v>37.030002593994141</v>
      </c>
      <c r="BN23" s="31">
        <f>VLOOKUP(BN$7,'[2]Curve Summary'!$A$24:$AG$177,31)</f>
        <v>45.030002593994141</v>
      </c>
      <c r="BO23" s="31">
        <f>VLOOKUP(BO$7,'[2]Curve Summary'!$A$24:$AG$177,31)</f>
        <v>49.952855072021485</v>
      </c>
      <c r="BP23" s="31">
        <f>VLOOKUP(BP$7,'[2]Curve Summary'!$A$24:$AG$177,31)</f>
        <v>49.952855072021485</v>
      </c>
      <c r="BQ23" s="31">
        <f>VLOOKUP(BQ$7,'[2]Curve Summary'!$A$24:$AG$177,31)</f>
        <v>31.927864074707031</v>
      </c>
      <c r="BR23" s="31">
        <f>VLOOKUP(BR$7,'[2]Curve Summary'!$A$24:$AG$177,31)</f>
        <v>31.526382446289063</v>
      </c>
      <c r="BS23" s="31">
        <f>VLOOKUP(BS$7,'[2]Curve Summary'!$A$24:$AG$177,31)</f>
        <v>31.526382446289063</v>
      </c>
      <c r="BT23" s="31">
        <f>VLOOKUP(BT$7,'[2]Curve Summary'!$A$24:$AG$177,31)</f>
        <v>31.776382446289063</v>
      </c>
      <c r="BU23" s="31">
        <f>VLOOKUP(BU$7,'[2]Curve Summary'!$A$24:$AG$177,31)</f>
        <v>39.905002593994141</v>
      </c>
      <c r="BV23" s="31">
        <f>VLOOKUP(BV$7,'[2]Curve Summary'!$A$24:$AG$177,31)</f>
        <v>39.902866363525391</v>
      </c>
      <c r="BW23" s="31">
        <f>VLOOKUP(BW$7,'[2]Curve Summary'!$A$24:$AG$177,31)</f>
        <v>31.903497695922852</v>
      </c>
      <c r="BX23" s="31">
        <f>VLOOKUP(BX$7,'[2]Curve Summary'!$A$24:$AG$177,31)</f>
        <v>31.903545379638672</v>
      </c>
      <c r="BY23" s="31">
        <f>VLOOKUP(BY$7,'[2]Curve Summary'!$A$24:$AG$177,31)</f>
        <v>38.983570098876953</v>
      </c>
      <c r="BZ23" s="31">
        <f>VLOOKUP(BZ$7,'[2]Curve Summary'!$A$24:$AG$177,31)</f>
        <v>40.232860565185547</v>
      </c>
      <c r="CA23" s="31">
        <f>VLOOKUP(CA$7,'[2]Curve Summary'!$A$24:$AG$177,31)</f>
        <v>48.300000152587891</v>
      </c>
      <c r="CB23" s="31">
        <f>VLOOKUP(CB$7,'[2]Curve Summary'!$A$24:$AG$177,31)</f>
        <v>48.550000152587891</v>
      </c>
      <c r="CC23" s="31">
        <f>VLOOKUP(CC$7,'[2]Curve Summary'!$A$24:$AG$177,31)</f>
        <v>32.3800048828125</v>
      </c>
      <c r="CD23" s="31">
        <f>VLOOKUP(CD$7,'[2]Curve Summary'!$A$24:$AG$177,31)</f>
        <v>31.630317687988281</v>
      </c>
      <c r="CE23" s="31">
        <f>VLOOKUP(CE$7,'[2]Curve Summary'!$A$24:$AG$177,31)</f>
        <v>31.730316162109375</v>
      </c>
      <c r="CF23" s="31">
        <f>VLOOKUP(CF$7,'[2]Curve Summary'!$A$24:$AG$177,31)</f>
        <v>31.830314636230469</v>
      </c>
      <c r="CG23" s="31">
        <f>VLOOKUP(CG$7,'[2]Curve Summary'!$A$24:$AG$177,31)</f>
        <v>40.087863922119141</v>
      </c>
      <c r="CH23" s="31">
        <f>VLOOKUP(CH$7,'[2]Curve Summary'!$A$24:$AG$177,31)</f>
        <v>39.737861633300781</v>
      </c>
      <c r="CI23" s="31">
        <f>VLOOKUP(CI$7,'[2]Curve Summary'!$A$24:$AG$177,31)</f>
        <v>33.953544616699219</v>
      </c>
      <c r="CJ23" s="31">
        <f>VLOOKUP(CJ$7,'[2]Curve Summary'!$A$24:$AG$177,31)</f>
        <v>34.403545379638672</v>
      </c>
      <c r="CK23" s="31">
        <f>VLOOKUP(CK$7,'[2]Curve Summary'!$A$24:$AG$177,31)</f>
        <v>34.933567047119141</v>
      </c>
      <c r="CL23" s="31">
        <f>VLOOKUP(CL$7,'[2]Curve Summary'!$A$24:$AG$177,31)</f>
        <v>37.432857513427734</v>
      </c>
      <c r="CM23" s="31">
        <f>VLOOKUP(CM$7,'[2]Curve Summary'!$A$24:$AG$177,31)</f>
        <v>47.000000915527345</v>
      </c>
      <c r="CN23" s="31">
        <f>VLOOKUP(CN$7,'[2]Curve Summary'!$A$24:$AG$177,31)</f>
        <v>47.000000915527345</v>
      </c>
      <c r="CO23" s="31">
        <f>VLOOKUP(CO$7,'[2]Curve Summary'!$A$24:$AG$177,31)</f>
        <v>33.580005645751953</v>
      </c>
      <c r="CP23" s="31">
        <f>VLOOKUP(CP$7,'[2]Curve Summary'!$A$24:$AG$177,31)</f>
        <v>31.830310821533203</v>
      </c>
      <c r="CQ23" s="31">
        <f>VLOOKUP(CQ$7,'[2]Curve Summary'!$A$24:$AG$177,31)</f>
        <v>31.930309295654297</v>
      </c>
      <c r="CR23" s="31">
        <f>VLOOKUP(CR$7,'[2]Curve Summary'!$A$24:$AG$177,31)</f>
        <v>32.030307769775391</v>
      </c>
      <c r="CS23" s="31">
        <f>VLOOKUP(CS$7,'[2]Curve Summary'!$A$24:$AG$177,31)</f>
        <v>40.337863922119141</v>
      </c>
      <c r="CT23" s="31">
        <f>VLOOKUP(CT$7,'[2]Curve Summary'!$A$24:$AG$177,31)</f>
        <v>39.987861633300781</v>
      </c>
      <c r="CU23" s="31">
        <f>VLOOKUP(CU$7,'[2]Curve Summary'!$A$24:$AG$177,31)</f>
        <v>34.203544616699219</v>
      </c>
      <c r="CV23" s="31">
        <f>VLOOKUP(CV$7,'[2]Curve Summary'!$A$24:$AG$177,31)</f>
        <v>34.653545379638672</v>
      </c>
      <c r="CW23" s="31">
        <f>VLOOKUP(CW$7,'[2]Curve Summary'!$A$24:$AG$177,31)</f>
        <v>35.183567047119141</v>
      </c>
      <c r="CX23" s="31">
        <f>VLOOKUP(CX$7,'[2]Curve Summary'!$A$24:$AG$177,31)</f>
        <v>40.932857513427734</v>
      </c>
      <c r="CY23" s="31">
        <f>VLOOKUP(CY$7,'[2]Curve Summary'!$A$24:$AG$177,31)</f>
        <v>58.625000915527345</v>
      </c>
      <c r="CZ23" s="31">
        <f>VLOOKUP(CZ$7,'[2]Curve Summary'!$A$24:$AG$177,31)</f>
        <v>58.625000915527345</v>
      </c>
      <c r="DA23" s="31">
        <f>VLOOKUP(DA$7,'[2]Curve Summary'!$A$24:$AG$177,31)</f>
        <v>33.830005645751953</v>
      </c>
      <c r="DB23" s="31">
        <f>VLOOKUP(DB$7,'[2]Curve Summary'!$A$24:$AG$177,31)</f>
        <v>32.080310821533203</v>
      </c>
      <c r="DC23" s="31">
        <f>VLOOKUP(DC$7,'[2]Curve Summary'!$A$24:$AG$177,31)</f>
        <v>32.180309295654297</v>
      </c>
      <c r="DD23" s="31">
        <f>VLOOKUP(DD$7,'[2]Curve Summary'!$A$24:$AG$177,31)</f>
        <v>32.280307769775391</v>
      </c>
      <c r="DE23" s="31">
        <f>VLOOKUP(DE$7,'[2]Curve Summary'!$A$24:$AG$177,31)</f>
        <v>40.337863922119141</v>
      </c>
      <c r="DF23" s="31">
        <f>VLOOKUP(DF$7,'[2]Curve Summary'!$A$24:$AG$177,31)</f>
        <v>39.987861633300781</v>
      </c>
      <c r="DG23" s="31">
        <f>VLOOKUP(DG$7,'[2]Curve Summary'!$A$24:$AG$177,31)</f>
        <v>34.203544616699219</v>
      </c>
      <c r="DH23" s="31">
        <f>VLOOKUP(DH$7,'[2]Curve Summary'!$A$24:$AG$177,31)</f>
        <v>34.653545379638672</v>
      </c>
      <c r="DI23" s="31">
        <f>VLOOKUP(DI$7,'[2]Curve Summary'!$A$24:$AG$177,31)</f>
        <v>35.183567047119141</v>
      </c>
      <c r="DJ23" s="31">
        <f>VLOOKUP(DJ$7,'[2]Curve Summary'!$A$24:$AG$177,31)</f>
        <v>41.182857513427734</v>
      </c>
      <c r="DK23" s="31">
        <f>VLOOKUP(DK$7,'[2]Curve Summary'!$A$24:$AG$177,31)</f>
        <v>58.875000915527345</v>
      </c>
      <c r="DL23" s="31">
        <f>VLOOKUP(DL$7,'[2]Curve Summary'!$A$24:$AG$177,31)</f>
        <v>58.875000915527345</v>
      </c>
      <c r="DM23" s="31">
        <f>VLOOKUP(DM$7,'[2]Curve Summary'!$A$24:$AG$177,31)</f>
        <v>33.830005645751953</v>
      </c>
      <c r="DN23" s="31">
        <f>VLOOKUP(DN$7,'[2]Curve Summary'!$A$24:$AG$177,31)</f>
        <v>32.080310821533203</v>
      </c>
      <c r="DO23" s="31">
        <f>VLOOKUP(DO$7,'[2]Curve Summary'!$A$24:$AG$177,31)</f>
        <v>32.180309295654297</v>
      </c>
      <c r="DP23" s="31">
        <f>VLOOKUP(DP$7,'[2]Curve Summary'!$A$24:$AG$177,31)</f>
        <v>32.280307769775391</v>
      </c>
      <c r="DQ23" s="31">
        <f>VLOOKUP(DQ$7,'[2]Curve Summary'!$A$24:$AG$177,31)</f>
        <v>40.587863922119141</v>
      </c>
      <c r="DR23" s="31">
        <f>VLOOKUP(DR$7,'[2]Curve Summary'!$A$24:$AG$177,31)</f>
        <v>39.737861633300781</v>
      </c>
      <c r="DS23" s="31">
        <f>VLOOKUP(DS$7,'[2]Curve Summary'!$A$24:$AG$177,31)</f>
        <v>33.953544616699219</v>
      </c>
      <c r="DT23" s="31">
        <f>VLOOKUP(DT$7,'[2]Curve Summary'!$A$24:$AG$177,31)</f>
        <v>34.403545379638672</v>
      </c>
      <c r="DU23" s="31">
        <f>VLOOKUP(DU$7,'[2]Curve Summary'!$A$24:$AG$177,31)</f>
        <v>35.433567047119141</v>
      </c>
      <c r="DV23" s="31">
        <f>VLOOKUP(DV$7,'[2]Curve Summary'!$A$24:$AG$177,31)</f>
        <v>42.182857513427734</v>
      </c>
      <c r="DW23" s="31">
        <f>VLOOKUP(DW$7,'[2]Curve Summary'!$A$24:$AG$177,31)</f>
        <v>60.125000915527345</v>
      </c>
      <c r="DX23" s="31">
        <f>VLOOKUP(DX$7,'[2]Curve Summary'!$A$24:$AG$177,31)</f>
        <v>60.125000915527345</v>
      </c>
      <c r="DY23" s="31">
        <f>VLOOKUP(DY$7,'[2]Curve Summary'!$A$24:$AG$177,31)</f>
        <v>33.080005645751953</v>
      </c>
      <c r="DZ23" s="31">
        <f>VLOOKUP(DZ$7,'[2]Curve Summary'!$A$24:$AG$177,31)</f>
        <v>31.330314636230469</v>
      </c>
      <c r="EA23" s="31">
        <f>VLOOKUP(EA$7,'[2]Curve Summary'!$A$24:$AG$177,31)</f>
        <v>31.430313110351563</v>
      </c>
      <c r="EB23" s="31">
        <f>VLOOKUP(EB$7,'[2]Curve Summary'!$A$24:$AG$177,31)</f>
        <v>31.530311584472656</v>
      </c>
      <c r="EC23" s="31">
        <f>VLOOKUP(EC$7,'[2]Curve Summary'!$A$24:$AG$177,31)</f>
        <v>39.837863922119141</v>
      </c>
      <c r="ED23" s="31">
        <f>VLOOKUP(ED$7,'[2]Curve Summary'!$A$24:$AG$177,31)</f>
        <v>39.487861633300781</v>
      </c>
      <c r="EE23" s="31">
        <f>VLOOKUP(EE$7,'[2]Curve Summary'!$A$24:$AG$177,31)</f>
        <v>33.703544616699219</v>
      </c>
      <c r="EF23" s="31">
        <f>VLOOKUP(EF$7,'[2]Curve Summary'!$A$24:$AG$177,31)</f>
        <v>34.153545379638672</v>
      </c>
      <c r="EG23" s="31">
        <f>VLOOKUP(EG$7,'[2]Curve Summary'!$A$24:$AG$177,31)</f>
        <v>35.183567047119141</v>
      </c>
      <c r="EH23" s="31">
        <f>VLOOKUP(EH$7,'[2]Curve Summary'!$A$24:$AG$177,31)</f>
        <v>42.432857513427734</v>
      </c>
      <c r="EI23" s="31">
        <f>VLOOKUP(EI$7,'[2]Curve Summary'!$A$24:$AG$177,31)</f>
        <v>61.375000915527345</v>
      </c>
      <c r="EJ23" s="31">
        <f>VLOOKUP(EJ$7,'[2]Curve Summary'!$A$24:$AG$177,31)</f>
        <v>61.375000915527345</v>
      </c>
      <c r="EK23" s="31">
        <f>VLOOKUP(EK$7,'[2]Curve Summary'!$A$24:$AG$177,31)</f>
        <v>32.830005645751953</v>
      </c>
      <c r="EL23" s="31">
        <f>VLOOKUP(EL$7,'[2]Curve Summary'!$A$24:$AG$177,31)</f>
        <v>31.080314636230469</v>
      </c>
      <c r="EM23" s="31">
        <f>VLOOKUP(EM$7,'[2]Curve Summary'!$A$24:$AG$177,31)</f>
        <v>31.180313110351563</v>
      </c>
      <c r="EN23" s="31">
        <f>VLOOKUP(EN$7,'[2]Curve Summary'!$A$24:$AG$177,31)</f>
        <v>31.280311584472656</v>
      </c>
    </row>
    <row r="24" spans="1:144" s="6" customFormat="1" ht="13.65" customHeight="1" x14ac:dyDescent="0.2">
      <c r="A24" s="53" t="s">
        <v>38</v>
      </c>
      <c r="B24" s="2" t="s">
        <v>39</v>
      </c>
      <c r="C24" s="31">
        <f>'E. Power Desk Daily Price'!$AC24</f>
        <v>55.406257629394531</v>
      </c>
      <c r="D24" s="31">
        <f ca="1">IF(ISERROR((AVERAGE(OFFSET('[2]Curve Summary'!$AB$6,17,0,7,1))*7+ 16* '[2]Curve Summary Backup'!$AB$38)/23), '[2]Curve Summary Backup'!$AB$38,(AVERAGE(OFFSET('[2]Curve Summary'!$AB$6,17,0,7,1))*7+ 16* '[2]Curve Summary Backup'!$AB$38)/23)</f>
        <v>61.5</v>
      </c>
      <c r="E24" s="31">
        <f>VLOOKUP(E$7,'[2]Curve Summary'!$A$7:$AG$81,28)</f>
        <v>35.75</v>
      </c>
      <c r="F24" s="31">
        <f t="shared" si="0"/>
        <v>35.25</v>
      </c>
      <c r="G24" s="31">
        <f>VLOOKUP(G$7,'[2]Curve Summary'!$A$7:$AG$81,28)</f>
        <v>35.25</v>
      </c>
      <c r="H24" s="31">
        <f>VLOOKUP(H$7,'[2]Curve Summary'!$A$7:$AG$81,28)</f>
        <v>35.25</v>
      </c>
      <c r="I24" s="31">
        <f>VLOOKUP(I$7,'[2]Curve Summary'!$A$7:$AG$81,28)</f>
        <v>35.25</v>
      </c>
      <c r="J24" s="39">
        <v>42.920082967789448</v>
      </c>
      <c r="K24" s="31">
        <f t="shared" si="1"/>
        <v>37.252500534057617</v>
      </c>
      <c r="L24" s="31">
        <f t="shared" si="2"/>
        <v>37.254997253417969</v>
      </c>
      <c r="M24" s="31">
        <f t="shared" si="3"/>
        <v>37.250003814697266</v>
      </c>
      <c r="N24" s="31">
        <f t="shared" si="4"/>
        <v>34.25</v>
      </c>
      <c r="O24" s="31">
        <f t="shared" si="5"/>
        <v>34.25</v>
      </c>
      <c r="P24" s="31">
        <f t="shared" si="6"/>
        <v>34.25</v>
      </c>
      <c r="Q24" s="31">
        <f t="shared" si="7"/>
        <v>39.5</v>
      </c>
      <c r="R24" s="31">
        <f t="shared" si="8"/>
        <v>49</v>
      </c>
      <c r="S24" s="31">
        <f t="shared" si="9"/>
        <v>66.25</v>
      </c>
      <c r="T24" s="31">
        <f t="shared" si="10"/>
        <v>66.25</v>
      </c>
      <c r="U24" s="31">
        <f t="shared" si="11"/>
        <v>66.25</v>
      </c>
      <c r="V24" s="31">
        <f t="shared" si="12"/>
        <v>34</v>
      </c>
      <c r="W24" s="31">
        <f t="shared" si="13"/>
        <v>33.5</v>
      </c>
      <c r="X24" s="31">
        <f t="shared" si="14"/>
        <v>33.5</v>
      </c>
      <c r="Y24" s="40">
        <f t="shared" si="15"/>
        <v>33.5</v>
      </c>
      <c r="Z24" s="40">
        <f t="shared" si="16"/>
        <v>33.5</v>
      </c>
      <c r="AA24" s="39">
        <v>41.668078493604476</v>
      </c>
      <c r="AB24" s="39">
        <v>38.960047074860221</v>
      </c>
      <c r="AC24" s="39">
        <v>38.373826888859966</v>
      </c>
      <c r="AD24" s="39">
        <v>37.776252658021214</v>
      </c>
      <c r="AE24" s="39">
        <v>40.786382087300943</v>
      </c>
      <c r="AF24" s="41">
        <v>40.010314027756401</v>
      </c>
      <c r="AG24" s="45">
        <v>40.221018026304634</v>
      </c>
      <c r="AH24" s="46"/>
      <c r="AI24" s="46"/>
      <c r="AJ24" s="36"/>
      <c r="AK24" s="31">
        <f>VLOOKUP(AK$7,'[2]Curve Summary'!$A$25:$AG$179,28)</f>
        <v>37.254997253417969</v>
      </c>
      <c r="AL24" s="31">
        <f>VLOOKUP(AL$7,'[2]Curve Summary'!$A$25:$AG$179,28)</f>
        <v>37.250003814697266</v>
      </c>
      <c r="AM24" s="31">
        <f>VLOOKUP(AM$7,'[2]Curve Summary'!$A$25:$AG$179,28)</f>
        <v>34.25</v>
      </c>
      <c r="AN24" s="31">
        <f>VLOOKUP(AN$7,'[2]Curve Summary'!$A$25:$AG$179,28)</f>
        <v>34.25</v>
      </c>
      <c r="AO24" s="31">
        <f>VLOOKUP(AO$7,'[2]Curve Summary'!$A$25:$AG$179,28)</f>
        <v>39.5</v>
      </c>
      <c r="AP24" s="31">
        <f>VLOOKUP(AP$7,'[2]Curve Summary'!$A$25:$AG$179,28)</f>
        <v>49</v>
      </c>
      <c r="AQ24" s="31">
        <f>VLOOKUP(AQ$7,'[2]Curve Summary'!$A$25:$AG$179,28)</f>
        <v>66.25</v>
      </c>
      <c r="AR24" s="31">
        <f>VLOOKUP(AR$7,'[2]Curve Summary'!$A$25:$AG$179,28)</f>
        <v>66.25</v>
      </c>
      <c r="AS24" s="31">
        <f>VLOOKUP(AS$7,'[2]Curve Summary'!$A$25:$AG$179,28)</f>
        <v>34</v>
      </c>
      <c r="AT24" s="31">
        <f>VLOOKUP(AT$7,'[2]Curve Summary'!$A$25:$AG$179,28)</f>
        <v>33.5</v>
      </c>
      <c r="AU24" s="31">
        <f>VLOOKUP(AU$7,'[2]Curve Summary'!$A$25:$AG$179,28)</f>
        <v>33.5</v>
      </c>
      <c r="AV24" s="31">
        <f>VLOOKUP(AV$7,'[2]Curve Summary'!$A$25:$AG$179,28)</f>
        <v>33.5</v>
      </c>
      <c r="AW24" s="31">
        <f>VLOOKUP(AW$7,'[2]Curve Summary'!$A$25:$AG$179,28)</f>
        <v>36.250717163085938</v>
      </c>
      <c r="AX24" s="31">
        <f>VLOOKUP(AX$7,'[2]Curve Summary'!$A$25:$AG$179,28)</f>
        <v>36.245723724365234</v>
      </c>
      <c r="AY24" s="31">
        <f>VLOOKUP(AY$7,'[2]Curve Summary'!$A$25:$AG$179,28)</f>
        <v>33.747505187988281</v>
      </c>
      <c r="AZ24" s="31">
        <f>VLOOKUP(AZ$7,'[2]Curve Summary'!$A$25:$AG$179,28)</f>
        <v>33.747501373291016</v>
      </c>
      <c r="BA24" s="31">
        <f>VLOOKUP(BA$7,'[2]Curve Summary'!$A$25:$AG$179,28)</f>
        <v>38.753570556640625</v>
      </c>
      <c r="BB24" s="31">
        <f>VLOOKUP(BB$7,'[2]Curve Summary'!$A$25:$AG$179,28)</f>
        <v>46.502857208251953</v>
      </c>
      <c r="BC24" s="31">
        <f>VLOOKUP(BC$7,'[2]Curve Summary'!$A$25:$AG$179,28)</f>
        <v>56.997146606445313</v>
      </c>
      <c r="BD24" s="31">
        <f>VLOOKUP(BD$7,'[2]Curve Summary'!$A$25:$AG$179,28)</f>
        <v>56.997146606445313</v>
      </c>
      <c r="BE24" s="31">
        <f>VLOOKUP(BE$7,'[2]Curve Summary'!$A$25:$AG$179,28)</f>
        <v>32.502140045166016</v>
      </c>
      <c r="BF24" s="31">
        <f>VLOOKUP(BF$7,'[2]Curve Summary'!$A$25:$AG$179,28)</f>
        <v>31.748935699462891</v>
      </c>
      <c r="BG24" s="31">
        <f>VLOOKUP(BG$7,'[2]Curve Summary'!$A$25:$AG$179,28)</f>
        <v>31.748935699462891</v>
      </c>
      <c r="BH24" s="31">
        <f>VLOOKUP(BH$7,'[2]Curve Summary'!$A$25:$AG$179,28)</f>
        <v>31.998935699462891</v>
      </c>
      <c r="BI24" s="31">
        <f>VLOOKUP(BI$7,'[2]Curve Summary'!$A$25:$AG$179,28)</f>
        <v>37.205718994140625</v>
      </c>
      <c r="BJ24" s="31">
        <f>VLOOKUP(BJ$7,'[2]Curve Summary'!$A$25:$AG$179,28)</f>
        <v>37.450725555419922</v>
      </c>
      <c r="BK24" s="31">
        <f>VLOOKUP(BK$7,'[2]Curve Summary'!$A$25:$AG$179,28)</f>
        <v>35.202507019042969</v>
      </c>
      <c r="BL24" s="31">
        <f>VLOOKUP(BL$7,'[2]Curve Summary'!$A$25:$AG$179,28)</f>
        <v>35.202503204345703</v>
      </c>
      <c r="BM24" s="31">
        <f>VLOOKUP(BM$7,'[2]Curve Summary'!$A$25:$AG$179,28)</f>
        <v>35.583572387695313</v>
      </c>
      <c r="BN24" s="31">
        <f>VLOOKUP(BN$7,'[2]Curve Summary'!$A$25:$AG$179,28)</f>
        <v>42.417859039306641</v>
      </c>
      <c r="BO24" s="31">
        <f>VLOOKUP(BO$7,'[2]Curve Summary'!$A$25:$AG$179,28)</f>
        <v>50.724999389648438</v>
      </c>
      <c r="BP24" s="31">
        <f>VLOOKUP(BP$7,'[2]Curve Summary'!$A$25:$AG$179,28)</f>
        <v>51.389999389648438</v>
      </c>
      <c r="BQ24" s="31">
        <f>VLOOKUP(BQ$7,'[2]Curve Summary'!$A$25:$AG$179,28)</f>
        <v>31.980003356933594</v>
      </c>
      <c r="BR24" s="31">
        <f>VLOOKUP(BR$7,'[2]Curve Summary'!$A$25:$AG$179,28)</f>
        <v>35.4815673828125</v>
      </c>
      <c r="BS24" s="31">
        <f>VLOOKUP(BS$7,'[2]Curve Summary'!$A$25:$AG$179,28)</f>
        <v>35.581565856933594</v>
      </c>
      <c r="BT24" s="31">
        <f>VLOOKUP(BT$7,'[2]Curve Summary'!$A$25:$AG$179,28)</f>
        <v>32.306564331054688</v>
      </c>
      <c r="BU24" s="31">
        <f>VLOOKUP(BU$7,'[2]Curve Summary'!$A$25:$AG$179,28)</f>
        <v>38.962387084960938</v>
      </c>
      <c r="BV24" s="31">
        <f>VLOOKUP(BV$7,'[2]Curve Summary'!$A$25:$AG$179,28)</f>
        <v>38.862384796142578</v>
      </c>
      <c r="BW24" s="31">
        <f>VLOOKUP(BW$7,'[2]Curve Summary'!$A$25:$AG$179,28)</f>
        <v>33.577274322509766</v>
      </c>
      <c r="BX24" s="31">
        <f>VLOOKUP(BX$7,'[2]Curve Summary'!$A$25:$AG$179,28)</f>
        <v>33.777275085449219</v>
      </c>
      <c r="BY24" s="31">
        <f>VLOOKUP(BY$7,'[2]Curve Summary'!$A$25:$AG$179,28)</f>
        <v>37.808570861816406</v>
      </c>
      <c r="BZ24" s="31">
        <f>VLOOKUP(BZ$7,'[2]Curve Summary'!$A$25:$AG$179,28)</f>
        <v>40.017857513427735</v>
      </c>
      <c r="CA24" s="31">
        <f>VLOOKUP(CA$7,'[2]Curve Summary'!$A$25:$AG$179,28)</f>
        <v>48.825001678466798</v>
      </c>
      <c r="CB24" s="31">
        <f>VLOOKUP(CB$7,'[2]Curve Summary'!$A$25:$AG$179,28)</f>
        <v>49.490001678466797</v>
      </c>
      <c r="CC24" s="31">
        <f>VLOOKUP(CC$7,'[2]Curve Summary'!$A$25:$AG$179,28)</f>
        <v>32.705001831054688</v>
      </c>
      <c r="CD24" s="31">
        <f>VLOOKUP(CD$7,'[2]Curve Summary'!$A$25:$AG$179,28)</f>
        <v>32.706565856933594</v>
      </c>
      <c r="CE24" s="31">
        <f>VLOOKUP(CE$7,'[2]Curve Summary'!$A$25:$AG$179,28)</f>
        <v>32.806564331054688</v>
      </c>
      <c r="CF24" s="31">
        <f>VLOOKUP(CF$7,'[2]Curve Summary'!$A$25:$AG$179,28)</f>
        <v>33.531562805175781</v>
      </c>
      <c r="CG24" s="31">
        <f>VLOOKUP(CG$7,'[2]Curve Summary'!$A$25:$AG$179,28)</f>
        <v>41.237388610839844</v>
      </c>
      <c r="CH24" s="31">
        <f>VLOOKUP(CH$7,'[2]Curve Summary'!$A$25:$AG$179,28)</f>
        <v>41.137386322021484</v>
      </c>
      <c r="CI24" s="31">
        <f>VLOOKUP(CI$7,'[2]Curve Summary'!$A$25:$AG$179,28)</f>
        <v>35.852272033691406</v>
      </c>
      <c r="CJ24" s="31">
        <f>VLOOKUP(CJ$7,'[2]Curve Summary'!$A$25:$AG$179,28)</f>
        <v>36.052272796630859</v>
      </c>
      <c r="CK24" s="31">
        <f>VLOOKUP(CK$7,'[2]Curve Summary'!$A$25:$AG$179,28)</f>
        <v>40.083572387695313</v>
      </c>
      <c r="CL24" s="31">
        <f>VLOOKUP(CL$7,'[2]Curve Summary'!$A$25:$AG$179,28)</f>
        <v>40.542859039306641</v>
      </c>
      <c r="CM24" s="31">
        <f>VLOOKUP(CM$7,'[2]Curve Summary'!$A$25:$AG$179,28)</f>
        <v>51.099999389648438</v>
      </c>
      <c r="CN24" s="31">
        <f>VLOOKUP(CN$7,'[2]Curve Summary'!$A$25:$AG$179,28)</f>
        <v>51.764999389648438</v>
      </c>
      <c r="CO24" s="31">
        <f>VLOOKUP(CO$7,'[2]Curve Summary'!$A$25:$AG$179,28)</f>
        <v>34.980003356933594</v>
      </c>
      <c r="CP24" s="31">
        <f>VLOOKUP(CP$7,'[2]Curve Summary'!$A$25:$AG$179,28)</f>
        <v>35.231563568115234</v>
      </c>
      <c r="CQ24" s="31">
        <f>VLOOKUP(CQ$7,'[2]Curve Summary'!$A$25:$AG$179,28)</f>
        <v>35.331562042236328</v>
      </c>
      <c r="CR24" s="31">
        <f>VLOOKUP(CR$7,'[2]Curve Summary'!$A$25:$AG$179,28)</f>
        <v>36.056560516357422</v>
      </c>
      <c r="CS24" s="31">
        <f>VLOOKUP(CS$7,'[2]Curve Summary'!$A$25:$AG$179,28)</f>
        <v>41.987388610839844</v>
      </c>
      <c r="CT24" s="31">
        <f>VLOOKUP(CT$7,'[2]Curve Summary'!$A$25:$AG$179,28)</f>
        <v>41.887386322021484</v>
      </c>
      <c r="CU24" s="31">
        <f>VLOOKUP(CU$7,'[2]Curve Summary'!$A$25:$AG$179,28)</f>
        <v>36.602272033691406</v>
      </c>
      <c r="CV24" s="31">
        <f>VLOOKUP(CV$7,'[2]Curve Summary'!$A$25:$AG$179,28)</f>
        <v>36.802272796630859</v>
      </c>
      <c r="CW24" s="31">
        <f>VLOOKUP(CW$7,'[2]Curve Summary'!$A$25:$AG$179,28)</f>
        <v>40.833572387695313</v>
      </c>
      <c r="CX24" s="31">
        <f>VLOOKUP(CX$7,'[2]Curve Summary'!$A$25:$AG$179,28)</f>
        <v>41.292859039306641</v>
      </c>
      <c r="CY24" s="31">
        <f>VLOOKUP(CY$7,'[2]Curve Summary'!$A$25:$AG$179,28)</f>
        <v>51.849999389648438</v>
      </c>
      <c r="CZ24" s="31">
        <f>VLOOKUP(CZ$7,'[2]Curve Summary'!$A$25:$AG$179,28)</f>
        <v>52.514999389648438</v>
      </c>
      <c r="DA24" s="31">
        <f>VLOOKUP(DA$7,'[2]Curve Summary'!$A$25:$AG$179,28)</f>
        <v>35.730003356933594</v>
      </c>
      <c r="DB24" s="31">
        <f>VLOOKUP(DB$7,'[2]Curve Summary'!$A$25:$AG$179,28)</f>
        <v>35.981563568115234</v>
      </c>
      <c r="DC24" s="31">
        <f>VLOOKUP(DC$7,'[2]Curve Summary'!$A$25:$AG$179,28)</f>
        <v>36.081562042236328</v>
      </c>
      <c r="DD24" s="31">
        <f>VLOOKUP(DD$7,'[2]Curve Summary'!$A$25:$AG$179,28)</f>
        <v>36.806560516357422</v>
      </c>
      <c r="DE24" s="31">
        <f>VLOOKUP(DE$7,'[2]Curve Summary'!$A$25:$AG$179,28)</f>
        <v>41.987388610839844</v>
      </c>
      <c r="DF24" s="31">
        <f>VLOOKUP(DF$7,'[2]Curve Summary'!$A$25:$AG$179,28)</f>
        <v>41.887386322021484</v>
      </c>
      <c r="DG24" s="31">
        <f>VLOOKUP(DG$7,'[2]Curve Summary'!$A$25:$AG$179,28)</f>
        <v>36.602272033691406</v>
      </c>
      <c r="DH24" s="31">
        <f>VLOOKUP(DH$7,'[2]Curve Summary'!$A$25:$AG$179,28)</f>
        <v>36.802272796630859</v>
      </c>
      <c r="DI24" s="31">
        <f>VLOOKUP(DI$7,'[2]Curve Summary'!$A$25:$AG$179,28)</f>
        <v>40.833572387695313</v>
      </c>
      <c r="DJ24" s="31">
        <f>VLOOKUP(DJ$7,'[2]Curve Summary'!$A$25:$AG$179,28)</f>
        <v>41.542859039306641</v>
      </c>
      <c r="DK24" s="31">
        <f>VLOOKUP(DK$7,'[2]Curve Summary'!$A$25:$AG$179,28)</f>
        <v>52.099999389648438</v>
      </c>
      <c r="DL24" s="31">
        <f>VLOOKUP(DL$7,'[2]Curve Summary'!$A$25:$AG$179,28)</f>
        <v>52.764999389648438</v>
      </c>
      <c r="DM24" s="31">
        <f>VLOOKUP(DM$7,'[2]Curve Summary'!$A$25:$AG$179,28)</f>
        <v>35.730003356933594</v>
      </c>
      <c r="DN24" s="31">
        <f>VLOOKUP(DN$7,'[2]Curve Summary'!$A$25:$AG$179,28)</f>
        <v>35.981563568115234</v>
      </c>
      <c r="DO24" s="31">
        <f>VLOOKUP(DO$7,'[2]Curve Summary'!$A$25:$AG$179,28)</f>
        <v>36.081562042236328</v>
      </c>
      <c r="DP24" s="31">
        <f>VLOOKUP(DP$7,'[2]Curve Summary'!$A$25:$AG$179,28)</f>
        <v>36.806560516357422</v>
      </c>
      <c r="DQ24" s="31">
        <f>VLOOKUP(DQ$7,'[2]Curve Summary'!$A$25:$AG$179,28)</f>
        <v>41.987388610839844</v>
      </c>
      <c r="DR24" s="31">
        <f>VLOOKUP(DR$7,'[2]Curve Summary'!$A$25:$AG$179,28)</f>
        <v>41.887386322021484</v>
      </c>
      <c r="DS24" s="31">
        <f>VLOOKUP(DS$7,'[2]Curve Summary'!$A$25:$AG$179,28)</f>
        <v>36.602272033691406</v>
      </c>
      <c r="DT24" s="31">
        <f>VLOOKUP(DT$7,'[2]Curve Summary'!$A$25:$AG$179,28)</f>
        <v>36.802272796630859</v>
      </c>
      <c r="DU24" s="31">
        <f>VLOOKUP(DU$7,'[2]Curve Summary'!$A$25:$AG$179,28)</f>
        <v>40.833572387695313</v>
      </c>
      <c r="DV24" s="31">
        <f>VLOOKUP(DV$7,'[2]Curve Summary'!$A$25:$AG$179,28)</f>
        <v>42.042859039306641</v>
      </c>
      <c r="DW24" s="31">
        <f>VLOOKUP(DW$7,'[2]Curve Summary'!$A$25:$AG$179,28)</f>
        <v>53.599999389648438</v>
      </c>
      <c r="DX24" s="31">
        <f>VLOOKUP(DX$7,'[2]Curve Summary'!$A$25:$AG$179,28)</f>
        <v>54.264999389648438</v>
      </c>
      <c r="DY24" s="31">
        <f>VLOOKUP(DY$7,'[2]Curve Summary'!$A$25:$AG$179,28)</f>
        <v>35.730003356933594</v>
      </c>
      <c r="DZ24" s="31">
        <f>VLOOKUP(DZ$7,'[2]Curve Summary'!$A$25:$AG$179,28)</f>
        <v>35.981563568115234</v>
      </c>
      <c r="EA24" s="31">
        <f>VLOOKUP(EA$7,'[2]Curve Summary'!$A$25:$AG$179,28)</f>
        <v>36.081562042236328</v>
      </c>
      <c r="EB24" s="31">
        <f>VLOOKUP(EB$7,'[2]Curve Summary'!$A$25:$AG$179,28)</f>
        <v>36.806560516357422</v>
      </c>
      <c r="EC24" s="31">
        <f>VLOOKUP(EC$7,'[2]Curve Summary'!$A$25:$AG$179,28)</f>
        <v>41.987388610839844</v>
      </c>
      <c r="ED24" s="31">
        <f>VLOOKUP(ED$7,'[2]Curve Summary'!$A$25:$AG$179,28)</f>
        <v>41.887386322021484</v>
      </c>
      <c r="EE24" s="31">
        <f>VLOOKUP(EE$7,'[2]Curve Summary'!$A$25:$AG$179,28)</f>
        <v>36.602272033691406</v>
      </c>
      <c r="EF24" s="31">
        <f>VLOOKUP(EF$7,'[2]Curve Summary'!$A$25:$AG$179,28)</f>
        <v>36.802272796630859</v>
      </c>
      <c r="EG24" s="31">
        <f>VLOOKUP(EG$7,'[2]Curve Summary'!$A$25:$AG$179,28)</f>
        <v>40.833572387695313</v>
      </c>
      <c r="EH24" s="31">
        <f>VLOOKUP(EH$7,'[2]Curve Summary'!$A$25:$AG$179,28)</f>
        <v>42.542859039306641</v>
      </c>
      <c r="EI24" s="31">
        <f>VLOOKUP(EI$7,'[2]Curve Summary'!$A$25:$AG$179,28)</f>
        <v>55.099999389648438</v>
      </c>
      <c r="EJ24" s="31">
        <f>VLOOKUP(EJ$7,'[2]Curve Summary'!$A$25:$AG$179,28)</f>
        <v>55.764999389648438</v>
      </c>
      <c r="EK24" s="31">
        <f>VLOOKUP(EK$7,'[2]Curve Summary'!$A$25:$AG$179,28)</f>
        <v>35.730003356933594</v>
      </c>
      <c r="EL24" s="31">
        <f>VLOOKUP(EL$7,'[2]Curve Summary'!$A$25:$AG$179,28)</f>
        <v>35.981563568115234</v>
      </c>
      <c r="EM24" s="31">
        <f>VLOOKUP(EM$7,'[2]Curve Summary'!$A$25:$AG$179,28)</f>
        <v>36.081562042236328</v>
      </c>
      <c r="EN24" s="31">
        <f>VLOOKUP(EN$7,'[2]Curve Summary'!$A$25:$AG$179,28)</f>
        <v>36.806560516357422</v>
      </c>
    </row>
    <row r="25" spans="1:144" s="6" customFormat="1" ht="13.65" customHeight="1" thickBot="1" x14ac:dyDescent="0.25">
      <c r="A25" s="55" t="s">
        <v>40</v>
      </c>
      <c r="B25" s="56" t="s">
        <v>40</v>
      </c>
      <c r="C25" s="57">
        <f>'E. Power Desk Daily Price'!$AC25</f>
        <v>40.796875</v>
      </c>
      <c r="D25" s="57">
        <f ca="1">IF(ISERROR((AVERAGE(OFFSET('[2]Curve Summary'!$AG$6,17,0,7,1))*7+ 16* '[2]Curve Summary Backup'!$AG$38)/23), '[2]Curve Summary Backup'!$AG$38,(AVERAGE(OFFSET('[2]Curve Summary'!$AG$6,17,0,7,1))*7+ 16* '[2]Curve Summary Backup'!$AG$38)/23)</f>
        <v>44</v>
      </c>
      <c r="E25" s="57">
        <f>VLOOKUP(E$7,'[2]Curve Summary'!$A$7:$AG$85,33)</f>
        <v>35.600001525878909</v>
      </c>
      <c r="F25" s="57">
        <f t="shared" si="0"/>
        <v>32.496653874715172</v>
      </c>
      <c r="G25" s="57">
        <f>VLOOKUP(G$7,'[2]Curve Summary'!$A$7:$AG$85,33)</f>
        <v>34.079990386962891</v>
      </c>
      <c r="H25" s="57">
        <f>VLOOKUP(H$7,'[2]Curve Summary'!$A$7:$AG$85,33)</f>
        <v>31.079984664916992</v>
      </c>
      <c r="I25" s="57">
        <f>VLOOKUP(I$7,'[2]Curve Summary'!$A$7:$AG$85,33)</f>
        <v>32.329986572265625</v>
      </c>
      <c r="J25" s="58">
        <v>36.264501781150948</v>
      </c>
      <c r="K25" s="57">
        <f t="shared" si="1"/>
        <v>34.254991073608402</v>
      </c>
      <c r="L25" s="57">
        <f t="shared" si="2"/>
        <v>36.129992980957034</v>
      </c>
      <c r="M25" s="57">
        <f t="shared" si="3"/>
        <v>32.379989166259769</v>
      </c>
      <c r="N25" s="57">
        <f t="shared" si="4"/>
        <v>31.249988555908203</v>
      </c>
      <c r="O25" s="57">
        <f t="shared" si="5"/>
        <v>31.399990081787109</v>
      </c>
      <c r="P25" s="57">
        <f t="shared" si="6"/>
        <v>31.099987030029297</v>
      </c>
      <c r="Q25" s="57">
        <f t="shared" si="7"/>
        <v>34.350006103515625</v>
      </c>
      <c r="R25" s="57">
        <f t="shared" si="8"/>
        <v>38.249994659423827</v>
      </c>
      <c r="S25" s="57">
        <f t="shared" si="9"/>
        <v>44.499996185302734</v>
      </c>
      <c r="T25" s="57">
        <f t="shared" si="10"/>
        <v>44.499992370605469</v>
      </c>
      <c r="U25" s="57">
        <f t="shared" si="11"/>
        <v>44.5</v>
      </c>
      <c r="V25" s="57">
        <f t="shared" si="12"/>
        <v>35.600002288818359</v>
      </c>
      <c r="W25" s="57">
        <f t="shared" si="13"/>
        <v>33.353332773844407</v>
      </c>
      <c r="X25" s="57">
        <f t="shared" si="14"/>
        <v>34.52000198364258</v>
      </c>
      <c r="Y25" s="59">
        <f t="shared" si="15"/>
        <v>32.769998168945314</v>
      </c>
      <c r="Z25" s="59">
        <f t="shared" si="16"/>
        <v>32.769998168945314</v>
      </c>
      <c r="AA25" s="58">
        <v>35.742309847962623</v>
      </c>
      <c r="AB25" s="58">
        <v>35.600272426231236</v>
      </c>
      <c r="AC25" s="58">
        <v>35.487624287883591</v>
      </c>
      <c r="AD25" s="58">
        <v>35.007762609743601</v>
      </c>
      <c r="AE25" s="58">
        <v>36.73349318848134</v>
      </c>
      <c r="AF25" s="60">
        <v>36.308297659940109</v>
      </c>
      <c r="AG25" s="61">
        <v>36.171844592228418</v>
      </c>
      <c r="AH25" s="62"/>
      <c r="AI25" s="62"/>
      <c r="AJ25" s="36"/>
      <c r="AK25" s="57">
        <f>VLOOKUP(AK$7,'[2]Curve Summary'!$A$29:$AG$183,33)</f>
        <v>36.129992980957034</v>
      </c>
      <c r="AL25" s="57">
        <f>VLOOKUP(AL$7,'[2]Curve Summary'!$A$29:$AG$183,33)</f>
        <v>32.379989166259769</v>
      </c>
      <c r="AM25" s="57">
        <f>VLOOKUP(AM$7,'[2]Curve Summary'!$A$29:$AG$183,33)</f>
        <v>31.399990081787109</v>
      </c>
      <c r="AN25" s="57">
        <f>VLOOKUP(AN$7,'[2]Curve Summary'!$A$29:$AG$183,33)</f>
        <v>31.099987030029297</v>
      </c>
      <c r="AO25" s="57">
        <f>VLOOKUP(AO$7,'[2]Curve Summary'!$A$29:$AG$183,33)</f>
        <v>34.350006103515625</v>
      </c>
      <c r="AP25" s="57">
        <f>VLOOKUP(AP$7,'[2]Curve Summary'!$A$29:$AG$183,33)</f>
        <v>38.249994659423827</v>
      </c>
      <c r="AQ25" s="57">
        <f>VLOOKUP(AQ$7,'[2]Curve Summary'!$A$29:$AG$183,33)</f>
        <v>44.499992370605469</v>
      </c>
      <c r="AR25" s="57">
        <f>VLOOKUP(AR$7,'[2]Curve Summary'!$A$29:$AG$183,33)</f>
        <v>44.5</v>
      </c>
      <c r="AS25" s="57">
        <f>VLOOKUP(AS$7,'[2]Curve Summary'!$A$29:$AG$183,33)</f>
        <v>35.600002288818359</v>
      </c>
      <c r="AT25" s="57">
        <f>VLOOKUP(AT$7,'[2]Curve Summary'!$A$29:$AG$183,33)</f>
        <v>34.52000198364258</v>
      </c>
      <c r="AU25" s="57">
        <f>VLOOKUP(AU$7,'[2]Curve Summary'!$A$29:$AG$183,33)</f>
        <v>32.769998168945314</v>
      </c>
      <c r="AV25" s="57">
        <f>VLOOKUP(AV$7,'[2]Curve Summary'!$A$29:$AG$183,33)</f>
        <v>32.769998168945314</v>
      </c>
      <c r="AW25" s="57">
        <f>VLOOKUP(AW$7,'[2]Curve Summary'!$A$29:$AG$183,33)</f>
        <v>34.719999694824217</v>
      </c>
      <c r="AX25" s="57">
        <f>VLOOKUP(AX$7,'[2]Curve Summary'!$A$29:$AG$183,33)</f>
        <v>33.569994354248045</v>
      </c>
      <c r="AY25" s="57">
        <f>VLOOKUP(AY$7,'[2]Curve Summary'!$A$29:$AG$183,33)</f>
        <v>31.59999313354492</v>
      </c>
      <c r="AZ25" s="57">
        <f>VLOOKUP(AZ$7,'[2]Curve Summary'!$A$29:$AG$183,33)</f>
        <v>32.799993896484374</v>
      </c>
      <c r="BA25" s="57">
        <f>VLOOKUP(BA$7,'[2]Curve Summary'!$A$29:$AG$183,33)</f>
        <v>32.750006103515624</v>
      </c>
      <c r="BB25" s="57">
        <f>VLOOKUP(BB$7,'[2]Curve Summary'!$A$29:$AG$183,33)</f>
        <v>38.499994659423827</v>
      </c>
      <c r="BC25" s="57">
        <f>VLOOKUP(BC$7,'[2]Curve Summary'!$A$29:$AG$183,33)</f>
        <v>44.499992370605469</v>
      </c>
      <c r="BD25" s="57">
        <f>VLOOKUP(BD$7,'[2]Curve Summary'!$A$29:$AG$183,33)</f>
        <v>44.5</v>
      </c>
      <c r="BE25" s="57">
        <f>VLOOKUP(BE$7,'[2]Curve Summary'!$A$29:$AG$183,33)</f>
        <v>35.350002288818359</v>
      </c>
      <c r="BF25" s="57">
        <f>VLOOKUP(BF$7,'[2]Curve Summary'!$A$29:$AG$183,33)</f>
        <v>34.02000198364258</v>
      </c>
      <c r="BG25" s="57">
        <f>VLOOKUP(BG$7,'[2]Curve Summary'!$A$29:$AG$183,33)</f>
        <v>32.269998168945314</v>
      </c>
      <c r="BH25" s="57">
        <f>VLOOKUP(BH$7,'[2]Curve Summary'!$A$29:$AG$183,33)</f>
        <v>32.269998168945314</v>
      </c>
      <c r="BI25" s="57">
        <f>VLOOKUP(BI$7,'[2]Curve Summary'!$A$29:$AG$183,33)</f>
        <v>33.969999694824217</v>
      </c>
      <c r="BJ25" s="57">
        <f>VLOOKUP(BJ$7,'[2]Curve Summary'!$A$29:$AG$183,33)</f>
        <v>33.319994354248045</v>
      </c>
      <c r="BK25" s="57">
        <f>VLOOKUP(BK$7,'[2]Curve Summary'!$A$29:$AG$183,33)</f>
        <v>31.59999313354492</v>
      </c>
      <c r="BL25" s="57">
        <f>VLOOKUP(BL$7,'[2]Curve Summary'!$A$29:$AG$183,33)</f>
        <v>32.799993896484374</v>
      </c>
      <c r="BM25" s="57">
        <f>VLOOKUP(BM$7,'[2]Curve Summary'!$A$29:$AG$183,33)</f>
        <v>32.750006103515624</v>
      </c>
      <c r="BN25" s="57">
        <f>VLOOKUP(BN$7,'[2]Curve Summary'!$A$29:$AG$183,33)</f>
        <v>36.999994659423827</v>
      </c>
      <c r="BO25" s="57">
        <f>VLOOKUP(BO$7,'[2]Curve Summary'!$A$29:$AG$183,33)</f>
        <v>43.999992370605469</v>
      </c>
      <c r="BP25" s="57">
        <f>VLOOKUP(BP$7,'[2]Curve Summary'!$A$29:$AG$183,33)</f>
        <v>44</v>
      </c>
      <c r="BQ25" s="57">
        <f>VLOOKUP(BQ$7,'[2]Curve Summary'!$A$29:$AG$183,33)</f>
        <v>35.350002288818359</v>
      </c>
      <c r="BR25" s="57">
        <f>VLOOKUP(BR$7,'[2]Curve Summary'!$A$29:$AG$183,33)</f>
        <v>34.77000198364258</v>
      </c>
      <c r="BS25" s="57">
        <f>VLOOKUP(BS$7,'[2]Curve Summary'!$A$29:$AG$183,33)</f>
        <v>33.019998168945314</v>
      </c>
      <c r="BT25" s="57">
        <f>VLOOKUP(BT$7,'[2]Curve Summary'!$A$29:$AG$183,33)</f>
        <v>33.269998168945314</v>
      </c>
      <c r="BU25" s="57">
        <f>VLOOKUP(BU$7,'[2]Curve Summary'!$A$29:$AG$183,33)</f>
        <v>33.219999694824217</v>
      </c>
      <c r="BV25" s="57">
        <f>VLOOKUP(BV$7,'[2]Curve Summary'!$A$29:$AG$183,33)</f>
        <v>32.569994354248045</v>
      </c>
      <c r="BW25" s="57">
        <f>VLOOKUP(BW$7,'[2]Curve Summary'!$A$29:$AG$183,33)</f>
        <v>31.09999313354492</v>
      </c>
      <c r="BX25" s="57">
        <f>VLOOKUP(BX$7,'[2]Curve Summary'!$A$29:$AG$183,33)</f>
        <v>32.299993896484374</v>
      </c>
      <c r="BY25" s="57">
        <f>VLOOKUP(BY$7,'[2]Curve Summary'!$A$29:$AG$183,33)</f>
        <v>32.750006103515624</v>
      </c>
      <c r="BZ25" s="57">
        <f>VLOOKUP(BZ$7,'[2]Curve Summary'!$A$29:$AG$183,33)</f>
        <v>36.999994659423827</v>
      </c>
      <c r="CA25" s="57">
        <f>VLOOKUP(CA$7,'[2]Curve Summary'!$A$29:$AG$183,33)</f>
        <v>43.499992370605469</v>
      </c>
      <c r="CB25" s="57">
        <f>VLOOKUP(CB$7,'[2]Curve Summary'!$A$29:$AG$183,33)</f>
        <v>43.5</v>
      </c>
      <c r="CC25" s="57">
        <f>VLOOKUP(CC$7,'[2]Curve Summary'!$A$29:$AG$183,33)</f>
        <v>34.350002288818359</v>
      </c>
      <c r="CD25" s="57">
        <f>VLOOKUP(CD$7,'[2]Curve Summary'!$A$29:$AG$183,33)</f>
        <v>34.02000198364258</v>
      </c>
      <c r="CE25" s="57">
        <f>VLOOKUP(CE$7,'[2]Curve Summary'!$A$29:$AG$183,33)</f>
        <v>32.269998168945314</v>
      </c>
      <c r="CF25" s="57">
        <f>VLOOKUP(CF$7,'[2]Curve Summary'!$A$29:$AG$183,33)</f>
        <v>33.269998168945314</v>
      </c>
      <c r="CG25" s="57">
        <f>VLOOKUP(CG$7,'[2]Curve Summary'!$A$29:$AG$183,33)</f>
        <v>33.219999694824217</v>
      </c>
      <c r="CH25" s="57">
        <f>VLOOKUP(CH$7,'[2]Curve Summary'!$A$29:$AG$183,33)</f>
        <v>32.569994354248045</v>
      </c>
      <c r="CI25" s="57">
        <f>VLOOKUP(CI$7,'[2]Curve Summary'!$A$29:$AG$183,33)</f>
        <v>31.09999313354492</v>
      </c>
      <c r="CJ25" s="57">
        <f>VLOOKUP(CJ$7,'[2]Curve Summary'!$A$29:$AG$183,33)</f>
        <v>32.299993896484374</v>
      </c>
      <c r="CK25" s="57">
        <f>VLOOKUP(CK$7,'[2]Curve Summary'!$A$29:$AG$183,33)</f>
        <v>32.750006103515624</v>
      </c>
      <c r="CL25" s="57">
        <f>VLOOKUP(CL$7,'[2]Curve Summary'!$A$29:$AG$183,33)</f>
        <v>36.999994659423827</v>
      </c>
      <c r="CM25" s="57">
        <f>VLOOKUP(CM$7,'[2]Curve Summary'!$A$29:$AG$183,33)</f>
        <v>43.999992370605469</v>
      </c>
      <c r="CN25" s="57">
        <f>VLOOKUP(CN$7,'[2]Curve Summary'!$A$29:$AG$183,33)</f>
        <v>44</v>
      </c>
      <c r="CO25" s="57">
        <f>VLOOKUP(CO$7,'[2]Curve Summary'!$A$29:$AG$183,33)</f>
        <v>33.850002288818359</v>
      </c>
      <c r="CP25" s="57">
        <f>VLOOKUP(CP$7,'[2]Curve Summary'!$A$29:$AG$183,33)</f>
        <v>33.52000198364258</v>
      </c>
      <c r="CQ25" s="57">
        <f>VLOOKUP(CQ$7,'[2]Curve Summary'!$A$29:$AG$183,33)</f>
        <v>31.769998168945314</v>
      </c>
      <c r="CR25" s="57">
        <f>VLOOKUP(CR$7,'[2]Curve Summary'!$A$29:$AG$183,33)</f>
        <v>33.269998168945314</v>
      </c>
      <c r="CS25" s="57">
        <f>VLOOKUP(CS$7,'[2]Curve Summary'!$A$29:$AG$183,33)</f>
        <v>34.219999694824217</v>
      </c>
      <c r="CT25" s="57">
        <f>VLOOKUP(CT$7,'[2]Curve Summary'!$A$29:$AG$183,33)</f>
        <v>33.569994354248045</v>
      </c>
      <c r="CU25" s="57">
        <f>VLOOKUP(CU$7,'[2]Curve Summary'!$A$29:$AG$183,33)</f>
        <v>32.09999313354492</v>
      </c>
      <c r="CV25" s="57">
        <f>VLOOKUP(CV$7,'[2]Curve Summary'!$A$29:$AG$183,33)</f>
        <v>33.299993896484374</v>
      </c>
      <c r="CW25" s="57">
        <f>VLOOKUP(CW$7,'[2]Curve Summary'!$A$29:$AG$183,33)</f>
        <v>34.250006103515624</v>
      </c>
      <c r="CX25" s="57">
        <f>VLOOKUP(CX$7,'[2]Curve Summary'!$A$29:$AG$183,33)</f>
        <v>38.499994659423827</v>
      </c>
      <c r="CY25" s="57">
        <f>VLOOKUP(CY$7,'[2]Curve Summary'!$A$29:$AG$183,33)</f>
        <v>44.499992370605469</v>
      </c>
      <c r="CZ25" s="57">
        <f>VLOOKUP(CZ$7,'[2]Curve Summary'!$A$29:$AG$183,33)</f>
        <v>44.5</v>
      </c>
      <c r="DA25" s="57">
        <f>VLOOKUP(DA$7,'[2]Curve Summary'!$A$29:$AG$183,33)</f>
        <v>34.850002288818359</v>
      </c>
      <c r="DB25" s="57">
        <f>VLOOKUP(DB$7,'[2]Curve Summary'!$A$29:$AG$183,33)</f>
        <v>34.52000198364258</v>
      </c>
      <c r="DC25" s="57">
        <f>VLOOKUP(DC$7,'[2]Curve Summary'!$A$29:$AG$183,33)</f>
        <v>32.769998168945314</v>
      </c>
      <c r="DD25" s="57">
        <f>VLOOKUP(DD$7,'[2]Curve Summary'!$A$29:$AG$183,33)</f>
        <v>34.269998168945314</v>
      </c>
      <c r="DE25" s="57">
        <f>VLOOKUP(DE$7,'[2]Curve Summary'!$A$29:$AG$183,33)</f>
        <v>35.219999694824217</v>
      </c>
      <c r="DF25" s="57">
        <f>VLOOKUP(DF$7,'[2]Curve Summary'!$A$29:$AG$183,33)</f>
        <v>34.569994354248045</v>
      </c>
      <c r="DG25" s="57">
        <f>VLOOKUP(DG$7,'[2]Curve Summary'!$A$29:$AG$183,33)</f>
        <v>33.09999313354492</v>
      </c>
      <c r="DH25" s="57">
        <f>VLOOKUP(DH$7,'[2]Curve Summary'!$A$29:$AG$183,33)</f>
        <v>34.299993896484374</v>
      </c>
      <c r="DI25" s="57">
        <f>VLOOKUP(DI$7,'[2]Curve Summary'!$A$29:$AG$183,33)</f>
        <v>35.750006103515624</v>
      </c>
      <c r="DJ25" s="57">
        <f>VLOOKUP(DJ$7,'[2]Curve Summary'!$A$29:$AG$183,33)</f>
        <v>39.999994659423827</v>
      </c>
      <c r="DK25" s="57">
        <f>VLOOKUP(DK$7,'[2]Curve Summary'!$A$29:$AG$183,33)</f>
        <v>44.999992370605469</v>
      </c>
      <c r="DL25" s="57">
        <f>VLOOKUP(DL$7,'[2]Curve Summary'!$A$29:$AG$183,33)</f>
        <v>45</v>
      </c>
      <c r="DM25" s="57">
        <f>VLOOKUP(DM$7,'[2]Curve Summary'!$A$29:$AG$183,33)</f>
        <v>35.850002288818359</v>
      </c>
      <c r="DN25" s="57">
        <f>VLOOKUP(DN$7,'[2]Curve Summary'!$A$29:$AG$183,33)</f>
        <v>35.52000198364258</v>
      </c>
      <c r="DO25" s="57">
        <f>VLOOKUP(DO$7,'[2]Curve Summary'!$A$29:$AG$183,33)</f>
        <v>33.769998168945314</v>
      </c>
      <c r="DP25" s="57">
        <f>VLOOKUP(DP$7,'[2]Curve Summary'!$A$29:$AG$183,33)</f>
        <v>35.269998168945314</v>
      </c>
      <c r="DQ25" s="57">
        <f>VLOOKUP(DQ$7,'[2]Curve Summary'!$A$29:$AG$183,33)</f>
        <v>35.719999694824217</v>
      </c>
      <c r="DR25" s="57">
        <f>VLOOKUP(DR$7,'[2]Curve Summary'!$A$29:$AG$183,33)</f>
        <v>35.069994354248045</v>
      </c>
      <c r="DS25" s="57">
        <f>VLOOKUP(DS$7,'[2]Curve Summary'!$A$29:$AG$183,33)</f>
        <v>33.59999313354492</v>
      </c>
      <c r="DT25" s="57">
        <f>VLOOKUP(DT$7,'[2]Curve Summary'!$A$29:$AG$183,33)</f>
        <v>34.799993896484374</v>
      </c>
      <c r="DU25" s="57">
        <f>VLOOKUP(DU$7,'[2]Curve Summary'!$A$29:$AG$183,33)</f>
        <v>36.250006103515624</v>
      </c>
      <c r="DV25" s="57">
        <f>VLOOKUP(DV$7,'[2]Curve Summary'!$A$29:$AG$183,33)</f>
        <v>40.499994659423827</v>
      </c>
      <c r="DW25" s="57">
        <f>VLOOKUP(DW$7,'[2]Curve Summary'!$A$29:$AG$183,33)</f>
        <v>45.499992370605469</v>
      </c>
      <c r="DX25" s="57">
        <f>VLOOKUP(DX$7,'[2]Curve Summary'!$A$29:$AG$183,33)</f>
        <v>45.5</v>
      </c>
      <c r="DY25" s="57">
        <f>VLOOKUP(DY$7,'[2]Curve Summary'!$A$29:$AG$183,33)</f>
        <v>36.350002288818359</v>
      </c>
      <c r="DZ25" s="57">
        <f>VLOOKUP(DZ$7,'[2]Curve Summary'!$A$29:$AG$183,33)</f>
        <v>36.02000198364258</v>
      </c>
      <c r="EA25" s="57">
        <f>VLOOKUP(EA$7,'[2]Curve Summary'!$A$29:$AG$183,33)</f>
        <v>34.269998168945314</v>
      </c>
      <c r="EB25" s="57">
        <f>VLOOKUP(EB$7,'[2]Curve Summary'!$A$29:$AG$183,33)</f>
        <v>35.769998168945314</v>
      </c>
      <c r="EC25" s="57">
        <f>VLOOKUP(EC$7,'[2]Curve Summary'!$A$29:$AG$183,33)</f>
        <v>36.219999694824217</v>
      </c>
      <c r="ED25" s="57">
        <f>VLOOKUP(ED$7,'[2]Curve Summary'!$A$29:$AG$183,33)</f>
        <v>35.569994354248045</v>
      </c>
      <c r="EE25" s="57">
        <f>VLOOKUP(EE$7,'[2]Curve Summary'!$A$29:$AG$183,33)</f>
        <v>34.09999313354492</v>
      </c>
      <c r="EF25" s="57">
        <f>VLOOKUP(EF$7,'[2]Curve Summary'!$A$29:$AG$183,33)</f>
        <v>35.299993896484374</v>
      </c>
      <c r="EG25" s="57">
        <f>VLOOKUP(EG$7,'[2]Curve Summary'!$A$29:$AG$183,33)</f>
        <v>36.750006103515624</v>
      </c>
      <c r="EH25" s="57">
        <f>VLOOKUP(EH$7,'[2]Curve Summary'!$A$29:$AG$183,33)</f>
        <v>41.749994659423827</v>
      </c>
      <c r="EI25" s="57">
        <f>VLOOKUP(EI$7,'[2]Curve Summary'!$A$29:$AG$183,33)</f>
        <v>47.499992370605469</v>
      </c>
      <c r="EJ25" s="57">
        <f>VLOOKUP(EJ$7,'[2]Curve Summary'!$A$29:$AG$183,33)</f>
        <v>47.5</v>
      </c>
      <c r="EK25" s="57">
        <f>VLOOKUP(EK$7,'[2]Curve Summary'!$A$29:$AG$183,33)</f>
        <v>36.850002288818359</v>
      </c>
      <c r="EL25" s="57">
        <f>VLOOKUP(EL$7,'[2]Curve Summary'!$A$29:$AG$183,33)</f>
        <v>36.370001983642581</v>
      </c>
      <c r="EM25" s="57">
        <f>VLOOKUP(EM$7,'[2]Curve Summary'!$A$29:$AG$183,33)</f>
        <v>34.619998168945315</v>
      </c>
      <c r="EN25" s="57">
        <f>VLOOKUP(EN$7,'[2]Curve Summary'!$A$29:$AG$183,33)</f>
        <v>36.119998168945315</v>
      </c>
    </row>
    <row r="26" spans="1:144" s="6" customFormat="1" ht="10.5" customHeight="1" x14ac:dyDescent="0.2">
      <c r="A26" s="5"/>
      <c r="B26" s="2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46"/>
      <c r="AH26" s="46"/>
      <c r="AI26" s="46"/>
    </row>
    <row r="27" spans="1:144" s="9" customFormat="1" ht="13.5" customHeight="1" thickBot="1" x14ac:dyDescent="0.25">
      <c r="A27" s="63" t="s">
        <v>41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</row>
    <row r="28" spans="1:144" s="6" customFormat="1" ht="13.65" customHeight="1" x14ac:dyDescent="0.2">
      <c r="A28" s="28" t="s">
        <v>18</v>
      </c>
      <c r="B28" s="9"/>
      <c r="C28" s="29">
        <f t="shared" ref="C28:AG28" si="17">C9-C47</f>
        <v>0</v>
      </c>
      <c r="D28" s="29">
        <f t="shared" ca="1" si="17"/>
        <v>0</v>
      </c>
      <c r="E28" s="29">
        <f t="shared" si="17"/>
        <v>0</v>
      </c>
      <c r="F28" s="29">
        <f t="shared" si="17"/>
        <v>0</v>
      </c>
      <c r="G28" s="29">
        <f t="shared" si="17"/>
        <v>0</v>
      </c>
      <c r="H28" s="29">
        <f t="shared" si="17"/>
        <v>0</v>
      </c>
      <c r="I28" s="29">
        <f t="shared" si="17"/>
        <v>0</v>
      </c>
      <c r="J28" s="30">
        <f t="shared" si="17"/>
        <v>0</v>
      </c>
      <c r="K28" s="29">
        <f t="shared" si="17"/>
        <v>0</v>
      </c>
      <c r="L28" s="29">
        <f t="shared" si="17"/>
        <v>0</v>
      </c>
      <c r="M28" s="29">
        <f t="shared" si="17"/>
        <v>0</v>
      </c>
      <c r="N28" s="29">
        <f t="shared" si="17"/>
        <v>0</v>
      </c>
      <c r="O28" s="29">
        <f t="shared" si="17"/>
        <v>0</v>
      </c>
      <c r="P28" s="29">
        <f t="shared" si="17"/>
        <v>0</v>
      </c>
      <c r="Q28" s="29">
        <f t="shared" si="17"/>
        <v>0</v>
      </c>
      <c r="R28" s="29">
        <f t="shared" si="17"/>
        <v>0</v>
      </c>
      <c r="S28" s="29">
        <f t="shared" si="17"/>
        <v>0</v>
      </c>
      <c r="T28" s="29">
        <f t="shared" si="17"/>
        <v>0</v>
      </c>
      <c r="U28" s="29">
        <f t="shared" si="17"/>
        <v>0</v>
      </c>
      <c r="V28" s="29">
        <f t="shared" si="17"/>
        <v>0</v>
      </c>
      <c r="W28" s="29">
        <f t="shared" si="17"/>
        <v>0</v>
      </c>
      <c r="X28" s="29">
        <f t="shared" si="17"/>
        <v>0</v>
      </c>
      <c r="Y28" s="29">
        <f t="shared" si="17"/>
        <v>0</v>
      </c>
      <c r="Z28" s="29">
        <f t="shared" si="17"/>
        <v>0</v>
      </c>
      <c r="AA28" s="30">
        <f t="shared" si="17"/>
        <v>0</v>
      </c>
      <c r="AB28" s="30">
        <f t="shared" si="17"/>
        <v>0</v>
      </c>
      <c r="AC28" s="30">
        <f t="shared" si="17"/>
        <v>0</v>
      </c>
      <c r="AD28" s="30">
        <f t="shared" si="17"/>
        <v>0</v>
      </c>
      <c r="AE28" s="30">
        <f t="shared" si="17"/>
        <v>0</v>
      </c>
      <c r="AF28" s="30">
        <f t="shared" si="17"/>
        <v>0</v>
      </c>
      <c r="AG28" s="34">
        <f t="shared" si="17"/>
        <v>-1.7377496539277004E-3</v>
      </c>
      <c r="AH28" s="35"/>
      <c r="AI28" s="35"/>
      <c r="AJ28" s="36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</row>
    <row r="29" spans="1:144" s="6" customFormat="1" ht="13.65" customHeight="1" x14ac:dyDescent="0.2">
      <c r="A29" s="37" t="s">
        <v>20</v>
      </c>
      <c r="B29" s="38"/>
      <c r="C29" s="31">
        <f t="shared" ref="C29:AG29" si="18">C10-C48</f>
        <v>0</v>
      </c>
      <c r="D29" s="31">
        <f t="shared" ca="1" si="18"/>
        <v>0</v>
      </c>
      <c r="E29" s="31">
        <f t="shared" si="18"/>
        <v>0</v>
      </c>
      <c r="F29" s="31">
        <f t="shared" si="18"/>
        <v>0</v>
      </c>
      <c r="G29" s="31">
        <f t="shared" si="18"/>
        <v>0</v>
      </c>
      <c r="H29" s="31">
        <f t="shared" si="18"/>
        <v>0</v>
      </c>
      <c r="I29" s="31">
        <f t="shared" si="18"/>
        <v>0</v>
      </c>
      <c r="J29" s="39">
        <f t="shared" si="18"/>
        <v>0</v>
      </c>
      <c r="K29" s="31">
        <f t="shared" si="18"/>
        <v>0</v>
      </c>
      <c r="L29" s="31">
        <f t="shared" si="18"/>
        <v>0</v>
      </c>
      <c r="M29" s="31">
        <f t="shared" si="18"/>
        <v>0</v>
      </c>
      <c r="N29" s="31">
        <f t="shared" si="18"/>
        <v>0</v>
      </c>
      <c r="O29" s="31">
        <f t="shared" si="18"/>
        <v>0</v>
      </c>
      <c r="P29" s="31">
        <f t="shared" si="18"/>
        <v>0</v>
      </c>
      <c r="Q29" s="31">
        <f t="shared" si="18"/>
        <v>0</v>
      </c>
      <c r="R29" s="31">
        <f t="shared" si="18"/>
        <v>0</v>
      </c>
      <c r="S29" s="31">
        <f t="shared" si="18"/>
        <v>0</v>
      </c>
      <c r="T29" s="31">
        <f t="shared" si="18"/>
        <v>0</v>
      </c>
      <c r="U29" s="31">
        <f t="shared" si="18"/>
        <v>0</v>
      </c>
      <c r="V29" s="31">
        <f t="shared" si="18"/>
        <v>0</v>
      </c>
      <c r="W29" s="31">
        <f t="shared" si="18"/>
        <v>0</v>
      </c>
      <c r="X29" s="31">
        <f t="shared" si="18"/>
        <v>0</v>
      </c>
      <c r="Y29" s="31">
        <f t="shared" si="18"/>
        <v>0</v>
      </c>
      <c r="Z29" s="31">
        <f t="shared" si="18"/>
        <v>0</v>
      </c>
      <c r="AA29" s="39">
        <f t="shared" si="18"/>
        <v>0</v>
      </c>
      <c r="AB29" s="39">
        <f t="shared" si="18"/>
        <v>0</v>
      </c>
      <c r="AC29" s="39">
        <f t="shared" si="18"/>
        <v>0</v>
      </c>
      <c r="AD29" s="39">
        <f t="shared" si="18"/>
        <v>0</v>
      </c>
      <c r="AE29" s="39">
        <f t="shared" si="18"/>
        <v>0</v>
      </c>
      <c r="AF29" s="39">
        <f t="shared" si="18"/>
        <v>0</v>
      </c>
      <c r="AG29" s="42">
        <f t="shared" si="18"/>
        <v>-2.2487515287630266E-3</v>
      </c>
      <c r="AH29" s="35"/>
      <c r="AI29" s="35"/>
      <c r="AJ29" s="36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</row>
    <row r="30" spans="1:144" s="6" customFormat="1" ht="13.65" customHeight="1" x14ac:dyDescent="0.2">
      <c r="A30" s="37" t="s">
        <v>22</v>
      </c>
      <c r="B30" s="9"/>
      <c r="C30" s="31">
        <f t="shared" ref="C30:AG30" si="19">C11-C49</f>
        <v>0</v>
      </c>
      <c r="D30" s="31">
        <f t="shared" ca="1" si="19"/>
        <v>0</v>
      </c>
      <c r="E30" s="31">
        <f t="shared" si="19"/>
        <v>0</v>
      </c>
      <c r="F30" s="31">
        <f t="shared" si="19"/>
        <v>0</v>
      </c>
      <c r="G30" s="31">
        <f t="shared" si="19"/>
        <v>0</v>
      </c>
      <c r="H30" s="31">
        <f t="shared" si="19"/>
        <v>0</v>
      </c>
      <c r="I30" s="31">
        <f t="shared" si="19"/>
        <v>0</v>
      </c>
      <c r="J30" s="39">
        <f t="shared" si="19"/>
        <v>0</v>
      </c>
      <c r="K30" s="31">
        <f t="shared" si="19"/>
        <v>0</v>
      </c>
      <c r="L30" s="31">
        <f t="shared" si="19"/>
        <v>0</v>
      </c>
      <c r="M30" s="31">
        <f t="shared" si="19"/>
        <v>0</v>
      </c>
      <c r="N30" s="31">
        <f t="shared" si="19"/>
        <v>0</v>
      </c>
      <c r="O30" s="31">
        <f t="shared" si="19"/>
        <v>0</v>
      </c>
      <c r="P30" s="31">
        <f t="shared" si="19"/>
        <v>0</v>
      </c>
      <c r="Q30" s="31">
        <f t="shared" si="19"/>
        <v>0</v>
      </c>
      <c r="R30" s="31">
        <f t="shared" si="19"/>
        <v>0</v>
      </c>
      <c r="S30" s="31">
        <f t="shared" si="19"/>
        <v>0</v>
      </c>
      <c r="T30" s="31">
        <f t="shared" si="19"/>
        <v>0</v>
      </c>
      <c r="U30" s="31">
        <f t="shared" si="19"/>
        <v>0</v>
      </c>
      <c r="V30" s="31">
        <f t="shared" si="19"/>
        <v>0</v>
      </c>
      <c r="W30" s="31">
        <f t="shared" si="19"/>
        <v>0</v>
      </c>
      <c r="X30" s="31">
        <f t="shared" si="19"/>
        <v>0</v>
      </c>
      <c r="Y30" s="31">
        <f t="shared" si="19"/>
        <v>0</v>
      </c>
      <c r="Z30" s="31">
        <f t="shared" si="19"/>
        <v>0</v>
      </c>
      <c r="AA30" s="39">
        <f t="shared" si="19"/>
        <v>0</v>
      </c>
      <c r="AB30" s="39">
        <f t="shared" si="19"/>
        <v>0</v>
      </c>
      <c r="AC30" s="39">
        <f t="shared" si="19"/>
        <v>0</v>
      </c>
      <c r="AD30" s="39">
        <f t="shared" si="19"/>
        <v>0</v>
      </c>
      <c r="AE30" s="39">
        <f t="shared" si="19"/>
        <v>0</v>
      </c>
      <c r="AF30" s="39">
        <f t="shared" si="19"/>
        <v>0</v>
      </c>
      <c r="AG30" s="42">
        <f t="shared" si="19"/>
        <v>-1.9773145387103064E-3</v>
      </c>
      <c r="AH30" s="35"/>
      <c r="AI30" s="35"/>
      <c r="AJ30" s="36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</row>
    <row r="31" spans="1:144" s="6" customFormat="1" ht="13.65" customHeight="1" x14ac:dyDescent="0.2">
      <c r="A31" s="37" t="s">
        <v>23</v>
      </c>
      <c r="B31" s="9"/>
      <c r="C31" s="31">
        <f t="shared" ref="C31:AG31" si="20">C12-C50</f>
        <v>0</v>
      </c>
      <c r="D31" s="31">
        <f t="shared" ca="1" si="20"/>
        <v>0</v>
      </c>
      <c r="E31" s="31">
        <f t="shared" si="20"/>
        <v>0</v>
      </c>
      <c r="F31" s="31">
        <f t="shared" si="20"/>
        <v>0</v>
      </c>
      <c r="G31" s="31">
        <f t="shared" si="20"/>
        <v>0</v>
      </c>
      <c r="H31" s="31">
        <f t="shared" si="20"/>
        <v>0</v>
      </c>
      <c r="I31" s="31">
        <f t="shared" si="20"/>
        <v>0</v>
      </c>
      <c r="J31" s="39">
        <f t="shared" si="20"/>
        <v>0</v>
      </c>
      <c r="K31" s="31">
        <f t="shared" si="20"/>
        <v>0</v>
      </c>
      <c r="L31" s="31">
        <f t="shared" si="20"/>
        <v>0</v>
      </c>
      <c r="M31" s="31">
        <f t="shared" si="20"/>
        <v>0</v>
      </c>
      <c r="N31" s="31">
        <f t="shared" si="20"/>
        <v>0</v>
      </c>
      <c r="O31" s="31">
        <f t="shared" si="20"/>
        <v>0</v>
      </c>
      <c r="P31" s="31">
        <f t="shared" si="20"/>
        <v>0</v>
      </c>
      <c r="Q31" s="31">
        <f t="shared" si="20"/>
        <v>0</v>
      </c>
      <c r="R31" s="31">
        <f t="shared" si="20"/>
        <v>0</v>
      </c>
      <c r="S31" s="31">
        <f t="shared" si="20"/>
        <v>0</v>
      </c>
      <c r="T31" s="31">
        <f t="shared" si="20"/>
        <v>0</v>
      </c>
      <c r="U31" s="31">
        <f t="shared" si="20"/>
        <v>0</v>
      </c>
      <c r="V31" s="31">
        <f t="shared" si="20"/>
        <v>0</v>
      </c>
      <c r="W31" s="31">
        <f t="shared" si="20"/>
        <v>0</v>
      </c>
      <c r="X31" s="31">
        <f t="shared" si="20"/>
        <v>0</v>
      </c>
      <c r="Y31" s="31">
        <f t="shared" si="20"/>
        <v>0</v>
      </c>
      <c r="Z31" s="31">
        <f t="shared" si="20"/>
        <v>0</v>
      </c>
      <c r="AA31" s="39">
        <f t="shared" si="20"/>
        <v>0</v>
      </c>
      <c r="AB31" s="39">
        <f t="shared" si="20"/>
        <v>0</v>
      </c>
      <c r="AC31" s="39">
        <f t="shared" si="20"/>
        <v>0</v>
      </c>
      <c r="AD31" s="39">
        <f t="shared" si="20"/>
        <v>0</v>
      </c>
      <c r="AE31" s="39">
        <f t="shared" si="20"/>
        <v>0</v>
      </c>
      <c r="AF31" s="39">
        <f t="shared" si="20"/>
        <v>0</v>
      </c>
      <c r="AG31" s="42">
        <f t="shared" si="20"/>
        <v>6.6658991210211127E-4</v>
      </c>
      <c r="AH31" s="35"/>
      <c r="AI31" s="35"/>
      <c r="AJ31" s="36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</row>
    <row r="32" spans="1:144" s="6" customFormat="1" ht="13.65" customHeight="1" x14ac:dyDescent="0.2">
      <c r="A32" s="37" t="s">
        <v>24</v>
      </c>
      <c r="B32" s="44"/>
      <c r="C32" s="31">
        <f t="shared" ref="C32:AG32" si="21">C13-C51</f>
        <v>0</v>
      </c>
      <c r="D32" s="31">
        <f t="shared" ca="1" si="21"/>
        <v>0</v>
      </c>
      <c r="E32" s="31">
        <f t="shared" si="21"/>
        <v>0</v>
      </c>
      <c r="F32" s="31">
        <f t="shared" si="21"/>
        <v>0</v>
      </c>
      <c r="G32" s="31">
        <f t="shared" si="21"/>
        <v>0</v>
      </c>
      <c r="H32" s="31">
        <f t="shared" si="21"/>
        <v>0</v>
      </c>
      <c r="I32" s="31">
        <f t="shared" si="21"/>
        <v>0</v>
      </c>
      <c r="J32" s="39">
        <f t="shared" si="21"/>
        <v>0</v>
      </c>
      <c r="K32" s="31">
        <f t="shared" si="21"/>
        <v>0</v>
      </c>
      <c r="L32" s="31">
        <f t="shared" si="21"/>
        <v>0</v>
      </c>
      <c r="M32" s="31">
        <f t="shared" si="21"/>
        <v>0</v>
      </c>
      <c r="N32" s="31">
        <f t="shared" si="21"/>
        <v>0</v>
      </c>
      <c r="O32" s="31">
        <f t="shared" si="21"/>
        <v>0</v>
      </c>
      <c r="P32" s="31">
        <f t="shared" si="21"/>
        <v>0</v>
      </c>
      <c r="Q32" s="31">
        <f t="shared" si="21"/>
        <v>0</v>
      </c>
      <c r="R32" s="31">
        <f t="shared" si="21"/>
        <v>0</v>
      </c>
      <c r="S32" s="31">
        <f t="shared" si="21"/>
        <v>0</v>
      </c>
      <c r="T32" s="31">
        <f t="shared" si="21"/>
        <v>0</v>
      </c>
      <c r="U32" s="31">
        <f t="shared" si="21"/>
        <v>0</v>
      </c>
      <c r="V32" s="31">
        <f t="shared" si="21"/>
        <v>0</v>
      </c>
      <c r="W32" s="31">
        <f t="shared" si="21"/>
        <v>0</v>
      </c>
      <c r="X32" s="31">
        <f t="shared" si="21"/>
        <v>0</v>
      </c>
      <c r="Y32" s="31">
        <f t="shared" si="21"/>
        <v>0</v>
      </c>
      <c r="Z32" s="31">
        <f t="shared" si="21"/>
        <v>0</v>
      </c>
      <c r="AA32" s="39">
        <f t="shared" si="21"/>
        <v>0</v>
      </c>
      <c r="AB32" s="39">
        <f t="shared" si="21"/>
        <v>0</v>
      </c>
      <c r="AC32" s="39">
        <f t="shared" si="21"/>
        <v>0</v>
      </c>
      <c r="AD32" s="39">
        <f t="shared" si="21"/>
        <v>0</v>
      </c>
      <c r="AE32" s="39">
        <f t="shared" si="21"/>
        <v>0</v>
      </c>
      <c r="AF32" s="39">
        <f t="shared" si="21"/>
        <v>0</v>
      </c>
      <c r="AG32" s="42">
        <f t="shared" si="21"/>
        <v>-5.4932678418612158E-4</v>
      </c>
      <c r="AH32" s="46"/>
      <c r="AI32" s="46"/>
      <c r="AJ32" s="36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</row>
    <row r="33" spans="1:144" s="6" customFormat="1" ht="13.65" customHeight="1" x14ac:dyDescent="0.2">
      <c r="A33" s="47" t="s">
        <v>26</v>
      </c>
      <c r="B33" s="38"/>
      <c r="C33" s="43">
        <f t="shared" ref="C33:AG33" si="22">C14-C52</f>
        <v>0</v>
      </c>
      <c r="D33" s="43">
        <f t="shared" si="22"/>
        <v>0</v>
      </c>
      <c r="E33" s="43">
        <f t="shared" si="22"/>
        <v>0</v>
      </c>
      <c r="F33" s="43">
        <f t="shared" si="22"/>
        <v>0</v>
      </c>
      <c r="G33" s="43">
        <f t="shared" si="22"/>
        <v>0</v>
      </c>
      <c r="H33" s="43">
        <f t="shared" si="22"/>
        <v>0</v>
      </c>
      <c r="I33" s="43">
        <f t="shared" si="22"/>
        <v>0</v>
      </c>
      <c r="J33" s="49">
        <f t="shared" si="22"/>
        <v>0</v>
      </c>
      <c r="K33" s="43">
        <f t="shared" si="22"/>
        <v>0</v>
      </c>
      <c r="L33" s="43">
        <f t="shared" si="22"/>
        <v>0</v>
      </c>
      <c r="M33" s="43">
        <f t="shared" si="22"/>
        <v>0</v>
      </c>
      <c r="N33" s="43">
        <f t="shared" si="22"/>
        <v>0</v>
      </c>
      <c r="O33" s="43">
        <f t="shared" si="22"/>
        <v>0</v>
      </c>
      <c r="P33" s="43">
        <f t="shared" si="22"/>
        <v>0</v>
      </c>
      <c r="Q33" s="43">
        <f t="shared" si="22"/>
        <v>0</v>
      </c>
      <c r="R33" s="43">
        <f t="shared" si="22"/>
        <v>0</v>
      </c>
      <c r="S33" s="43">
        <f t="shared" si="22"/>
        <v>0</v>
      </c>
      <c r="T33" s="43">
        <f t="shared" si="22"/>
        <v>0</v>
      </c>
      <c r="U33" s="43">
        <f t="shared" si="22"/>
        <v>0</v>
      </c>
      <c r="V33" s="43">
        <f t="shared" si="22"/>
        <v>0</v>
      </c>
      <c r="W33" s="43">
        <f t="shared" si="22"/>
        <v>0</v>
      </c>
      <c r="X33" s="43">
        <f t="shared" si="22"/>
        <v>0</v>
      </c>
      <c r="Y33" s="43">
        <f t="shared" si="22"/>
        <v>0</v>
      </c>
      <c r="Z33" s="43">
        <f t="shared" si="22"/>
        <v>0</v>
      </c>
      <c r="AA33" s="49">
        <f t="shared" si="22"/>
        <v>0</v>
      </c>
      <c r="AB33" s="49">
        <f t="shared" si="22"/>
        <v>0</v>
      </c>
      <c r="AC33" s="49">
        <f t="shared" si="22"/>
        <v>0</v>
      </c>
      <c r="AD33" s="49">
        <f t="shared" si="22"/>
        <v>0</v>
      </c>
      <c r="AE33" s="49">
        <f t="shared" si="22"/>
        <v>0</v>
      </c>
      <c r="AF33" s="49">
        <f t="shared" si="22"/>
        <v>0</v>
      </c>
      <c r="AG33" s="65">
        <f t="shared" si="22"/>
        <v>-3.9844200745586811E-4</v>
      </c>
      <c r="AH33" s="35"/>
      <c r="AI33" s="35"/>
      <c r="AJ33" s="36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  <c r="BF33" s="52"/>
      <c r="BG33" s="52"/>
      <c r="BH33" s="52"/>
      <c r="BI33" s="52"/>
      <c r="BJ33" s="52"/>
      <c r="BK33" s="52"/>
      <c r="BL33" s="52"/>
      <c r="BM33" s="52"/>
      <c r="BN33" s="52"/>
      <c r="BO33" s="52"/>
      <c r="BP33" s="52"/>
      <c r="BQ33" s="52"/>
      <c r="BR33" s="52"/>
      <c r="BS33" s="52"/>
      <c r="BT33" s="52"/>
      <c r="BU33" s="52"/>
      <c r="BV33" s="52"/>
      <c r="BW33" s="52"/>
      <c r="BX33" s="52"/>
      <c r="BY33" s="52"/>
      <c r="BZ33" s="52"/>
      <c r="CA33" s="52"/>
      <c r="CB33" s="52"/>
      <c r="CC33" s="52"/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  <c r="DK33" s="52"/>
      <c r="DL33" s="52"/>
      <c r="DM33" s="52"/>
      <c r="DN33" s="52"/>
      <c r="DO33" s="52"/>
      <c r="DP33" s="52"/>
      <c r="DQ33" s="52"/>
      <c r="DR33" s="52"/>
      <c r="DS33" s="52"/>
      <c r="DT33" s="52"/>
      <c r="DU33" s="52"/>
      <c r="DV33" s="52"/>
      <c r="DW33" s="52"/>
      <c r="DX33" s="52"/>
      <c r="DY33" s="52"/>
      <c r="DZ33" s="52"/>
      <c r="EA33" s="52"/>
      <c r="EB33" s="52"/>
      <c r="EC33" s="52"/>
      <c r="ED33" s="52"/>
      <c r="EE33" s="52"/>
      <c r="EF33" s="52"/>
      <c r="EG33" s="52"/>
      <c r="EH33" s="52"/>
      <c r="EI33" s="52"/>
      <c r="EJ33" s="52"/>
      <c r="EK33" s="52"/>
      <c r="EL33" s="52"/>
      <c r="EM33" s="52"/>
      <c r="EN33" s="52"/>
    </row>
    <row r="34" spans="1:144" s="6" customFormat="1" ht="13.65" customHeight="1" x14ac:dyDescent="0.2">
      <c r="A34" s="53" t="s">
        <v>27</v>
      </c>
      <c r="B34" s="2"/>
      <c r="C34" s="31">
        <f t="shared" ref="C34:AG34" si="23">C15-C53</f>
        <v>-0.88970588235294201</v>
      </c>
      <c r="D34" s="31">
        <f t="shared" ca="1" si="23"/>
        <v>1.75</v>
      </c>
      <c r="E34" s="31">
        <f t="shared" si="23"/>
        <v>0.5</v>
      </c>
      <c r="F34" s="31">
        <f t="shared" si="23"/>
        <v>0.5</v>
      </c>
      <c r="G34" s="31">
        <f t="shared" si="23"/>
        <v>0.5</v>
      </c>
      <c r="H34" s="31">
        <f t="shared" si="23"/>
        <v>0.5</v>
      </c>
      <c r="I34" s="31">
        <f t="shared" si="23"/>
        <v>0.5</v>
      </c>
      <c r="J34" s="39">
        <f t="shared" si="23"/>
        <v>0.56127548980407482</v>
      </c>
      <c r="K34" s="31">
        <f t="shared" si="23"/>
        <v>0.5</v>
      </c>
      <c r="L34" s="31">
        <f t="shared" si="23"/>
        <v>0.5</v>
      </c>
      <c r="M34" s="31">
        <f t="shared" si="23"/>
        <v>0.5</v>
      </c>
      <c r="N34" s="31">
        <f t="shared" si="23"/>
        <v>0</v>
      </c>
      <c r="O34" s="31">
        <f t="shared" si="23"/>
        <v>0</v>
      </c>
      <c r="P34" s="31">
        <f t="shared" si="23"/>
        <v>0</v>
      </c>
      <c r="Q34" s="31">
        <f t="shared" si="23"/>
        <v>0</v>
      </c>
      <c r="R34" s="31">
        <f t="shared" si="23"/>
        <v>0</v>
      </c>
      <c r="S34" s="31">
        <f t="shared" si="23"/>
        <v>0</v>
      </c>
      <c r="T34" s="31">
        <f t="shared" si="23"/>
        <v>0</v>
      </c>
      <c r="U34" s="31">
        <f t="shared" si="23"/>
        <v>0</v>
      </c>
      <c r="V34" s="31">
        <f t="shared" si="23"/>
        <v>1</v>
      </c>
      <c r="W34" s="31">
        <f t="shared" si="23"/>
        <v>0.5833333333333357</v>
      </c>
      <c r="X34" s="31">
        <f t="shared" si="23"/>
        <v>0.5</v>
      </c>
      <c r="Y34" s="31">
        <f t="shared" si="23"/>
        <v>0.5</v>
      </c>
      <c r="Z34" s="31">
        <f t="shared" si="23"/>
        <v>0.75</v>
      </c>
      <c r="AA34" s="39">
        <f t="shared" si="23"/>
        <v>0.30686274509803724</v>
      </c>
      <c r="AB34" s="39">
        <f t="shared" si="23"/>
        <v>0.33235294117647385</v>
      </c>
      <c r="AC34" s="39">
        <f t="shared" si="23"/>
        <v>0.33268482490272788</v>
      </c>
      <c r="AD34" s="39">
        <f t="shared" si="23"/>
        <v>0.32941176470588118</v>
      </c>
      <c r="AE34" s="39">
        <f t="shared" si="23"/>
        <v>0.32915360501567648</v>
      </c>
      <c r="AF34" s="39">
        <f t="shared" si="23"/>
        <v>0.3296979865771803</v>
      </c>
      <c r="AG34" s="42">
        <f t="shared" si="23"/>
        <v>0.33800756807684706</v>
      </c>
      <c r="AH34" s="46"/>
      <c r="AI34" s="46"/>
      <c r="AJ34" s="36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</row>
    <row r="35" spans="1:144" s="6" customFormat="1" ht="13.65" customHeight="1" x14ac:dyDescent="0.2">
      <c r="A35" s="53" t="s">
        <v>28</v>
      </c>
      <c r="B35" s="2"/>
      <c r="C35" s="31">
        <f t="shared" ref="C35:AG35" si="24">C16-C54</f>
        <v>-3.7291176470588283</v>
      </c>
      <c r="D35" s="31">
        <f t="shared" ca="1" si="24"/>
        <v>-1.4565217391304373</v>
      </c>
      <c r="E35" s="31">
        <f t="shared" si="24"/>
        <v>-0.5</v>
      </c>
      <c r="F35" s="31">
        <f t="shared" si="24"/>
        <v>-0.66666666666666785</v>
      </c>
      <c r="G35" s="31">
        <f t="shared" si="24"/>
        <v>-0.5</v>
      </c>
      <c r="H35" s="31">
        <f t="shared" si="24"/>
        <v>-0.5</v>
      </c>
      <c r="I35" s="31">
        <f t="shared" si="24"/>
        <v>-1</v>
      </c>
      <c r="J35" s="39">
        <f t="shared" si="24"/>
        <v>-1.1554244968679228</v>
      </c>
      <c r="K35" s="31">
        <f t="shared" si="24"/>
        <v>-0.5</v>
      </c>
      <c r="L35" s="31">
        <f t="shared" si="24"/>
        <v>-0.5</v>
      </c>
      <c r="M35" s="31">
        <f t="shared" si="24"/>
        <v>-0.5</v>
      </c>
      <c r="N35" s="31">
        <f t="shared" si="24"/>
        <v>0</v>
      </c>
      <c r="O35" s="31">
        <f t="shared" si="24"/>
        <v>0</v>
      </c>
      <c r="P35" s="31">
        <f t="shared" si="24"/>
        <v>0</v>
      </c>
      <c r="Q35" s="31">
        <f t="shared" si="24"/>
        <v>-0.25</v>
      </c>
      <c r="R35" s="31">
        <f t="shared" si="24"/>
        <v>-0.25</v>
      </c>
      <c r="S35" s="31">
        <f t="shared" si="24"/>
        <v>0.5</v>
      </c>
      <c r="T35" s="31">
        <f t="shared" si="24"/>
        <v>0.5</v>
      </c>
      <c r="U35" s="31">
        <f t="shared" si="24"/>
        <v>0.5</v>
      </c>
      <c r="V35" s="31">
        <f t="shared" si="24"/>
        <v>-5.0000000000000711E-2</v>
      </c>
      <c r="W35" s="31">
        <f t="shared" si="24"/>
        <v>0</v>
      </c>
      <c r="X35" s="31">
        <f t="shared" si="24"/>
        <v>0</v>
      </c>
      <c r="Y35" s="31">
        <f t="shared" si="24"/>
        <v>0</v>
      </c>
      <c r="Z35" s="31">
        <f t="shared" si="24"/>
        <v>0</v>
      </c>
      <c r="AA35" s="39">
        <f t="shared" si="24"/>
        <v>-4.1176470588240477E-2</v>
      </c>
      <c r="AB35" s="39">
        <f t="shared" si="24"/>
        <v>0.27254901960784395</v>
      </c>
      <c r="AC35" s="39">
        <f t="shared" si="24"/>
        <v>6.3229571984436461E-2</v>
      </c>
      <c r="AD35" s="39">
        <f t="shared" si="24"/>
        <v>-0.12254918476179455</v>
      </c>
      <c r="AE35" s="39">
        <f t="shared" si="24"/>
        <v>0.11148119122257327</v>
      </c>
      <c r="AF35" s="39">
        <f t="shared" si="24"/>
        <v>7.1168880249295796E-2</v>
      </c>
      <c r="AG35" s="42">
        <f t="shared" si="24"/>
        <v>1.8618218017195431E-2</v>
      </c>
      <c r="AH35" s="46"/>
      <c r="AI35" s="46"/>
      <c r="AJ35" s="36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</row>
    <row r="36" spans="1:144" s="6" customFormat="1" ht="13.65" customHeight="1" x14ac:dyDescent="0.2">
      <c r="A36" s="53" t="s">
        <v>29</v>
      </c>
      <c r="B36" s="2"/>
      <c r="C36" s="31">
        <f t="shared" ref="C36:AG36" si="25">C17-C55</f>
        <v>-6.5354044117647021</v>
      </c>
      <c r="D36" s="31">
        <f t="shared" ca="1" si="25"/>
        <v>-3</v>
      </c>
      <c r="E36" s="31">
        <f t="shared" si="25"/>
        <v>0</v>
      </c>
      <c r="F36" s="31">
        <f t="shared" si="25"/>
        <v>-0.25</v>
      </c>
      <c r="G36" s="31">
        <f t="shared" si="25"/>
        <v>-0.25</v>
      </c>
      <c r="H36" s="31">
        <f t="shared" si="25"/>
        <v>-0.25</v>
      </c>
      <c r="I36" s="31">
        <f t="shared" si="25"/>
        <v>-0.25</v>
      </c>
      <c r="J36" s="39">
        <f t="shared" si="25"/>
        <v>-1.5252545648407292</v>
      </c>
      <c r="K36" s="31">
        <f t="shared" si="25"/>
        <v>0</v>
      </c>
      <c r="L36" s="31">
        <f t="shared" si="25"/>
        <v>0</v>
      </c>
      <c r="M36" s="31">
        <f t="shared" si="25"/>
        <v>0</v>
      </c>
      <c r="N36" s="31">
        <f t="shared" si="25"/>
        <v>0</v>
      </c>
      <c r="O36" s="31">
        <f t="shared" si="25"/>
        <v>0</v>
      </c>
      <c r="P36" s="31">
        <f t="shared" si="25"/>
        <v>0</v>
      </c>
      <c r="Q36" s="31">
        <f t="shared" si="25"/>
        <v>0</v>
      </c>
      <c r="R36" s="31">
        <f t="shared" si="25"/>
        <v>0</v>
      </c>
      <c r="S36" s="31">
        <f t="shared" si="25"/>
        <v>0</v>
      </c>
      <c r="T36" s="31">
        <f t="shared" si="25"/>
        <v>0</v>
      </c>
      <c r="U36" s="31">
        <f t="shared" si="25"/>
        <v>0</v>
      </c>
      <c r="V36" s="31">
        <f t="shared" si="25"/>
        <v>0</v>
      </c>
      <c r="W36" s="31">
        <f t="shared" si="25"/>
        <v>0</v>
      </c>
      <c r="X36" s="31">
        <f t="shared" si="25"/>
        <v>0</v>
      </c>
      <c r="Y36" s="31">
        <f t="shared" si="25"/>
        <v>0</v>
      </c>
      <c r="Z36" s="31">
        <f t="shared" si="25"/>
        <v>0</v>
      </c>
      <c r="AA36" s="39">
        <f t="shared" si="25"/>
        <v>0</v>
      </c>
      <c r="AB36" s="39">
        <f t="shared" si="25"/>
        <v>0</v>
      </c>
      <c r="AC36" s="39">
        <f t="shared" si="25"/>
        <v>0</v>
      </c>
      <c r="AD36" s="39">
        <f t="shared" si="25"/>
        <v>0</v>
      </c>
      <c r="AE36" s="39">
        <f t="shared" si="25"/>
        <v>0</v>
      </c>
      <c r="AF36" s="39">
        <f t="shared" si="25"/>
        <v>0</v>
      </c>
      <c r="AG36" s="42">
        <f t="shared" si="25"/>
        <v>-7.9023351118486573E-2</v>
      </c>
      <c r="AH36" s="46"/>
      <c r="AI36" s="46"/>
      <c r="AJ36" s="36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</row>
    <row r="37" spans="1:144" s="6" customFormat="1" ht="13.65" customHeight="1" x14ac:dyDescent="0.2">
      <c r="A37" s="53" t="s">
        <v>31</v>
      </c>
      <c r="B37" s="2"/>
      <c r="C37" s="31">
        <f t="shared" ref="C37:AG37" si="26">C18-C56</f>
        <v>-2.268382352941174</v>
      </c>
      <c r="D37" s="31">
        <f t="shared" ca="1" si="26"/>
        <v>0</v>
      </c>
      <c r="E37" s="31">
        <f t="shared" si="26"/>
        <v>-0.35000000000000142</v>
      </c>
      <c r="F37" s="31">
        <f t="shared" si="26"/>
        <v>-0.29999999999999716</v>
      </c>
      <c r="G37" s="31">
        <f t="shared" si="26"/>
        <v>-0.29999999999999716</v>
      </c>
      <c r="H37" s="31">
        <f t="shared" si="26"/>
        <v>-0.29999999999999716</v>
      </c>
      <c r="I37" s="31">
        <f t="shared" si="26"/>
        <v>-0.29999999999999716</v>
      </c>
      <c r="J37" s="39">
        <f t="shared" si="26"/>
        <v>-0.51578035452485693</v>
      </c>
      <c r="K37" s="31">
        <f t="shared" si="26"/>
        <v>0</v>
      </c>
      <c r="L37" s="31">
        <f t="shared" si="26"/>
        <v>0</v>
      </c>
      <c r="M37" s="31">
        <f t="shared" si="26"/>
        <v>0</v>
      </c>
      <c r="N37" s="31">
        <f t="shared" si="26"/>
        <v>0</v>
      </c>
      <c r="O37" s="31">
        <f t="shared" si="26"/>
        <v>0</v>
      </c>
      <c r="P37" s="31">
        <f t="shared" si="26"/>
        <v>0</v>
      </c>
      <c r="Q37" s="31">
        <f t="shared" si="26"/>
        <v>0</v>
      </c>
      <c r="R37" s="31">
        <f t="shared" si="26"/>
        <v>0</v>
      </c>
      <c r="S37" s="31">
        <f t="shared" si="26"/>
        <v>0</v>
      </c>
      <c r="T37" s="31">
        <f t="shared" si="26"/>
        <v>0</v>
      </c>
      <c r="U37" s="31">
        <f t="shared" si="26"/>
        <v>0</v>
      </c>
      <c r="V37" s="31">
        <f t="shared" si="26"/>
        <v>0</v>
      </c>
      <c r="W37" s="31">
        <f t="shared" si="26"/>
        <v>0</v>
      </c>
      <c r="X37" s="31">
        <f t="shared" si="26"/>
        <v>0</v>
      </c>
      <c r="Y37" s="31">
        <f t="shared" si="26"/>
        <v>0</v>
      </c>
      <c r="Z37" s="31">
        <f t="shared" si="26"/>
        <v>0</v>
      </c>
      <c r="AA37" s="39">
        <f t="shared" si="26"/>
        <v>0</v>
      </c>
      <c r="AB37" s="39">
        <f t="shared" si="26"/>
        <v>0</v>
      </c>
      <c r="AC37" s="39">
        <f t="shared" si="26"/>
        <v>0</v>
      </c>
      <c r="AD37" s="39">
        <f t="shared" si="26"/>
        <v>0</v>
      </c>
      <c r="AE37" s="39">
        <f t="shared" si="26"/>
        <v>0</v>
      </c>
      <c r="AF37" s="39">
        <f t="shared" si="26"/>
        <v>0</v>
      </c>
      <c r="AG37" s="42">
        <f t="shared" si="26"/>
        <v>-2.6081309888333237E-2</v>
      </c>
      <c r="AH37" s="46"/>
      <c r="AI37" s="46"/>
      <c r="AJ37" s="36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</row>
    <row r="38" spans="1:144" s="6" customFormat="1" ht="13.65" customHeight="1" x14ac:dyDescent="0.2">
      <c r="A38" s="53" t="s">
        <v>32</v>
      </c>
      <c r="B38" s="2"/>
      <c r="C38" s="31">
        <f t="shared" ref="C38:AG38" si="27">C19-C57</f>
        <v>-7.639705882352942</v>
      </c>
      <c r="D38" s="31">
        <f t="shared" ca="1" si="27"/>
        <v>-3</v>
      </c>
      <c r="E38" s="31">
        <f t="shared" si="27"/>
        <v>-0.5</v>
      </c>
      <c r="F38" s="31">
        <f t="shared" si="27"/>
        <v>-1</v>
      </c>
      <c r="G38" s="31">
        <f t="shared" si="27"/>
        <v>-1</v>
      </c>
      <c r="H38" s="31">
        <f t="shared" si="27"/>
        <v>-1</v>
      </c>
      <c r="I38" s="31">
        <f t="shared" si="27"/>
        <v>-1</v>
      </c>
      <c r="J38" s="39">
        <f t="shared" si="27"/>
        <v>-2.1462581634013063</v>
      </c>
      <c r="K38" s="31">
        <f t="shared" si="27"/>
        <v>0</v>
      </c>
      <c r="L38" s="31">
        <f t="shared" si="27"/>
        <v>0</v>
      </c>
      <c r="M38" s="31">
        <f t="shared" si="27"/>
        <v>0</v>
      </c>
      <c r="N38" s="31">
        <f t="shared" si="27"/>
        <v>0</v>
      </c>
      <c r="O38" s="31">
        <f t="shared" si="27"/>
        <v>0</v>
      </c>
      <c r="P38" s="31">
        <f t="shared" si="27"/>
        <v>0</v>
      </c>
      <c r="Q38" s="31">
        <f t="shared" si="27"/>
        <v>0</v>
      </c>
      <c r="R38" s="31">
        <f t="shared" si="27"/>
        <v>0</v>
      </c>
      <c r="S38" s="31">
        <f t="shared" si="27"/>
        <v>0</v>
      </c>
      <c r="T38" s="31">
        <f t="shared" si="27"/>
        <v>0</v>
      </c>
      <c r="U38" s="31">
        <f t="shared" si="27"/>
        <v>0</v>
      </c>
      <c r="V38" s="31">
        <f t="shared" si="27"/>
        <v>0</v>
      </c>
      <c r="W38" s="31">
        <f t="shared" si="27"/>
        <v>0</v>
      </c>
      <c r="X38" s="31">
        <f t="shared" si="27"/>
        <v>0</v>
      </c>
      <c r="Y38" s="31">
        <f t="shared" si="27"/>
        <v>0</v>
      </c>
      <c r="Z38" s="31">
        <f t="shared" si="27"/>
        <v>0</v>
      </c>
      <c r="AA38" s="39">
        <f t="shared" si="27"/>
        <v>0</v>
      </c>
      <c r="AB38" s="39">
        <f t="shared" si="27"/>
        <v>0</v>
      </c>
      <c r="AC38" s="39">
        <f t="shared" si="27"/>
        <v>0</v>
      </c>
      <c r="AD38" s="39">
        <f t="shared" si="27"/>
        <v>0</v>
      </c>
      <c r="AE38" s="39">
        <f t="shared" si="27"/>
        <v>0</v>
      </c>
      <c r="AF38" s="39">
        <f t="shared" si="27"/>
        <v>0</v>
      </c>
      <c r="AG38" s="42">
        <f t="shared" si="27"/>
        <v>-0.10994855960756666</v>
      </c>
      <c r="AH38" s="46"/>
      <c r="AI38" s="46"/>
      <c r="AJ38" s="36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</row>
    <row r="39" spans="1:144" s="6" customFormat="1" ht="13.65" customHeight="1" x14ac:dyDescent="0.2">
      <c r="A39" s="53" t="s">
        <v>33</v>
      </c>
      <c r="B39" s="2"/>
      <c r="C39" s="31">
        <f t="shared" ref="C39:AG39" si="28">C20-C58</f>
        <v>-3.81239590925329</v>
      </c>
      <c r="D39" s="31">
        <f t="shared" ca="1" si="28"/>
        <v>-1.75</v>
      </c>
      <c r="E39" s="31">
        <f t="shared" si="28"/>
        <v>-0.5</v>
      </c>
      <c r="F39" s="31">
        <f t="shared" si="28"/>
        <v>-0.29166666666666785</v>
      </c>
      <c r="G39" s="31">
        <f t="shared" si="28"/>
        <v>-0.125</v>
      </c>
      <c r="H39" s="31">
        <f t="shared" si="28"/>
        <v>-0.25</v>
      </c>
      <c r="I39" s="31">
        <f t="shared" si="28"/>
        <v>-0.5</v>
      </c>
      <c r="J39" s="39">
        <f t="shared" si="28"/>
        <v>-1.0349297849016352</v>
      </c>
      <c r="K39" s="31">
        <f t="shared" si="28"/>
        <v>-0.375</v>
      </c>
      <c r="L39" s="31">
        <f t="shared" si="28"/>
        <v>-0.375</v>
      </c>
      <c r="M39" s="31">
        <f t="shared" si="28"/>
        <v>-0.375</v>
      </c>
      <c r="N39" s="31">
        <f t="shared" si="28"/>
        <v>-0.12499997782152406</v>
      </c>
      <c r="O39" s="31">
        <f t="shared" si="28"/>
        <v>-0.12499902414720765</v>
      </c>
      <c r="P39" s="31">
        <f t="shared" si="28"/>
        <v>-0.12500093149584046</v>
      </c>
      <c r="Q39" s="31">
        <f t="shared" si="28"/>
        <v>-0.375</v>
      </c>
      <c r="R39" s="31">
        <f t="shared" si="28"/>
        <v>0</v>
      </c>
      <c r="S39" s="31">
        <f t="shared" si="28"/>
        <v>0.75</v>
      </c>
      <c r="T39" s="31">
        <f t="shared" si="28"/>
        <v>0.75</v>
      </c>
      <c r="U39" s="31">
        <f t="shared" si="28"/>
        <v>0.75</v>
      </c>
      <c r="V39" s="31">
        <f t="shared" si="28"/>
        <v>-0.375</v>
      </c>
      <c r="W39" s="31">
        <f t="shared" si="28"/>
        <v>-0.875</v>
      </c>
      <c r="X39" s="31">
        <f t="shared" si="28"/>
        <v>-0.875</v>
      </c>
      <c r="Y39" s="31">
        <f t="shared" si="28"/>
        <v>-0.875</v>
      </c>
      <c r="Z39" s="31">
        <f t="shared" si="28"/>
        <v>-0.875</v>
      </c>
      <c r="AA39" s="39">
        <f t="shared" si="28"/>
        <v>-0.23480392156862706</v>
      </c>
      <c r="AB39" s="39">
        <f t="shared" si="28"/>
        <v>-0.29068616979262885</v>
      </c>
      <c r="AC39" s="39">
        <f t="shared" si="28"/>
        <v>-0.50669194967188247</v>
      </c>
      <c r="AD39" s="39">
        <f t="shared" si="28"/>
        <v>-0.50478364609514159</v>
      </c>
      <c r="AE39" s="39">
        <f t="shared" si="28"/>
        <v>-0.50774985392504135</v>
      </c>
      <c r="AF39" s="39">
        <f t="shared" si="28"/>
        <v>-0.50717476198446576</v>
      </c>
      <c r="AG39" s="42">
        <f t="shared" si="28"/>
        <v>-0.4817558403798472</v>
      </c>
      <c r="AH39" s="46"/>
      <c r="AI39" s="46"/>
      <c r="AJ39" s="36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</row>
    <row r="40" spans="1:144" s="6" customFormat="1" ht="13.65" customHeight="1" x14ac:dyDescent="0.2">
      <c r="A40" s="53" t="s">
        <v>34</v>
      </c>
      <c r="B40" s="2"/>
      <c r="C40" s="31">
        <f t="shared" ref="C40:AG40" si="29">C21-C59</f>
        <v>-3.9236088612500382</v>
      </c>
      <c r="D40" s="31">
        <f t="shared" ca="1" si="29"/>
        <v>-1.75</v>
      </c>
      <c r="E40" s="31">
        <f t="shared" si="29"/>
        <v>-0.5</v>
      </c>
      <c r="F40" s="31">
        <f t="shared" si="29"/>
        <v>-0.29166666666666785</v>
      </c>
      <c r="G40" s="31">
        <f t="shared" si="29"/>
        <v>-0.125</v>
      </c>
      <c r="H40" s="31">
        <f t="shared" si="29"/>
        <v>-0.25</v>
      </c>
      <c r="I40" s="31">
        <f t="shared" si="29"/>
        <v>-0.5</v>
      </c>
      <c r="J40" s="39">
        <f t="shared" si="29"/>
        <v>-1.0710740458658705</v>
      </c>
      <c r="K40" s="31">
        <f t="shared" si="29"/>
        <v>-0.375</v>
      </c>
      <c r="L40" s="31">
        <f t="shared" si="29"/>
        <v>-0.375</v>
      </c>
      <c r="M40" s="31">
        <f t="shared" si="29"/>
        <v>-0.375</v>
      </c>
      <c r="N40" s="31">
        <f t="shared" si="29"/>
        <v>-0.12499997782152406</v>
      </c>
      <c r="O40" s="31">
        <f t="shared" si="29"/>
        <v>-0.12500093149584046</v>
      </c>
      <c r="P40" s="31">
        <f t="shared" si="29"/>
        <v>-0.12499902414720765</v>
      </c>
      <c r="Q40" s="31">
        <f t="shared" si="29"/>
        <v>-0.375</v>
      </c>
      <c r="R40" s="31">
        <f t="shared" si="29"/>
        <v>0</v>
      </c>
      <c r="S40" s="31">
        <f t="shared" si="29"/>
        <v>0.75</v>
      </c>
      <c r="T40" s="31">
        <f t="shared" si="29"/>
        <v>0.75</v>
      </c>
      <c r="U40" s="31">
        <f t="shared" si="29"/>
        <v>0.75</v>
      </c>
      <c r="V40" s="31">
        <f t="shared" si="29"/>
        <v>-0.375</v>
      </c>
      <c r="W40" s="31">
        <f t="shared" si="29"/>
        <v>-0.875</v>
      </c>
      <c r="X40" s="31">
        <f t="shared" si="29"/>
        <v>-0.875</v>
      </c>
      <c r="Y40" s="31">
        <f t="shared" si="29"/>
        <v>-0.875</v>
      </c>
      <c r="Z40" s="31">
        <f t="shared" si="29"/>
        <v>-0.875</v>
      </c>
      <c r="AA40" s="39">
        <f t="shared" si="29"/>
        <v>-0.23480391408882895</v>
      </c>
      <c r="AB40" s="39">
        <f t="shared" si="29"/>
        <v>-0.29068616979262174</v>
      </c>
      <c r="AC40" s="39">
        <f t="shared" si="29"/>
        <v>-0.50669211294685823</v>
      </c>
      <c r="AD40" s="39">
        <f t="shared" si="29"/>
        <v>-0.50478331698400325</v>
      </c>
      <c r="AE40" s="39">
        <f t="shared" si="29"/>
        <v>-0.50774978964918205</v>
      </c>
      <c r="AF40" s="39">
        <f t="shared" si="29"/>
        <v>-0.50717469264574078</v>
      </c>
      <c r="AG40" s="42">
        <f t="shared" si="29"/>
        <v>-0.4835207781288986</v>
      </c>
      <c r="AH40" s="46"/>
      <c r="AI40" s="46"/>
      <c r="AJ40" s="36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</row>
    <row r="41" spans="1:144" s="6" customFormat="1" ht="13.65" customHeight="1" x14ac:dyDescent="0.2">
      <c r="A41" s="53" t="s">
        <v>36</v>
      </c>
      <c r="B41" s="2"/>
      <c r="C41" s="31">
        <f t="shared" ref="C41:AG41" si="30">C22-C60</f>
        <v>-3.3106613159179688</v>
      </c>
      <c r="D41" s="31">
        <f t="shared" ca="1" si="30"/>
        <v>-1.75</v>
      </c>
      <c r="E41" s="31">
        <f t="shared" si="30"/>
        <v>-0.50000152587890767</v>
      </c>
      <c r="F41" s="31">
        <f t="shared" si="30"/>
        <v>-0.2916666666666643</v>
      </c>
      <c r="G41" s="31">
        <f t="shared" si="30"/>
        <v>-0.125</v>
      </c>
      <c r="H41" s="31">
        <f t="shared" si="30"/>
        <v>-0.25</v>
      </c>
      <c r="I41" s="31">
        <f t="shared" si="30"/>
        <v>-0.5</v>
      </c>
      <c r="J41" s="39">
        <f t="shared" si="30"/>
        <v>-0.9849146756143341</v>
      </c>
      <c r="K41" s="31">
        <f t="shared" si="30"/>
        <v>-0.375</v>
      </c>
      <c r="L41" s="31">
        <f t="shared" si="30"/>
        <v>-0.375</v>
      </c>
      <c r="M41" s="31">
        <f t="shared" si="30"/>
        <v>-0.375</v>
      </c>
      <c r="N41" s="31">
        <f t="shared" si="30"/>
        <v>-0.12500093149584046</v>
      </c>
      <c r="O41" s="31">
        <f t="shared" si="30"/>
        <v>-0.12500093149584046</v>
      </c>
      <c r="P41" s="31">
        <f t="shared" si="30"/>
        <v>-0.12500093149584046</v>
      </c>
      <c r="Q41" s="31">
        <f t="shared" si="30"/>
        <v>-0.375</v>
      </c>
      <c r="R41" s="31">
        <f t="shared" si="30"/>
        <v>0</v>
      </c>
      <c r="S41" s="31">
        <f t="shared" si="30"/>
        <v>0.5</v>
      </c>
      <c r="T41" s="31">
        <f t="shared" si="30"/>
        <v>0.5</v>
      </c>
      <c r="U41" s="31">
        <f t="shared" si="30"/>
        <v>0.5</v>
      </c>
      <c r="V41" s="31">
        <f t="shared" si="30"/>
        <v>-0.375</v>
      </c>
      <c r="W41" s="31">
        <f t="shared" si="30"/>
        <v>-0.875</v>
      </c>
      <c r="X41" s="31">
        <f t="shared" si="30"/>
        <v>-0.875</v>
      </c>
      <c r="Y41" s="31">
        <f t="shared" si="30"/>
        <v>-0.875</v>
      </c>
      <c r="Z41" s="31">
        <f t="shared" si="30"/>
        <v>-0.875</v>
      </c>
      <c r="AA41" s="39">
        <f t="shared" si="30"/>
        <v>-0.27794133354635875</v>
      </c>
      <c r="AB41" s="39">
        <f t="shared" si="30"/>
        <v>-0.29068622963100665</v>
      </c>
      <c r="AC41" s="39">
        <f t="shared" si="30"/>
        <v>-0.50669226137866019</v>
      </c>
      <c r="AD41" s="39">
        <f t="shared" si="30"/>
        <v>-0.50478347405977075</v>
      </c>
      <c r="AE41" s="39">
        <f t="shared" si="30"/>
        <v>-0.5077501029566065</v>
      </c>
      <c r="AF41" s="39">
        <f t="shared" si="30"/>
        <v>-0.50717495997323425</v>
      </c>
      <c r="AG41" s="42">
        <f t="shared" si="30"/>
        <v>-0.48423220420505686</v>
      </c>
      <c r="AH41" s="46"/>
      <c r="AI41" s="46"/>
      <c r="AJ41" s="36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</row>
    <row r="42" spans="1:144" s="6" customFormat="1" ht="13.65" customHeight="1" x14ac:dyDescent="0.2">
      <c r="A42" s="53" t="s">
        <v>37</v>
      </c>
      <c r="B42" s="2"/>
      <c r="C42" s="31">
        <f t="shared" ref="C42:AG42" si="31">C23-C61</f>
        <v>-3.0453525503943979</v>
      </c>
      <c r="D42" s="31">
        <f t="shared" ca="1" si="31"/>
        <v>-2.25</v>
      </c>
      <c r="E42" s="31">
        <f t="shared" si="31"/>
        <v>-0.75000076293945028</v>
      </c>
      <c r="F42" s="31">
        <f t="shared" si="31"/>
        <v>-1.0000019073486328</v>
      </c>
      <c r="G42" s="31">
        <f t="shared" si="31"/>
        <v>-1.0000019073486328</v>
      </c>
      <c r="H42" s="31">
        <f t="shared" si="31"/>
        <v>-1.0000019073486328</v>
      </c>
      <c r="I42" s="31">
        <f t="shared" si="31"/>
        <v>-1.0000019073486328</v>
      </c>
      <c r="J42" s="39">
        <f t="shared" si="31"/>
        <v>-1.4786581030226245</v>
      </c>
      <c r="K42" s="31">
        <f t="shared" si="31"/>
        <v>-0.25</v>
      </c>
      <c r="L42" s="31">
        <f t="shared" si="31"/>
        <v>-0.25</v>
      </c>
      <c r="M42" s="31">
        <f t="shared" si="31"/>
        <v>-0.25</v>
      </c>
      <c r="N42" s="31">
        <f t="shared" si="31"/>
        <v>-0.5</v>
      </c>
      <c r="O42" s="31">
        <f t="shared" si="31"/>
        <v>-0.5</v>
      </c>
      <c r="P42" s="31">
        <f t="shared" si="31"/>
        <v>-0.5</v>
      </c>
      <c r="Q42" s="31">
        <f t="shared" si="31"/>
        <v>-0.5</v>
      </c>
      <c r="R42" s="31">
        <f t="shared" si="31"/>
        <v>-0.25</v>
      </c>
      <c r="S42" s="31">
        <f t="shared" si="31"/>
        <v>0.25</v>
      </c>
      <c r="T42" s="31">
        <f t="shared" si="31"/>
        <v>0.25</v>
      </c>
      <c r="U42" s="31">
        <f t="shared" si="31"/>
        <v>0.25</v>
      </c>
      <c r="V42" s="31">
        <f t="shared" si="31"/>
        <v>-0.60000000000000142</v>
      </c>
      <c r="W42" s="31">
        <f t="shared" si="31"/>
        <v>-1</v>
      </c>
      <c r="X42" s="31">
        <f t="shared" si="31"/>
        <v>-1</v>
      </c>
      <c r="Y42" s="31">
        <f t="shared" si="31"/>
        <v>-1</v>
      </c>
      <c r="Z42" s="31">
        <f t="shared" si="31"/>
        <v>-1</v>
      </c>
      <c r="AA42" s="39">
        <f t="shared" si="31"/>
        <v>-0.44313725490196276</v>
      </c>
      <c r="AB42" s="39">
        <f t="shared" si="31"/>
        <v>-0.25</v>
      </c>
      <c r="AC42" s="39">
        <f t="shared" si="31"/>
        <v>-0.50669147469012188</v>
      </c>
      <c r="AD42" s="39">
        <f t="shared" si="31"/>
        <v>-0.50478317486782487</v>
      </c>
      <c r="AE42" s="39">
        <f t="shared" si="31"/>
        <v>-0.50774979562832812</v>
      </c>
      <c r="AF42" s="39">
        <f t="shared" si="31"/>
        <v>-0.50717458490400702</v>
      </c>
      <c r="AG42" s="42">
        <f t="shared" si="31"/>
        <v>-0.52296259702273318</v>
      </c>
      <c r="AH42" s="46"/>
      <c r="AI42" s="46"/>
      <c r="AJ42" s="36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</row>
    <row r="43" spans="1:144" s="6" customFormat="1" ht="13.65" customHeight="1" x14ac:dyDescent="0.2">
      <c r="A43" s="53" t="s">
        <v>38</v>
      </c>
      <c r="B43" s="2"/>
      <c r="C43" s="31">
        <f t="shared" ref="C43:AG43" si="32">C24-C62</f>
        <v>-3.5937495512120847</v>
      </c>
      <c r="D43" s="31">
        <f t="shared" ca="1" si="32"/>
        <v>-1</v>
      </c>
      <c r="E43" s="31">
        <f t="shared" si="32"/>
        <v>-0.5</v>
      </c>
      <c r="F43" s="31">
        <f t="shared" si="32"/>
        <v>-0.75</v>
      </c>
      <c r="G43" s="31">
        <f t="shared" si="32"/>
        <v>-0.75</v>
      </c>
      <c r="H43" s="31">
        <f t="shared" si="32"/>
        <v>-0.75</v>
      </c>
      <c r="I43" s="31">
        <f t="shared" si="32"/>
        <v>-0.75</v>
      </c>
      <c r="J43" s="39">
        <f t="shared" si="32"/>
        <v>-1.1022758102569483</v>
      </c>
      <c r="K43" s="31">
        <f t="shared" si="32"/>
        <v>-0.5</v>
      </c>
      <c r="L43" s="31">
        <f t="shared" si="32"/>
        <v>-0.5</v>
      </c>
      <c r="M43" s="31">
        <f t="shared" si="32"/>
        <v>-0.5</v>
      </c>
      <c r="N43" s="31">
        <f t="shared" si="32"/>
        <v>-0.75</v>
      </c>
      <c r="O43" s="31">
        <f t="shared" si="32"/>
        <v>-0.75</v>
      </c>
      <c r="P43" s="31">
        <f t="shared" si="32"/>
        <v>-0.75</v>
      </c>
      <c r="Q43" s="31">
        <f t="shared" si="32"/>
        <v>-0.5</v>
      </c>
      <c r="R43" s="31">
        <f t="shared" si="32"/>
        <v>-0.75</v>
      </c>
      <c r="S43" s="31">
        <f t="shared" si="32"/>
        <v>-0.25</v>
      </c>
      <c r="T43" s="31">
        <f t="shared" si="32"/>
        <v>-0.25</v>
      </c>
      <c r="U43" s="31">
        <f t="shared" si="32"/>
        <v>-0.25</v>
      </c>
      <c r="V43" s="31">
        <f t="shared" si="32"/>
        <v>-0.5</v>
      </c>
      <c r="W43" s="31">
        <f t="shared" si="32"/>
        <v>0</v>
      </c>
      <c r="X43" s="31">
        <f t="shared" si="32"/>
        <v>0</v>
      </c>
      <c r="Y43" s="31">
        <f t="shared" si="32"/>
        <v>0</v>
      </c>
      <c r="Z43" s="31">
        <f t="shared" si="32"/>
        <v>0</v>
      </c>
      <c r="AA43" s="39">
        <f t="shared" si="32"/>
        <v>-0.3931372549019585</v>
      </c>
      <c r="AB43" s="39">
        <f t="shared" si="32"/>
        <v>-0.83137254901960489</v>
      </c>
      <c r="AC43" s="39">
        <f t="shared" si="32"/>
        <v>-0.50425971650712853</v>
      </c>
      <c r="AD43" s="39">
        <f t="shared" si="32"/>
        <v>-0.50364606208204066</v>
      </c>
      <c r="AE43" s="39">
        <f t="shared" si="32"/>
        <v>-0.50602173920200499</v>
      </c>
      <c r="AF43" s="39">
        <f t="shared" si="32"/>
        <v>-0.50542966006428003</v>
      </c>
      <c r="AG43" s="42">
        <f t="shared" si="32"/>
        <v>-0.55937101272120771</v>
      </c>
      <c r="AH43" s="46"/>
      <c r="AI43" s="46"/>
      <c r="AJ43" s="36"/>
      <c r="AK43" s="31">
        <v>3.9300014972686768</v>
      </c>
      <c r="AL43" s="31">
        <v>3.9300014972686768</v>
      </c>
      <c r="AM43" s="31">
        <v>3.9249999523162842</v>
      </c>
      <c r="AN43" s="31">
        <v>4.4300003051757813</v>
      </c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</row>
    <row r="44" spans="1:144" s="9" customFormat="1" ht="13.65" customHeight="1" thickBot="1" x14ac:dyDescent="0.25">
      <c r="A44" s="55" t="s">
        <v>40</v>
      </c>
      <c r="C44" s="57">
        <f t="shared" ref="C44:AG44" si="33">C25-C63</f>
        <v>-1.188419117647058</v>
      </c>
      <c r="D44" s="57">
        <f t="shared" ca="1" si="33"/>
        <v>-0.5</v>
      </c>
      <c r="E44" s="57">
        <f t="shared" si="33"/>
        <v>-0.29999999999999716</v>
      </c>
      <c r="F44" s="57">
        <f t="shared" si="33"/>
        <v>0</v>
      </c>
      <c r="G44" s="57">
        <f t="shared" si="33"/>
        <v>0</v>
      </c>
      <c r="H44" s="57">
        <f t="shared" si="33"/>
        <v>0</v>
      </c>
      <c r="I44" s="57">
        <f t="shared" si="33"/>
        <v>0</v>
      </c>
      <c r="J44" s="58">
        <f t="shared" si="33"/>
        <v>-0.29419104242965943</v>
      </c>
      <c r="K44" s="57">
        <f t="shared" si="33"/>
        <v>-0.22999999999999687</v>
      </c>
      <c r="L44" s="57">
        <f t="shared" si="33"/>
        <v>-0.22999999999999687</v>
      </c>
      <c r="M44" s="57">
        <f t="shared" si="33"/>
        <v>-0.22999999999999687</v>
      </c>
      <c r="N44" s="57">
        <f t="shared" si="33"/>
        <v>-0.25</v>
      </c>
      <c r="O44" s="57">
        <f t="shared" si="33"/>
        <v>-0.25</v>
      </c>
      <c r="P44" s="57">
        <f t="shared" si="33"/>
        <v>-0.25</v>
      </c>
      <c r="Q44" s="57">
        <f t="shared" si="33"/>
        <v>-0.5</v>
      </c>
      <c r="R44" s="57">
        <f t="shared" si="33"/>
        <v>-0.35000000000000142</v>
      </c>
      <c r="S44" s="57">
        <f t="shared" si="33"/>
        <v>0</v>
      </c>
      <c r="T44" s="57">
        <f t="shared" si="33"/>
        <v>0</v>
      </c>
      <c r="U44" s="57">
        <f t="shared" si="33"/>
        <v>0</v>
      </c>
      <c r="V44" s="57">
        <f t="shared" si="33"/>
        <v>-0.25</v>
      </c>
      <c r="W44" s="57">
        <f t="shared" si="33"/>
        <v>-0.14999999999999147</v>
      </c>
      <c r="X44" s="57">
        <f t="shared" si="33"/>
        <v>-0.14999999999999858</v>
      </c>
      <c r="Y44" s="57">
        <f t="shared" si="33"/>
        <v>-0.14999999999999858</v>
      </c>
      <c r="Z44" s="57">
        <f t="shared" si="33"/>
        <v>-0.14999999999999858</v>
      </c>
      <c r="AA44" s="58">
        <f t="shared" si="33"/>
        <v>-0.20788235294117641</v>
      </c>
      <c r="AB44" s="58">
        <f t="shared" si="33"/>
        <v>-0.40019623550713845</v>
      </c>
      <c r="AC44" s="58">
        <f t="shared" si="33"/>
        <v>-0.40000014843180765</v>
      </c>
      <c r="AD44" s="58">
        <f t="shared" si="33"/>
        <v>-0.40000015707577319</v>
      </c>
      <c r="AE44" s="58">
        <f t="shared" si="33"/>
        <v>-0.39992178704672199</v>
      </c>
      <c r="AF44" s="58">
        <f t="shared" si="33"/>
        <v>-0.39994422733382606</v>
      </c>
      <c r="AG44" s="61">
        <f t="shared" si="33"/>
        <v>-0.37440663937834984</v>
      </c>
      <c r="AK44" s="9">
        <v>2.119999885559082</v>
      </c>
      <c r="AL44" s="9">
        <v>2.119999885559082</v>
      </c>
      <c r="AM44" s="9">
        <v>2.119999885559082</v>
      </c>
      <c r="AN44" s="9">
        <v>2.119999885559082</v>
      </c>
    </row>
    <row r="45" spans="1:144" s="9" customFormat="1" ht="15.75" customHeight="1" x14ac:dyDescent="0.2">
      <c r="A45" s="6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K45" s="9">
        <v>1.690000057220459</v>
      </c>
      <c r="AL45" s="9">
        <v>1.690000057220459</v>
      </c>
      <c r="AM45" s="9">
        <v>1.690000057220459</v>
      </c>
      <c r="AN45" s="9">
        <v>1.690000057220459</v>
      </c>
    </row>
    <row r="46" spans="1:144" s="9" customFormat="1" ht="10.8" hidden="1" thickBot="1" x14ac:dyDescent="0.25">
      <c r="A46" s="12">
        <f>WORKDAY(A2, -1, Holidays)</f>
        <v>37078</v>
      </c>
      <c r="B46" s="9" t="s">
        <v>19</v>
      </c>
      <c r="C46" s="31"/>
      <c r="D46" s="31"/>
      <c r="E46" s="31"/>
      <c r="F46" s="31"/>
      <c r="G46" s="31"/>
      <c r="H46" s="31"/>
      <c r="I46" s="31"/>
      <c r="J46" s="31"/>
      <c r="K46" s="66"/>
      <c r="L46" s="31"/>
      <c r="M46" s="31"/>
      <c r="N46" s="66"/>
      <c r="O46" s="31"/>
      <c r="P46" s="31"/>
      <c r="Q46" s="31"/>
      <c r="R46" s="31"/>
      <c r="S46" s="66"/>
      <c r="T46" s="31"/>
      <c r="U46" s="31"/>
      <c r="V46" s="31"/>
      <c r="W46" s="66"/>
      <c r="X46" s="31"/>
      <c r="Y46" s="31"/>
      <c r="Z46" s="31"/>
      <c r="AA46" s="31"/>
      <c r="AB46" s="31"/>
      <c r="AC46" s="31"/>
      <c r="AD46" s="31"/>
      <c r="AE46" s="31"/>
      <c r="AF46" s="57"/>
      <c r="AG46" s="31"/>
      <c r="AK46" s="9">
        <v>5.130000114440918</v>
      </c>
      <c r="AL46" s="9">
        <v>5.130000114440918</v>
      </c>
      <c r="AM46" s="9">
        <v>5.130000114440918</v>
      </c>
      <c r="AN46" s="9">
        <v>5.130000114440918</v>
      </c>
    </row>
    <row r="47" spans="1:144" s="9" customFormat="1" ht="12.9" hidden="1" customHeight="1" x14ac:dyDescent="0.2">
      <c r="A47" s="28" t="s">
        <v>18</v>
      </c>
      <c r="B47" s="38" t="s">
        <v>19</v>
      </c>
      <c r="C47" s="67">
        <v>11.244998931884766</v>
      </c>
      <c r="D47" s="67">
        <v>10.369998931884766</v>
      </c>
      <c r="E47" s="67">
        <v>2.9249999523162842</v>
      </c>
      <c r="F47" s="67">
        <v>2.9266666571299234</v>
      </c>
      <c r="G47" s="67">
        <v>2.9300000667572021</v>
      </c>
      <c r="H47" s="67">
        <v>2.9249999523162842</v>
      </c>
      <c r="I47" s="67">
        <v>2.9249999523162842</v>
      </c>
      <c r="J47" s="32">
        <v>5.4206553853926112</v>
      </c>
      <c r="K47" s="29">
        <v>2.9300014972686768</v>
      </c>
      <c r="L47" s="29">
        <v>2.9300014972686768</v>
      </c>
      <c r="M47" s="29">
        <v>2.9300014972686768</v>
      </c>
      <c r="N47" s="29">
        <v>3.1775001287460327</v>
      </c>
      <c r="O47" s="29">
        <v>2.9249999523162842</v>
      </c>
      <c r="P47" s="29">
        <v>3.4300003051757813</v>
      </c>
      <c r="Q47" s="29">
        <v>3.4300003051757813</v>
      </c>
      <c r="R47" s="29">
        <v>11.369998931884766</v>
      </c>
      <c r="S47" s="29">
        <v>11.369998931884766</v>
      </c>
      <c r="T47" s="29">
        <v>11.369998931884766</v>
      </c>
      <c r="U47" s="29">
        <v>11.369998931884766</v>
      </c>
      <c r="V47" s="29">
        <v>2.9249999523162842</v>
      </c>
      <c r="W47" s="29">
        <v>2.9266666571299234</v>
      </c>
      <c r="X47" s="29">
        <v>2.9300000667572021</v>
      </c>
      <c r="Y47" s="29">
        <v>2.9249999523162842</v>
      </c>
      <c r="Z47" s="29">
        <v>2.9249999523162842</v>
      </c>
      <c r="AA47" s="67">
        <v>5.1329411983489992</v>
      </c>
      <c r="AB47" s="67">
        <v>5.1309608048083737</v>
      </c>
      <c r="AC47" s="67">
        <v>5.1446303579130062</v>
      </c>
      <c r="AD47" s="67">
        <v>5.1620392238392547</v>
      </c>
      <c r="AE47" s="67">
        <v>5.154490608032968</v>
      </c>
      <c r="AF47" s="68">
        <v>5.1541498992800445</v>
      </c>
      <c r="AG47" s="69">
        <v>5.1646447693794437</v>
      </c>
      <c r="AK47" s="9">
        <v>1.8000030517578125</v>
      </c>
      <c r="AL47" s="9">
        <v>1.8000030517578125</v>
      </c>
      <c r="AM47" s="9">
        <v>1.7999992370605469</v>
      </c>
      <c r="AN47" s="9">
        <v>1.7999954223632813</v>
      </c>
    </row>
    <row r="48" spans="1:144" s="9" customFormat="1" ht="12.9" hidden="1" customHeight="1" x14ac:dyDescent="0.2">
      <c r="A48" s="37" t="s">
        <v>20</v>
      </c>
      <c r="B48" s="9" t="s">
        <v>21</v>
      </c>
      <c r="C48" s="68">
        <v>10.027500152587891</v>
      </c>
      <c r="D48" s="68">
        <v>6.0900001525878906</v>
      </c>
      <c r="E48" s="68">
        <v>2.1200001239776611</v>
      </c>
      <c r="F48" s="68">
        <v>2.119999885559082</v>
      </c>
      <c r="G48" s="68">
        <v>2.119999885559082</v>
      </c>
      <c r="H48" s="68">
        <v>2.119999885559082</v>
      </c>
      <c r="I48" s="68">
        <v>2.119999885559082</v>
      </c>
      <c r="J48" s="40">
        <v>3.9054918113302013</v>
      </c>
      <c r="K48" s="31">
        <v>2.119999885559082</v>
      </c>
      <c r="L48" s="31">
        <v>2.119999885559082</v>
      </c>
      <c r="M48" s="31">
        <v>2.119999885559082</v>
      </c>
      <c r="N48" s="31">
        <v>2.119999885559082</v>
      </c>
      <c r="O48" s="31">
        <v>2.119999885559082</v>
      </c>
      <c r="P48" s="31">
        <v>2.119999885559082</v>
      </c>
      <c r="Q48" s="31">
        <v>2.119999885559082</v>
      </c>
      <c r="R48" s="31">
        <v>8.0900001525878906</v>
      </c>
      <c r="S48" s="31">
        <v>8.0900001525878906</v>
      </c>
      <c r="T48" s="31">
        <v>8.0900001525878906</v>
      </c>
      <c r="U48" s="31">
        <v>8.0900001525878906</v>
      </c>
      <c r="V48" s="31">
        <v>2.1200001239776611</v>
      </c>
      <c r="W48" s="31">
        <v>2.119999885559082</v>
      </c>
      <c r="X48" s="31">
        <v>2.119999885559082</v>
      </c>
      <c r="Y48" s="31">
        <v>2.119999885559082</v>
      </c>
      <c r="Z48" s="31">
        <v>2.119999885559082</v>
      </c>
      <c r="AA48" s="68">
        <v>3.6183529124540441</v>
      </c>
      <c r="AB48" s="68">
        <v>3.6183529133890189</v>
      </c>
      <c r="AC48" s="68">
        <v>3.6299221515655518</v>
      </c>
      <c r="AD48" s="68">
        <v>3.641764679142073</v>
      </c>
      <c r="AE48" s="68">
        <v>3.6358933893490732</v>
      </c>
      <c r="AF48" s="68">
        <v>3.6358724557846718</v>
      </c>
      <c r="AG48" s="70">
        <v>3.6480214529813493</v>
      </c>
      <c r="AK48" s="9">
        <v>2.3999998569488525</v>
      </c>
      <c r="AL48" s="9">
        <v>2.3999998569488525</v>
      </c>
      <c r="AM48" s="9">
        <v>2.3999998569488525</v>
      </c>
      <c r="AN48" s="9">
        <v>2.3999998569488525</v>
      </c>
    </row>
    <row r="49" spans="1:41" s="9" customFormat="1" ht="12.9" hidden="1" customHeight="1" x14ac:dyDescent="0.2">
      <c r="A49" s="37" t="s">
        <v>22</v>
      </c>
      <c r="C49" s="68">
        <v>8.5225000381469727</v>
      </c>
      <c r="D49" s="68">
        <v>6.9600000381469727</v>
      </c>
      <c r="E49" s="68">
        <v>1.690000057220459</v>
      </c>
      <c r="F49" s="68">
        <v>1.690000057220459</v>
      </c>
      <c r="G49" s="68">
        <v>1.690000057220459</v>
      </c>
      <c r="H49" s="68">
        <v>1.690000057220459</v>
      </c>
      <c r="I49" s="68">
        <v>1.690000057220459</v>
      </c>
      <c r="J49" s="40">
        <v>3.5795902150576233</v>
      </c>
      <c r="K49" s="31">
        <v>1.690000057220459</v>
      </c>
      <c r="L49" s="31">
        <v>1.690000057220459</v>
      </c>
      <c r="M49" s="31">
        <v>1.690000057220459</v>
      </c>
      <c r="N49" s="31">
        <v>1.690000057220459</v>
      </c>
      <c r="O49" s="31">
        <v>1.690000057220459</v>
      </c>
      <c r="P49" s="31">
        <v>1.690000057220459</v>
      </c>
      <c r="Q49" s="31">
        <v>1.690000057220459</v>
      </c>
      <c r="R49" s="31">
        <v>7.4600000381469727</v>
      </c>
      <c r="S49" s="31">
        <v>7.4600000381469727</v>
      </c>
      <c r="T49" s="31">
        <v>7.4600000381469727</v>
      </c>
      <c r="U49" s="31">
        <v>7.4600000381469727</v>
      </c>
      <c r="V49" s="31">
        <v>1.690000057220459</v>
      </c>
      <c r="W49" s="31">
        <v>1.690000057220459</v>
      </c>
      <c r="X49" s="31">
        <v>1.690000057220459</v>
      </c>
      <c r="Y49" s="31">
        <v>1.690000057220459</v>
      </c>
      <c r="Z49" s="31">
        <v>1.690000057220459</v>
      </c>
      <c r="AA49" s="68">
        <v>3.1381569151784858</v>
      </c>
      <c r="AB49" s="68">
        <v>3.1381569151784858</v>
      </c>
      <c r="AC49" s="68">
        <v>3.1493385737972037</v>
      </c>
      <c r="AD49" s="68">
        <v>3.16078436608408</v>
      </c>
      <c r="AE49" s="68">
        <v>3.1551097702456867</v>
      </c>
      <c r="AF49" s="68">
        <v>3.155089537836028</v>
      </c>
      <c r="AG49" s="70">
        <v>3.1748988544679979</v>
      </c>
      <c r="AK49" s="9">
        <v>66.5</v>
      </c>
      <c r="AL49" s="9">
        <v>66.5</v>
      </c>
      <c r="AM49" s="9">
        <v>51</v>
      </c>
      <c r="AN49" s="9">
        <v>49.5</v>
      </c>
    </row>
    <row r="50" spans="1:41" s="9" customFormat="1" ht="12.9" hidden="1" customHeight="1" x14ac:dyDescent="0.2">
      <c r="A50" s="37" t="s">
        <v>23</v>
      </c>
      <c r="B50" s="44"/>
      <c r="C50" s="68">
        <v>4.559999942779541</v>
      </c>
      <c r="D50" s="68">
        <v>4.559999942779541</v>
      </c>
      <c r="E50" s="68">
        <v>5.130000114440918</v>
      </c>
      <c r="F50" s="68">
        <v>5.130000114440918</v>
      </c>
      <c r="G50" s="68">
        <v>5.130000114440918</v>
      </c>
      <c r="H50" s="68">
        <v>5.130000114440918</v>
      </c>
      <c r="I50" s="68">
        <v>5.130000114440918</v>
      </c>
      <c r="J50" s="40">
        <v>4.9477869448114618</v>
      </c>
      <c r="K50" s="31">
        <v>6.130000114440918</v>
      </c>
      <c r="L50" s="31">
        <v>6.130000114440918</v>
      </c>
      <c r="M50" s="31">
        <v>6.130000114440918</v>
      </c>
      <c r="N50" s="31">
        <v>6.130000114440918</v>
      </c>
      <c r="O50" s="31">
        <v>6.130000114440918</v>
      </c>
      <c r="P50" s="31">
        <v>6.130000114440918</v>
      </c>
      <c r="Q50" s="31">
        <v>6.130000114440918</v>
      </c>
      <c r="R50" s="31">
        <v>6.559999942779541</v>
      </c>
      <c r="S50" s="31">
        <v>6.559999942779541</v>
      </c>
      <c r="T50" s="31">
        <v>6.559999942779541</v>
      </c>
      <c r="U50" s="31">
        <v>6.559999942779541</v>
      </c>
      <c r="V50" s="31">
        <v>6.130000114440918</v>
      </c>
      <c r="W50" s="31">
        <v>6.130000114440918</v>
      </c>
      <c r="X50" s="31">
        <v>6.130000114440918</v>
      </c>
      <c r="Y50" s="31">
        <v>6.130000114440918</v>
      </c>
      <c r="Z50" s="31">
        <v>6.130000114440918</v>
      </c>
      <c r="AA50" s="68">
        <v>6.2379216399847293</v>
      </c>
      <c r="AB50" s="68">
        <v>6.2379216399847293</v>
      </c>
      <c r="AC50" s="68">
        <v>6.2387549348378464</v>
      </c>
      <c r="AD50" s="68">
        <v>6.2396079138213514</v>
      </c>
      <c r="AE50" s="68">
        <v>6.2391850238309763</v>
      </c>
      <c r="AF50" s="68">
        <v>6.2391835160436777</v>
      </c>
      <c r="AG50" s="70">
        <v>6.1731475300652976</v>
      </c>
      <c r="AK50" s="9">
        <v>48</v>
      </c>
      <c r="AL50" s="9">
        <v>48</v>
      </c>
      <c r="AM50" s="9">
        <v>40</v>
      </c>
      <c r="AN50" s="9">
        <v>39.5</v>
      </c>
    </row>
    <row r="51" spans="1:41" s="9" customFormat="1" ht="12.9" hidden="1" customHeight="1" x14ac:dyDescent="0.2">
      <c r="A51" s="37" t="s">
        <v>24</v>
      </c>
      <c r="B51" s="9" t="s">
        <v>25</v>
      </c>
      <c r="C51" s="68">
        <v>1.8000030517578125</v>
      </c>
      <c r="D51" s="68">
        <v>1.8000030517578125</v>
      </c>
      <c r="E51" s="68">
        <v>1.7999992370605469</v>
      </c>
      <c r="F51" s="68">
        <v>1.800000508626302</v>
      </c>
      <c r="G51" s="68">
        <v>1.7999992370605469</v>
      </c>
      <c r="H51" s="68">
        <v>1.7999992370605469</v>
      </c>
      <c r="I51" s="68">
        <v>1.8000030517578125</v>
      </c>
      <c r="J51" s="40">
        <v>1.8000010818731589</v>
      </c>
      <c r="K51" s="31">
        <v>1.8000030517578125</v>
      </c>
      <c r="L51" s="31">
        <v>1.8000030517578125</v>
      </c>
      <c r="M51" s="31">
        <v>1.8000030517578125</v>
      </c>
      <c r="N51" s="31">
        <v>1.7999973297119141</v>
      </c>
      <c r="O51" s="31">
        <v>1.7999992370605469</v>
      </c>
      <c r="P51" s="31">
        <v>1.7999954223632813</v>
      </c>
      <c r="Q51" s="31">
        <v>1.7999992370605469</v>
      </c>
      <c r="R51" s="31">
        <v>1.8000030517578125</v>
      </c>
      <c r="S51" s="31">
        <v>1.8000030517578125</v>
      </c>
      <c r="T51" s="31">
        <v>1.8000030517578125</v>
      </c>
      <c r="U51" s="31">
        <v>1.8000030517578125</v>
      </c>
      <c r="V51" s="31">
        <v>1.7999992370605469</v>
      </c>
      <c r="W51" s="31">
        <v>1.7999992370605469</v>
      </c>
      <c r="X51" s="31">
        <v>1.7999954223632813</v>
      </c>
      <c r="Y51" s="31">
        <v>1.7999992370605469</v>
      </c>
      <c r="Z51" s="31">
        <v>1.8000030517578125</v>
      </c>
      <c r="AA51" s="68">
        <v>1.8000004637475107</v>
      </c>
      <c r="AB51" s="68">
        <v>1.800001510919309</v>
      </c>
      <c r="AC51" s="68">
        <v>0</v>
      </c>
      <c r="AD51" s="68">
        <v>0</v>
      </c>
      <c r="AE51" s="68">
        <v>0</v>
      </c>
      <c r="AF51" s="68">
        <v>0</v>
      </c>
      <c r="AG51" s="71">
        <v>0.47063223402739457</v>
      </c>
      <c r="AK51" s="9">
        <v>69.5</v>
      </c>
      <c r="AL51" s="9">
        <v>69.5</v>
      </c>
      <c r="AM51" s="9">
        <v>49.5</v>
      </c>
      <c r="AN51" s="9">
        <v>46.5</v>
      </c>
    </row>
    <row r="52" spans="1:41" s="9" customFormat="1" ht="12.9" hidden="1" customHeight="1" x14ac:dyDescent="0.2">
      <c r="A52" s="37" t="s">
        <v>26</v>
      </c>
      <c r="B52" s="2"/>
      <c r="C52" s="68">
        <v>2</v>
      </c>
      <c r="D52" s="68">
        <v>2</v>
      </c>
      <c r="E52" s="68">
        <v>1.7500004768371582</v>
      </c>
      <c r="F52" s="68">
        <v>1.75</v>
      </c>
      <c r="G52" s="68">
        <v>1.75</v>
      </c>
      <c r="H52" s="68">
        <v>1.75</v>
      </c>
      <c r="I52" s="68">
        <v>1.75</v>
      </c>
      <c r="J52" s="72">
        <v>1.8299181070484098</v>
      </c>
      <c r="K52" s="43">
        <v>1.5499998331069946</v>
      </c>
      <c r="L52" s="31">
        <v>1.5499998331069946</v>
      </c>
      <c r="M52" s="31">
        <v>1.5499998331069946</v>
      </c>
      <c r="N52" s="43">
        <v>1.5499998331069946</v>
      </c>
      <c r="O52" s="31">
        <v>1.5499998331069946</v>
      </c>
      <c r="P52" s="31">
        <v>1.5499998331069946</v>
      </c>
      <c r="Q52" s="31">
        <v>1.5499998331069946</v>
      </c>
      <c r="R52" s="31">
        <v>1.5499998331069946</v>
      </c>
      <c r="S52" s="43">
        <v>1.5499998331069946</v>
      </c>
      <c r="T52" s="31">
        <v>1.5499998331069946</v>
      </c>
      <c r="U52" s="31">
        <v>1.5499998331069946</v>
      </c>
      <c r="V52" s="31">
        <v>1.5499998331069946</v>
      </c>
      <c r="W52" s="43">
        <v>1.5499998331069946</v>
      </c>
      <c r="X52" s="31">
        <v>1.5499998331069946</v>
      </c>
      <c r="Y52" s="31">
        <v>1.5499998331069946</v>
      </c>
      <c r="Z52" s="31">
        <v>1.5499998331069946</v>
      </c>
      <c r="AA52" s="68">
        <v>1.5499998331069946</v>
      </c>
      <c r="AB52" s="68">
        <v>1.3000001907348633</v>
      </c>
      <c r="AC52" s="68">
        <v>0.75</v>
      </c>
      <c r="AD52" s="68">
        <v>0.75</v>
      </c>
      <c r="AE52" s="68">
        <v>0.91818180465399279</v>
      </c>
      <c r="AF52" s="68">
        <v>0.87002236171056757</v>
      </c>
      <c r="AG52" s="71">
        <v>1.0357703419570734</v>
      </c>
      <c r="AK52" s="9">
        <v>48</v>
      </c>
      <c r="AL52" s="9">
        <v>48</v>
      </c>
      <c r="AM52" s="9">
        <v>42</v>
      </c>
      <c r="AN52" s="9">
        <v>41</v>
      </c>
    </row>
    <row r="53" spans="1:41" s="9" customFormat="1" ht="12.9" hidden="1" customHeight="1" x14ac:dyDescent="0.2">
      <c r="A53" s="53" t="s">
        <v>27</v>
      </c>
      <c r="B53" s="2">
        <v>55</v>
      </c>
      <c r="C53" s="68">
        <v>46.014705882352942</v>
      </c>
      <c r="D53" s="68">
        <v>47.5</v>
      </c>
      <c r="E53" s="68">
        <v>39</v>
      </c>
      <c r="F53" s="68">
        <v>39</v>
      </c>
      <c r="G53" s="68">
        <v>38</v>
      </c>
      <c r="H53" s="68">
        <v>37.25</v>
      </c>
      <c r="I53" s="68">
        <v>41.75</v>
      </c>
      <c r="J53" s="68">
        <v>41.475609756097562</v>
      </c>
      <c r="K53" s="31">
        <v>43.75</v>
      </c>
      <c r="L53" s="68">
        <v>43.75</v>
      </c>
      <c r="M53" s="68">
        <v>43.75</v>
      </c>
      <c r="N53" s="31">
        <v>36.5</v>
      </c>
      <c r="O53" s="68">
        <v>36.5</v>
      </c>
      <c r="P53" s="68">
        <v>36.5</v>
      </c>
      <c r="Q53" s="68">
        <v>36.75</v>
      </c>
      <c r="R53" s="68">
        <v>43.75</v>
      </c>
      <c r="S53" s="31">
        <v>50.75</v>
      </c>
      <c r="T53" s="68">
        <v>50.75</v>
      </c>
      <c r="U53" s="68">
        <v>50.75</v>
      </c>
      <c r="V53" s="68">
        <v>34.25</v>
      </c>
      <c r="W53" s="31">
        <v>34.666666666666664</v>
      </c>
      <c r="X53" s="68">
        <v>34.5</v>
      </c>
      <c r="Y53" s="68">
        <v>33.75</v>
      </c>
      <c r="Z53" s="68">
        <v>35.75</v>
      </c>
      <c r="AA53" s="68">
        <v>40.108823529411765</v>
      </c>
      <c r="AB53" s="68">
        <v>37.721568627450978</v>
      </c>
      <c r="AC53" s="68">
        <v>37.684824902723733</v>
      </c>
      <c r="AD53" s="68">
        <v>37.716666666666669</v>
      </c>
      <c r="AE53" s="68">
        <v>38.326802507836987</v>
      </c>
      <c r="AF53" s="68">
        <v>38.147511185682326</v>
      </c>
      <c r="AG53" s="71">
        <v>38.478314745972739</v>
      </c>
      <c r="AO53" s="9">
        <v>56.928571428571431</v>
      </c>
    </row>
    <row r="54" spans="1:41" s="9" customFormat="1" ht="12.9" hidden="1" customHeight="1" x14ac:dyDescent="0.2">
      <c r="A54" s="53" t="s">
        <v>28</v>
      </c>
      <c r="B54" s="2">
        <v>39.499996185302734</v>
      </c>
      <c r="C54" s="68">
        <v>48.294117647058826</v>
      </c>
      <c r="D54" s="68">
        <v>51.956521739130437</v>
      </c>
      <c r="E54" s="68">
        <v>31.5</v>
      </c>
      <c r="F54" s="68">
        <v>31.5</v>
      </c>
      <c r="G54" s="68">
        <v>31</v>
      </c>
      <c r="H54" s="68">
        <v>30.5</v>
      </c>
      <c r="I54" s="68">
        <v>33</v>
      </c>
      <c r="J54" s="68">
        <v>37.508211382113821</v>
      </c>
      <c r="K54" s="31">
        <v>36.5</v>
      </c>
      <c r="L54" s="68">
        <v>36.5</v>
      </c>
      <c r="M54" s="68">
        <v>36.5</v>
      </c>
      <c r="N54" s="31">
        <v>33.75</v>
      </c>
      <c r="O54" s="68">
        <v>34</v>
      </c>
      <c r="P54" s="68">
        <v>33.5</v>
      </c>
      <c r="Q54" s="68">
        <v>36.25</v>
      </c>
      <c r="R54" s="68">
        <v>44.5</v>
      </c>
      <c r="S54" s="31">
        <v>59.5</v>
      </c>
      <c r="T54" s="68">
        <v>59.5</v>
      </c>
      <c r="U54" s="68">
        <v>59.5</v>
      </c>
      <c r="V54" s="68">
        <v>31.75</v>
      </c>
      <c r="W54" s="31">
        <v>30.75</v>
      </c>
      <c r="X54" s="68">
        <v>30.75</v>
      </c>
      <c r="Y54" s="68">
        <v>30.75</v>
      </c>
      <c r="Z54" s="68">
        <v>30.75</v>
      </c>
      <c r="AA54" s="68">
        <v>38.794117647058826</v>
      </c>
      <c r="AB54" s="68">
        <v>36.751960784313724</v>
      </c>
      <c r="AC54" s="68">
        <v>36.273346303501945</v>
      </c>
      <c r="AD54" s="68">
        <v>36.733333498487283</v>
      </c>
      <c r="AE54" s="68">
        <v>37.365595611285265</v>
      </c>
      <c r="AF54" s="68">
        <v>37.118428435186949</v>
      </c>
      <c r="AG54" s="71">
        <v>37.276129715867107</v>
      </c>
      <c r="AO54" s="9">
        <v>44.196426936558318</v>
      </c>
    </row>
    <row r="55" spans="1:41" s="9" customFormat="1" ht="12.9" hidden="1" customHeight="1" x14ac:dyDescent="0.2">
      <c r="A55" s="53" t="s">
        <v>29</v>
      </c>
      <c r="B55" s="2">
        <v>57.25</v>
      </c>
      <c r="C55" s="68">
        <v>61.823529411764703</v>
      </c>
      <c r="D55" s="68">
        <v>67</v>
      </c>
      <c r="E55" s="68">
        <v>43</v>
      </c>
      <c r="F55" s="68">
        <v>41.75</v>
      </c>
      <c r="G55" s="68">
        <v>41.75</v>
      </c>
      <c r="H55" s="68">
        <v>41.75</v>
      </c>
      <c r="I55" s="68">
        <v>41.75</v>
      </c>
      <c r="J55" s="68">
        <v>49.308943089430898</v>
      </c>
      <c r="K55" s="31">
        <v>47</v>
      </c>
      <c r="L55" s="68">
        <v>47</v>
      </c>
      <c r="M55" s="68">
        <v>47</v>
      </c>
      <c r="N55" s="31">
        <v>43</v>
      </c>
      <c r="O55" s="68">
        <v>43</v>
      </c>
      <c r="P55" s="68">
        <v>43</v>
      </c>
      <c r="Q55" s="68">
        <v>45</v>
      </c>
      <c r="R55" s="68">
        <v>54</v>
      </c>
      <c r="S55" s="31">
        <v>71</v>
      </c>
      <c r="T55" s="68">
        <v>71</v>
      </c>
      <c r="U55" s="68">
        <v>71</v>
      </c>
      <c r="V55" s="68">
        <v>39</v>
      </c>
      <c r="W55" s="31">
        <v>37</v>
      </c>
      <c r="X55" s="68">
        <v>37</v>
      </c>
      <c r="Y55" s="68">
        <v>37</v>
      </c>
      <c r="Z55" s="68">
        <v>37</v>
      </c>
      <c r="AA55" s="68">
        <v>47.705882352941174</v>
      </c>
      <c r="AB55" s="68">
        <v>44.880392156862747</v>
      </c>
      <c r="AC55" s="68">
        <v>42.83579766536964</v>
      </c>
      <c r="AD55" s="68">
        <v>42.414509803921554</v>
      </c>
      <c r="AE55" s="68">
        <v>43.414263322884025</v>
      </c>
      <c r="AF55" s="68">
        <v>43.188534675615216</v>
      </c>
      <c r="AG55" s="71">
        <v>44.153490293267261</v>
      </c>
      <c r="AO55" s="9">
        <v>60.062142857142859</v>
      </c>
    </row>
    <row r="56" spans="1:41" s="9" customFormat="1" ht="12.9" hidden="1" customHeight="1" x14ac:dyDescent="0.2">
      <c r="A56" s="53" t="s">
        <v>31</v>
      </c>
      <c r="B56" s="2">
        <v>44.875</v>
      </c>
      <c r="C56" s="68">
        <v>41.705882352941174</v>
      </c>
      <c r="D56" s="68">
        <v>42</v>
      </c>
      <c r="E56" s="68">
        <v>32.75</v>
      </c>
      <c r="F56" s="68">
        <v>32.75</v>
      </c>
      <c r="G56" s="68">
        <v>32.75</v>
      </c>
      <c r="H56" s="68">
        <v>32.75</v>
      </c>
      <c r="I56" s="68">
        <v>32.75</v>
      </c>
      <c r="J56" s="68">
        <v>35.674796747967477</v>
      </c>
      <c r="K56" s="31">
        <v>36.5</v>
      </c>
      <c r="L56" s="68">
        <v>36.5</v>
      </c>
      <c r="M56" s="68">
        <v>36.5</v>
      </c>
      <c r="N56" s="31">
        <v>34</v>
      </c>
      <c r="O56" s="68">
        <v>34</v>
      </c>
      <c r="P56" s="68">
        <v>34</v>
      </c>
      <c r="Q56" s="68">
        <v>34.5</v>
      </c>
      <c r="R56" s="68">
        <v>41</v>
      </c>
      <c r="S56" s="31">
        <v>47</v>
      </c>
      <c r="T56" s="68">
        <v>47</v>
      </c>
      <c r="U56" s="68">
        <v>47</v>
      </c>
      <c r="V56" s="68">
        <v>33</v>
      </c>
      <c r="W56" s="31">
        <v>31.25</v>
      </c>
      <c r="X56" s="68">
        <v>31.25</v>
      </c>
      <c r="Y56" s="68">
        <v>31.25</v>
      </c>
      <c r="Z56" s="68">
        <v>31.25</v>
      </c>
      <c r="AA56" s="68">
        <v>36.478431372549018</v>
      </c>
      <c r="AB56" s="68">
        <v>34.325490196078434</v>
      </c>
      <c r="AC56" s="68">
        <v>34.746498054474699</v>
      </c>
      <c r="AD56" s="68">
        <v>34.787254901960779</v>
      </c>
      <c r="AE56" s="68">
        <v>35.784717868338554</v>
      </c>
      <c r="AF56" s="68">
        <v>35.493232662192398</v>
      </c>
      <c r="AG56" s="71">
        <v>35.483230070218958</v>
      </c>
      <c r="AO56" s="9">
        <v>46.900357142857146</v>
      </c>
    </row>
    <row r="57" spans="1:41" s="9" customFormat="1" ht="12.9" hidden="1" customHeight="1" x14ac:dyDescent="0.2">
      <c r="A57" s="53" t="s">
        <v>32</v>
      </c>
      <c r="B57" s="2">
        <v>67.5</v>
      </c>
      <c r="C57" s="68">
        <v>74.764705882352942</v>
      </c>
      <c r="D57" s="68">
        <v>81</v>
      </c>
      <c r="E57" s="68">
        <v>51.25</v>
      </c>
      <c r="F57" s="68">
        <v>50.75</v>
      </c>
      <c r="G57" s="68">
        <v>50.75</v>
      </c>
      <c r="H57" s="68">
        <v>50.75</v>
      </c>
      <c r="I57" s="68">
        <v>50.75</v>
      </c>
      <c r="J57" s="68">
        <v>59.65650406504065</v>
      </c>
      <c r="K57" s="31">
        <v>55</v>
      </c>
      <c r="L57" s="68">
        <v>55</v>
      </c>
      <c r="M57" s="68">
        <v>55</v>
      </c>
      <c r="N57" s="31">
        <v>48</v>
      </c>
      <c r="O57" s="68">
        <v>48</v>
      </c>
      <c r="P57" s="68">
        <v>48</v>
      </c>
      <c r="Q57" s="68">
        <v>49</v>
      </c>
      <c r="R57" s="68">
        <v>62</v>
      </c>
      <c r="S57" s="31">
        <v>85</v>
      </c>
      <c r="T57" s="68">
        <v>85</v>
      </c>
      <c r="U57" s="68">
        <v>85</v>
      </c>
      <c r="V57" s="68">
        <v>47</v>
      </c>
      <c r="W57" s="31">
        <v>45</v>
      </c>
      <c r="X57" s="68">
        <v>45</v>
      </c>
      <c r="Y57" s="68">
        <v>45</v>
      </c>
      <c r="Z57" s="68">
        <v>45</v>
      </c>
      <c r="AA57" s="68">
        <v>55.890196078431373</v>
      </c>
      <c r="AB57" s="68">
        <v>53.622156862745101</v>
      </c>
      <c r="AC57" s="68">
        <v>53.610856031128407</v>
      </c>
      <c r="AD57" s="68">
        <v>53.705529411764708</v>
      </c>
      <c r="AE57" s="68">
        <v>55.992460815047025</v>
      </c>
      <c r="AF57" s="68">
        <v>55.323982102908282</v>
      </c>
      <c r="AG57" s="71">
        <v>55.424485749690241</v>
      </c>
      <c r="AO57" s="9">
        <v>71.772142857142853</v>
      </c>
    </row>
    <row r="58" spans="1:41" s="9" customFormat="1" ht="12.9" hidden="1" customHeight="1" x14ac:dyDescent="0.2">
      <c r="A58" s="53" t="s">
        <v>33</v>
      </c>
      <c r="B58" s="2">
        <v>33.999996185302734</v>
      </c>
      <c r="C58" s="68">
        <v>49.001665451947382</v>
      </c>
      <c r="D58" s="68">
        <v>51.75</v>
      </c>
      <c r="E58" s="68">
        <v>29.75</v>
      </c>
      <c r="F58" s="68">
        <v>30.416666666666668</v>
      </c>
      <c r="G58" s="68">
        <v>29.5</v>
      </c>
      <c r="H58" s="68">
        <v>29.25</v>
      </c>
      <c r="I58" s="68">
        <v>32.5</v>
      </c>
      <c r="J58" s="68">
        <v>36.718563495418891</v>
      </c>
      <c r="K58" s="31">
        <v>34.241666612170988</v>
      </c>
      <c r="L58" s="68">
        <v>34.416667756580168</v>
      </c>
      <c r="M58" s="68">
        <v>34.066665467761808</v>
      </c>
      <c r="N58" s="31">
        <v>32.744767410810603</v>
      </c>
      <c r="O58" s="68">
        <v>32.51976607566656</v>
      </c>
      <c r="P58" s="68">
        <v>32.969768745954646</v>
      </c>
      <c r="Q58" s="68">
        <v>36</v>
      </c>
      <c r="R58" s="68">
        <v>45.25</v>
      </c>
      <c r="S58" s="31">
        <v>58.75</v>
      </c>
      <c r="T58" s="68">
        <v>58.75</v>
      </c>
      <c r="U58" s="68">
        <v>58.75</v>
      </c>
      <c r="V58" s="68">
        <v>30.75</v>
      </c>
      <c r="W58" s="31">
        <v>31.50625005364418</v>
      </c>
      <c r="X58" s="68">
        <v>31.306249290704727</v>
      </c>
      <c r="Y58" s="68">
        <v>31.506251960992813</v>
      </c>
      <c r="Z58" s="68">
        <v>31.706248909235001</v>
      </c>
      <c r="AA58" s="68">
        <v>38.273529411764706</v>
      </c>
      <c r="AB58" s="68">
        <v>37.005882352941178</v>
      </c>
      <c r="AC58" s="68">
        <v>36.455958722109067</v>
      </c>
      <c r="AD58" s="68">
        <v>36.782708379275761</v>
      </c>
      <c r="AE58" s="68">
        <v>38.744582461696581</v>
      </c>
      <c r="AF58" s="68">
        <v>38.135827320705893</v>
      </c>
      <c r="AG58" s="71">
        <v>37.959311259545089</v>
      </c>
      <c r="AO58" s="9">
        <v>40.285709926060271</v>
      </c>
    </row>
    <row r="59" spans="1:41" s="9" customFormat="1" ht="12.9" hidden="1" customHeight="1" x14ac:dyDescent="0.2">
      <c r="A59" s="53" t="s">
        <v>34</v>
      </c>
      <c r="B59" s="2">
        <v>34</v>
      </c>
      <c r="C59" s="68">
        <v>48.822258219999426</v>
      </c>
      <c r="D59" s="68">
        <v>50.532608695652172</v>
      </c>
      <c r="E59" s="68">
        <v>28.499992370605469</v>
      </c>
      <c r="F59" s="68">
        <v>29.666666030883789</v>
      </c>
      <c r="G59" s="68">
        <v>28.75</v>
      </c>
      <c r="H59" s="68">
        <v>28.499996185302734</v>
      </c>
      <c r="I59" s="68">
        <v>31.750001907348633</v>
      </c>
      <c r="J59" s="68">
        <v>35.898969150946392</v>
      </c>
      <c r="K59" s="31">
        <v>33.240667161487394</v>
      </c>
      <c r="L59" s="68">
        <v>33.41466885521298</v>
      </c>
      <c r="M59" s="68">
        <v>33.066665467761808</v>
      </c>
      <c r="N59" s="31">
        <v>32.244773132856501</v>
      </c>
      <c r="O59" s="68">
        <v>32.019775612409724</v>
      </c>
      <c r="P59" s="68">
        <v>32.469770653303279</v>
      </c>
      <c r="Q59" s="68">
        <v>34.749996185302734</v>
      </c>
      <c r="R59" s="68">
        <v>43.75</v>
      </c>
      <c r="S59" s="31">
        <v>57.75</v>
      </c>
      <c r="T59" s="68">
        <v>57.75</v>
      </c>
      <c r="U59" s="68">
        <v>57.75</v>
      </c>
      <c r="V59" s="68">
        <v>29.649995803833008</v>
      </c>
      <c r="W59" s="31">
        <v>30.756248782078426</v>
      </c>
      <c r="X59" s="68">
        <v>30.556249290704727</v>
      </c>
      <c r="Y59" s="68">
        <v>30.756248146295547</v>
      </c>
      <c r="Z59" s="68">
        <v>30.956248909235001</v>
      </c>
      <c r="AA59" s="68">
        <v>37.351788322598324</v>
      </c>
      <c r="AB59" s="68">
        <v>35.849043617996514</v>
      </c>
      <c r="AC59" s="68">
        <v>35.456573637949418</v>
      </c>
      <c r="AD59" s="68">
        <v>35.933133620783494</v>
      </c>
      <c r="AE59" s="68">
        <v>38.317448792396441</v>
      </c>
      <c r="AF59" s="68">
        <v>37.566193041023837</v>
      </c>
      <c r="AG59" s="71">
        <v>37.27804151498087</v>
      </c>
      <c r="AO59" s="9">
        <v>38.249998910086497</v>
      </c>
    </row>
    <row r="60" spans="1:41" s="9" customFormat="1" ht="12.9" hidden="1" customHeight="1" x14ac:dyDescent="0.2">
      <c r="A60" s="53" t="s">
        <v>36</v>
      </c>
      <c r="B60" s="2">
        <v>36.5</v>
      </c>
      <c r="C60" s="68">
        <v>50.2794189453125</v>
      </c>
      <c r="D60" s="68">
        <v>52.75</v>
      </c>
      <c r="E60" s="68">
        <v>32.000005340576173</v>
      </c>
      <c r="F60" s="68">
        <v>31.391557057698567</v>
      </c>
      <c r="G60" s="68">
        <v>30.501556396484375</v>
      </c>
      <c r="H60" s="68">
        <v>31.751558303833008</v>
      </c>
      <c r="I60" s="68">
        <v>31.92155647277832</v>
      </c>
      <c r="J60" s="68">
        <v>37.965446196145159</v>
      </c>
      <c r="K60" s="31">
        <v>34.502500352405363</v>
      </c>
      <c r="L60" s="68">
        <v>34.504997071765715</v>
      </c>
      <c r="M60" s="68">
        <v>34.500003633045011</v>
      </c>
      <c r="N60" s="31">
        <v>33.000000221784724</v>
      </c>
      <c r="O60" s="68">
        <v>33.000000221784724</v>
      </c>
      <c r="P60" s="68">
        <v>33.000000221784724</v>
      </c>
      <c r="Q60" s="68">
        <v>36</v>
      </c>
      <c r="R60" s="68">
        <v>45.75</v>
      </c>
      <c r="S60" s="31">
        <v>59.5</v>
      </c>
      <c r="T60" s="68">
        <v>59.5</v>
      </c>
      <c r="U60" s="68">
        <v>59.5</v>
      </c>
      <c r="V60" s="68">
        <v>31.25</v>
      </c>
      <c r="W60" s="31">
        <v>31.749999672174454</v>
      </c>
      <c r="X60" s="68">
        <v>31.749999672174454</v>
      </c>
      <c r="Y60" s="68">
        <v>31.749999672174454</v>
      </c>
      <c r="Z60" s="68">
        <v>31.749999672174454</v>
      </c>
      <c r="AA60" s="68">
        <v>38.627882340375116</v>
      </c>
      <c r="AB60" s="68">
        <v>36.996875014959592</v>
      </c>
      <c r="AC60" s="68">
        <v>36.470740124815698</v>
      </c>
      <c r="AD60" s="68">
        <v>36.867047992348773</v>
      </c>
      <c r="AE60" s="68">
        <v>38.825167289107718</v>
      </c>
      <c r="AF60" s="68">
        <v>38.207489323841152</v>
      </c>
      <c r="AG60" s="71">
        <v>38.111959487304524</v>
      </c>
      <c r="AO60" s="9">
        <v>41.142857142857146</v>
      </c>
    </row>
    <row r="61" spans="1:41" ht="12.9" hidden="1" customHeight="1" x14ac:dyDescent="0.2">
      <c r="A61" s="53" t="s">
        <v>37</v>
      </c>
      <c r="B61" s="2">
        <v>43</v>
      </c>
      <c r="C61" s="68">
        <v>55.514359193689685</v>
      </c>
      <c r="D61" s="68">
        <v>57.25</v>
      </c>
      <c r="E61" s="68">
        <v>34.200001525878903</v>
      </c>
      <c r="F61" s="68">
        <v>32.749994277954102</v>
      </c>
      <c r="G61" s="68">
        <v>32.749994277954102</v>
      </c>
      <c r="H61" s="68">
        <v>32.749994277954102</v>
      </c>
      <c r="I61" s="68">
        <v>32.749994277954102</v>
      </c>
      <c r="J61" s="68">
        <v>40.593851812099054</v>
      </c>
      <c r="K61" s="31">
        <v>35</v>
      </c>
      <c r="L61" s="68">
        <v>35</v>
      </c>
      <c r="M61" s="68">
        <v>35</v>
      </c>
      <c r="N61" s="31">
        <v>33.75</v>
      </c>
      <c r="O61" s="68">
        <v>33.75</v>
      </c>
      <c r="P61" s="68">
        <v>33.75</v>
      </c>
      <c r="Q61" s="68">
        <v>38</v>
      </c>
      <c r="R61" s="68">
        <v>46</v>
      </c>
      <c r="S61" s="31">
        <v>60.25200080871582</v>
      </c>
      <c r="T61" s="68">
        <v>60.254001617431641</v>
      </c>
      <c r="U61" s="68">
        <v>60.25</v>
      </c>
      <c r="V61" s="68">
        <v>32.450000762939453</v>
      </c>
      <c r="W61" s="31">
        <v>32.5</v>
      </c>
      <c r="X61" s="68">
        <v>32.5</v>
      </c>
      <c r="Y61" s="68">
        <v>32.5</v>
      </c>
      <c r="Z61" s="68">
        <v>32.5</v>
      </c>
      <c r="AA61" s="68">
        <v>39.440541375852099</v>
      </c>
      <c r="AB61" s="68">
        <v>37.789020082062365</v>
      </c>
      <c r="AC61" s="68">
        <v>37.608882543584322</v>
      </c>
      <c r="AD61" s="68">
        <v>37.78021538485509</v>
      </c>
      <c r="AE61" s="68">
        <v>39.522027857235003</v>
      </c>
      <c r="AF61" s="68">
        <v>38.998627115587837</v>
      </c>
      <c r="AG61" s="71">
        <v>38.998813394187266</v>
      </c>
      <c r="AO61" s="2">
        <v>43.316429181780116</v>
      </c>
    </row>
    <row r="62" spans="1:41" ht="12.9" hidden="1" customHeight="1" thickBot="1" x14ac:dyDescent="0.25">
      <c r="A62" s="53" t="s">
        <v>39</v>
      </c>
      <c r="B62" s="56">
        <v>56.5</v>
      </c>
      <c r="C62" s="68">
        <v>59.000007180606616</v>
      </c>
      <c r="D62" s="68">
        <v>62.5</v>
      </c>
      <c r="E62" s="68">
        <v>36.25</v>
      </c>
      <c r="F62" s="68">
        <v>36</v>
      </c>
      <c r="G62" s="68">
        <v>36</v>
      </c>
      <c r="H62" s="68">
        <v>36</v>
      </c>
      <c r="I62" s="68">
        <v>36</v>
      </c>
      <c r="J62" s="68">
        <v>44.022358778046396</v>
      </c>
      <c r="K62" s="31">
        <v>37.752500534057617</v>
      </c>
      <c r="L62" s="68">
        <v>37.754997253417969</v>
      </c>
      <c r="M62" s="68">
        <v>37.750003814697266</v>
      </c>
      <c r="N62" s="31">
        <v>35</v>
      </c>
      <c r="O62" s="68">
        <v>35</v>
      </c>
      <c r="P62" s="68">
        <v>35</v>
      </c>
      <c r="Q62" s="68">
        <v>40</v>
      </c>
      <c r="R62" s="68">
        <v>49.75</v>
      </c>
      <c r="S62" s="31">
        <v>66.5</v>
      </c>
      <c r="T62" s="68">
        <v>66.5</v>
      </c>
      <c r="U62" s="68">
        <v>66.5</v>
      </c>
      <c r="V62" s="68">
        <v>34.5</v>
      </c>
      <c r="W62" s="31">
        <v>33.5</v>
      </c>
      <c r="X62" s="68">
        <v>33.5</v>
      </c>
      <c r="Y62" s="68">
        <v>33.5</v>
      </c>
      <c r="Z62" s="68">
        <v>33.5</v>
      </c>
      <c r="AA62" s="68">
        <v>42.061215748506434</v>
      </c>
      <c r="AB62" s="68">
        <v>39.791419623879825</v>
      </c>
      <c r="AC62" s="68">
        <v>38.878086605367095</v>
      </c>
      <c r="AD62" s="68">
        <v>38.279898720103255</v>
      </c>
      <c r="AE62" s="68">
        <v>41.292403826502948</v>
      </c>
      <c r="AF62" s="68">
        <v>40.515743687820681</v>
      </c>
      <c r="AG62" s="71">
        <v>40.780389039025842</v>
      </c>
      <c r="AO62" s="2">
        <v>61.196428571428569</v>
      </c>
    </row>
    <row r="63" spans="1:41" ht="12.9" hidden="1" customHeight="1" thickBot="1" x14ac:dyDescent="0.25">
      <c r="A63" s="55" t="s">
        <v>40</v>
      </c>
      <c r="B63" s="2">
        <v>48</v>
      </c>
      <c r="C63" s="73">
        <v>41.985294117647058</v>
      </c>
      <c r="D63" s="73">
        <v>44.5</v>
      </c>
      <c r="E63" s="73">
        <v>35.900001525878906</v>
      </c>
      <c r="F63" s="73">
        <v>32.496653874715172</v>
      </c>
      <c r="G63" s="73">
        <v>34.079990386962891</v>
      </c>
      <c r="H63" s="73">
        <v>31.079984664916992</v>
      </c>
      <c r="I63" s="73">
        <v>32.329986572265625</v>
      </c>
      <c r="J63" s="73">
        <v>36.558692823580607</v>
      </c>
      <c r="K63" s="57">
        <v>34.484991073608398</v>
      </c>
      <c r="L63" s="73">
        <v>36.359992980957031</v>
      </c>
      <c r="M63" s="73">
        <v>32.609989166259766</v>
      </c>
      <c r="N63" s="57">
        <v>31.499988555908203</v>
      </c>
      <c r="O63" s="73">
        <v>31.649990081787109</v>
      </c>
      <c r="P63" s="73">
        <v>31.349987030029297</v>
      </c>
      <c r="Q63" s="73">
        <v>34.850006103515625</v>
      </c>
      <c r="R63" s="73">
        <v>38.599994659423828</v>
      </c>
      <c r="S63" s="57">
        <v>44.499996185302734</v>
      </c>
      <c r="T63" s="73">
        <v>44.499992370605469</v>
      </c>
      <c r="U63" s="73">
        <v>44.5</v>
      </c>
      <c r="V63" s="73">
        <v>35.850002288818359</v>
      </c>
      <c r="W63" s="57">
        <v>33.503332773844399</v>
      </c>
      <c r="X63" s="73">
        <v>34.670001983642578</v>
      </c>
      <c r="Y63" s="73">
        <v>32.919998168945313</v>
      </c>
      <c r="Z63" s="73">
        <v>32.919998168945313</v>
      </c>
      <c r="AA63" s="73">
        <v>35.9501922009038</v>
      </c>
      <c r="AB63" s="73">
        <v>36.000468661738374</v>
      </c>
      <c r="AC63" s="73">
        <v>35.887624436315399</v>
      </c>
      <c r="AD63" s="73">
        <v>35.407762766819374</v>
      </c>
      <c r="AE63" s="73">
        <v>37.133414975528062</v>
      </c>
      <c r="AF63" s="73">
        <v>36.708241887273935</v>
      </c>
      <c r="AG63" s="74">
        <v>36.546251231606767</v>
      </c>
      <c r="AO63" s="2">
        <v>48.321428571428569</v>
      </c>
    </row>
    <row r="65" spans="1:38" ht="13.5" customHeight="1" x14ac:dyDescent="0.2">
      <c r="A65" s="4" t="s">
        <v>42</v>
      </c>
      <c r="J65" s="2" t="s">
        <v>43</v>
      </c>
    </row>
    <row r="66" spans="1:38" s="27" customFormat="1" ht="11.25" customHeight="1" thickBot="1" x14ac:dyDescent="0.25">
      <c r="A66" s="75" t="s">
        <v>43</v>
      </c>
      <c r="B66" s="76"/>
      <c r="C66" s="77">
        <f t="shared" ref="C66:AG66" si="34">C8</f>
        <v>37073</v>
      </c>
      <c r="D66" s="77">
        <f t="shared" si="34"/>
        <v>37104</v>
      </c>
      <c r="E66" s="77" t="str">
        <f t="shared" si="34"/>
        <v>Sep-01</v>
      </c>
      <c r="F66" s="77" t="str">
        <f t="shared" si="34"/>
        <v>Oct-Dec 01</v>
      </c>
      <c r="G66" s="77">
        <f t="shared" si="34"/>
        <v>0</v>
      </c>
      <c r="H66" s="77">
        <f t="shared" si="34"/>
        <v>0</v>
      </c>
      <c r="I66" s="77">
        <f t="shared" si="34"/>
        <v>0</v>
      </c>
      <c r="J66" s="77" t="str">
        <f t="shared" si="34"/>
        <v>2001 Total</v>
      </c>
      <c r="K66" s="77" t="str">
        <f t="shared" si="34"/>
        <v>Jan-Feb '02</v>
      </c>
      <c r="L66" s="77">
        <f t="shared" si="34"/>
        <v>37257</v>
      </c>
      <c r="M66" s="77">
        <f t="shared" si="34"/>
        <v>37288</v>
      </c>
      <c r="N66" s="77" t="str">
        <f t="shared" si="34"/>
        <v>Mar-Apr '02</v>
      </c>
      <c r="O66" s="77">
        <f t="shared" si="34"/>
        <v>37316</v>
      </c>
      <c r="P66" s="77">
        <f t="shared" si="34"/>
        <v>37347</v>
      </c>
      <c r="Q66" s="77">
        <f t="shared" si="34"/>
        <v>37377</v>
      </c>
      <c r="R66" s="77">
        <f t="shared" si="34"/>
        <v>37408</v>
      </c>
      <c r="S66" s="77" t="str">
        <f t="shared" si="34"/>
        <v>Jul-Aug '02</v>
      </c>
      <c r="T66" s="77">
        <f t="shared" si="34"/>
        <v>37438</v>
      </c>
      <c r="U66" s="77">
        <f t="shared" si="34"/>
        <v>37469</v>
      </c>
      <c r="V66" s="77">
        <f t="shared" si="34"/>
        <v>37500</v>
      </c>
      <c r="W66" s="77" t="str">
        <f t="shared" si="34"/>
        <v>Oct-Dec '02</v>
      </c>
      <c r="X66" s="77">
        <f t="shared" si="34"/>
        <v>37530</v>
      </c>
      <c r="Y66" s="77">
        <f t="shared" si="34"/>
        <v>37561</v>
      </c>
      <c r="Z66" s="77">
        <f t="shared" si="34"/>
        <v>37591</v>
      </c>
      <c r="AA66" s="77" t="str">
        <f t="shared" si="34"/>
        <v>2002</v>
      </c>
      <c r="AB66" s="77" t="str">
        <f t="shared" si="34"/>
        <v>2003</v>
      </c>
      <c r="AC66" s="77" t="str">
        <f t="shared" si="34"/>
        <v>2004</v>
      </c>
      <c r="AD66" s="77" t="str">
        <f t="shared" si="34"/>
        <v>2005</v>
      </c>
      <c r="AE66" s="77" t="str">
        <f t="shared" si="34"/>
        <v>2006-2010</v>
      </c>
      <c r="AF66" s="77" t="str">
        <f t="shared" si="34"/>
        <v>&gt; 2010</v>
      </c>
      <c r="AG66" s="77" t="str">
        <f t="shared" si="34"/>
        <v>Total Peak</v>
      </c>
      <c r="AH66" s="78"/>
      <c r="AI66" s="78"/>
      <c r="AJ66" s="25"/>
    </row>
    <row r="67" spans="1:38" ht="10.8" hidden="1" thickBot="1" x14ac:dyDescent="0.25">
      <c r="A67" s="79" t="s">
        <v>18</v>
      </c>
      <c r="B67" s="9" t="s">
        <v>19</v>
      </c>
      <c r="C67" s="31"/>
      <c r="D67" s="31"/>
      <c r="E67" s="31"/>
      <c r="F67" s="31"/>
      <c r="G67" s="31"/>
      <c r="H67" s="31"/>
      <c r="I67" s="31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1"/>
      <c r="AG67" s="42"/>
    </row>
    <row r="68" spans="1:38" ht="10.8" hidden="1" thickBot="1" x14ac:dyDescent="0.25">
      <c r="A68" s="79" t="s">
        <v>20</v>
      </c>
      <c r="B68" s="38" t="s">
        <v>21</v>
      </c>
      <c r="C68" s="31"/>
      <c r="D68" s="31"/>
      <c r="E68" s="31"/>
      <c r="F68" s="31"/>
      <c r="G68" s="31"/>
      <c r="H68" s="31"/>
      <c r="I68" s="31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1"/>
      <c r="AG68" s="42"/>
    </row>
    <row r="69" spans="1:38" ht="10.8" hidden="1" thickBot="1" x14ac:dyDescent="0.25">
      <c r="A69" s="79" t="s">
        <v>22</v>
      </c>
      <c r="B69" s="9"/>
      <c r="C69" s="31"/>
      <c r="D69" s="31"/>
      <c r="E69" s="31"/>
      <c r="F69" s="31"/>
      <c r="G69" s="31"/>
      <c r="H69" s="31"/>
      <c r="I69" s="31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1"/>
      <c r="AG69" s="42"/>
    </row>
    <row r="70" spans="1:38" ht="10.8" hidden="1" thickBot="1" x14ac:dyDescent="0.25">
      <c r="A70" s="79" t="s">
        <v>23</v>
      </c>
      <c r="B70" s="9"/>
      <c r="C70" s="31"/>
      <c r="D70" s="31"/>
      <c r="E70" s="31"/>
      <c r="F70" s="31"/>
      <c r="G70" s="31"/>
      <c r="H70" s="31"/>
      <c r="I70" s="31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1"/>
      <c r="AG70" s="42"/>
    </row>
    <row r="71" spans="1:38" ht="10.8" hidden="1" thickBot="1" x14ac:dyDescent="0.25">
      <c r="A71" s="79" t="s">
        <v>24</v>
      </c>
      <c r="B71" s="44" t="s">
        <v>25</v>
      </c>
      <c r="C71" s="31"/>
      <c r="D71" s="31"/>
      <c r="E71" s="31"/>
      <c r="F71" s="31"/>
      <c r="G71" s="31"/>
      <c r="H71" s="31"/>
      <c r="I71" s="31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1"/>
      <c r="AG71" s="45"/>
    </row>
    <row r="72" spans="1:38" ht="10.8" hidden="1" thickBot="1" x14ac:dyDescent="0.25">
      <c r="A72" s="79" t="s">
        <v>26</v>
      </c>
      <c r="B72" s="9"/>
      <c r="C72" s="52"/>
      <c r="D72" s="52"/>
      <c r="E72" s="52"/>
      <c r="F72" s="31"/>
      <c r="G72" s="52"/>
      <c r="H72" s="52"/>
      <c r="I72" s="52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1"/>
      <c r="AG72" s="45"/>
    </row>
    <row r="73" spans="1:38" ht="13.65" customHeight="1" x14ac:dyDescent="0.3">
      <c r="A73" s="53" t="s">
        <v>27</v>
      </c>
      <c r="B73" s="2" t="s">
        <v>27</v>
      </c>
      <c r="C73" s="82">
        <f>$C15/'[2]Gas Curve Summary'!$D13*1000</f>
        <v>11360.775427995972</v>
      </c>
      <c r="D73" s="82">
        <f ca="1">$D15/'[2]Gas Curve Summary'!$D14*1000</f>
        <v>11418.965916995132</v>
      </c>
      <c r="E73" s="82">
        <f>$E15/('[2]Gas Curve Summary'!$D15)*1000</f>
        <v>8999.7721576668955</v>
      </c>
      <c r="F73" s="82">
        <f>$F15/AVERAGE('[2]Gas Curve Summary'!$D16:D18)*1000</f>
        <v>9761.9243759782512</v>
      </c>
      <c r="G73" s="82">
        <f>$G15/'[2]Gas Curve Summary'!$D16*1000</f>
        <v>10002.598077422706</v>
      </c>
      <c r="H73" s="82">
        <f>$H15/'[2]Gas Curve Summary'!$D17*1000</f>
        <v>9390.5472636815939</v>
      </c>
      <c r="I73" s="82">
        <f>$I15/'[2]Gas Curve Summary'!$D17*1000</f>
        <v>10509.95024875622</v>
      </c>
      <c r="J73" s="83">
        <f t="shared" ref="J73:J83" ca="1" si="35">AVERAGE(C73:F73)</f>
        <v>10385.359469659063</v>
      </c>
      <c r="K73" s="82">
        <f t="shared" ref="K73:K83" si="36">AVERAGE(L73,M73)</f>
        <v>10162.074297895566</v>
      </c>
      <c r="L73" s="82">
        <f>$L15/'[2]Gas Curve Summary'!$D19*1000</f>
        <v>10045.402951191827</v>
      </c>
      <c r="M73" s="82">
        <f>$M15/'[2]Gas Curve Summary'!$D20*1000</f>
        <v>10278.745644599305</v>
      </c>
      <c r="N73" s="82">
        <f t="shared" ref="N73:N83" si="37">AVERAGE(O73:P73)</f>
        <v>9409.0104780263118</v>
      </c>
      <c r="O73" s="82">
        <f>$O15/'[2]Gas Curve Summary'!$D16*1000</f>
        <v>9482.9825928812679</v>
      </c>
      <c r="P73" s="82">
        <f>$P15/'[2]Gas Curve Summary'!$D22*1000</f>
        <v>9335.0383631713557</v>
      </c>
      <c r="Q73" s="82">
        <f>$Q15/'[2]Gas Curve Summary'!$D23*1000</f>
        <v>9327.4111675126896</v>
      </c>
      <c r="R73" s="82">
        <f>$R15/'[2]Gas Curve Summary'!$D24*1000</f>
        <v>10964.912280701756</v>
      </c>
      <c r="S73" s="82">
        <f t="shared" ref="S73:S83" si="38">AVERAGE(T73:U73)</f>
        <v>10804.213940539972</v>
      </c>
      <c r="T73" s="82">
        <f>$T15/'[2]Gas Curve Summary'!$D25*1000</f>
        <v>11129.385964912279</v>
      </c>
      <c r="U73" s="82">
        <f>$U15/'[2]Gas Curve Summary'!$D26*1000</f>
        <v>10479.041916167665</v>
      </c>
      <c r="V73" s="82">
        <f>$V15/'[2]Gas Curve Summary'!$D27*1000</f>
        <v>7245.6320657759507</v>
      </c>
      <c r="W73" s="82">
        <f t="shared" ref="W73:W83" si="39">AVERAGE(X73:Z73)</f>
        <v>7990.6392701968225</v>
      </c>
      <c r="X73" s="83">
        <f>$X15/'[2]Gas Curve Summary'!$D28*1000</f>
        <v>7945.5164585698067</v>
      </c>
      <c r="Y73" s="83">
        <f>$Y15/'[2]Gas Curve Summary'!$D29*1000</f>
        <v>7866.3298116674323</v>
      </c>
      <c r="Z73" s="83">
        <f>$Z15/'[2]Gas Curve Summary'!$D30*1000</f>
        <v>8160.0715403532313</v>
      </c>
      <c r="AA73" s="83">
        <f>AA15/AVERAGE('[2]Gas Curve Summary'!D19:D30)*1000</f>
        <v>9290.9623619562753</v>
      </c>
      <c r="AB73" s="83">
        <f>AB15/AVERAGE('[2]Gas Curve Summary'!D31:D42)*1000</f>
        <v>8559.1366551118863</v>
      </c>
      <c r="AC73" s="83">
        <f>AC15/AVERAGE('[2]Gas Curve Summary'!D43:D54)*1000</f>
        <v>8548.5434206816481</v>
      </c>
      <c r="AD73" s="83">
        <f>AD15/AVERAGE('[2]Gas Curve Summary'!D55:D66)*1000</f>
        <v>8470.841441573195</v>
      </c>
      <c r="AE73" s="83">
        <f>AE15/AVERAGE('[2]Gas Curve Summary'!D67:D123)*1000</f>
        <v>8296.4876946490949</v>
      </c>
      <c r="AF73" s="84">
        <f t="shared" ref="AF73:AF81" si="40">AVERAGE(AC73,AD73,AE73)</f>
        <v>8438.624185634646</v>
      </c>
      <c r="AG73" s="85">
        <f t="shared" ref="AG73:AG81" ca="1" si="41">AVERAGE(J73:AE73)</f>
        <v>9280.8063539906561</v>
      </c>
      <c r="AJ73" s="86" t="s">
        <v>44</v>
      </c>
      <c r="AK73" s="87"/>
      <c r="AL73" s="87"/>
    </row>
    <row r="74" spans="1:38" ht="13.65" customHeight="1" x14ac:dyDescent="0.2">
      <c r="A74" s="53" t="s">
        <v>28</v>
      </c>
      <c r="B74" s="2" t="s">
        <v>28</v>
      </c>
      <c r="C74" s="82">
        <f>$C16/'[2]Gas Curve Summary'!$J13*1000</f>
        <v>10998.272458045411</v>
      </c>
      <c r="D74" s="82">
        <f ca="1">$D16/'[2]Gas Curve Summary'!$J14*1000</f>
        <v>9800.1164370269744</v>
      </c>
      <c r="E74" s="82">
        <f>$E16/'[2]Gas Curve Summary'!$J15*1000</f>
        <v>5928.4758079938802</v>
      </c>
      <c r="F74" s="82">
        <f>$F16/AVERAGE('[2]Gas Curve Summary'!$J16:J18)*1000</f>
        <v>7563.9872434377294</v>
      </c>
      <c r="G74" s="82">
        <f>$G16/'[2]Gas Curve Summary'!$J16*1000</f>
        <v>7782.5976014289363</v>
      </c>
      <c r="H74" s="82">
        <f>$H16/'[2]Gas Curve Summary'!$J17*1000</f>
        <v>7444.1687344913144</v>
      </c>
      <c r="I74" s="82">
        <f>$I16/'[2]Gas Curve Summary'!$J17*1000</f>
        <v>7940.4466501240686</v>
      </c>
      <c r="J74" s="83">
        <f t="shared" ca="1" si="35"/>
        <v>8572.7129866259984</v>
      </c>
      <c r="K74" s="82">
        <f t="shared" si="36"/>
        <v>8233.4080430160393</v>
      </c>
      <c r="L74" s="82">
        <f>$L16/'[2]Gas Curve Summary'!$J19*1000</f>
        <v>8200.4555808656041</v>
      </c>
      <c r="M74" s="82">
        <f>$M16/'[2]Gas Curve Summary'!$J20*1000</f>
        <v>8266.3605051664763</v>
      </c>
      <c r="N74" s="82">
        <f t="shared" si="37"/>
        <v>8599.9278000372688</v>
      </c>
      <c r="O74" s="82">
        <f>$O16/'[2]Gas Curve Summary'!$J16*1000</f>
        <v>8675.6825720847155</v>
      </c>
      <c r="P74" s="82">
        <f>$P16/'[2]Gas Curve Summary'!$J22*1000</f>
        <v>8524.173027989822</v>
      </c>
      <c r="Q74" s="82">
        <f>$Q16/'[2]Gas Curve Summary'!$J23*1000</f>
        <v>9137.0558375634519</v>
      </c>
      <c r="R74" s="82">
        <f>$R16/'[2]Gas Curve Summary'!$J24*1000</f>
        <v>10411.764705882353</v>
      </c>
      <c r="S74" s="82">
        <f t="shared" si="38"/>
        <v>12083.9575841312</v>
      </c>
      <c r="T74" s="82">
        <f>$T16/'[2]Gas Curve Summary'!$J25*1000</f>
        <v>12658.227848101265</v>
      </c>
      <c r="U74" s="82">
        <f>$U16/'[2]Gas Curve Summary'!$J26*1000</f>
        <v>11509.687320161136</v>
      </c>
      <c r="V74" s="82">
        <f>$V16/'[2]Gas Curve Summary'!$J27*1000</f>
        <v>6055.3963705826181</v>
      </c>
      <c r="W74" s="82">
        <f t="shared" si="39"/>
        <v>6920.194779029287</v>
      </c>
      <c r="X74" s="83">
        <f>$X16/'[2]Gas Curve Summary'!$J28*1000</f>
        <v>6949.1525423728817</v>
      </c>
      <c r="Y74" s="83">
        <f>$Y16/'[2]Gas Curve Summary'!$J29*1000</f>
        <v>6990.2250511479879</v>
      </c>
      <c r="Z74" s="83">
        <f>$Z16/'[2]Gas Curve Summary'!$J30*1000</f>
        <v>6821.2067435669924</v>
      </c>
      <c r="AA74" s="83">
        <f>AA16/AVERAGE('[2]Gas Curve Summary'!J19:J30)*1000</f>
        <v>8678.4602802584122</v>
      </c>
      <c r="AB74" s="83">
        <f>AB16/AVERAGE('[2]Gas Curve Summary'!J31:J42)*1000</f>
        <v>8082.1894354773103</v>
      </c>
      <c r="AC74" s="83">
        <f>AC16/AVERAGE('[2]Gas Curve Summary'!J43:J54)*1000</f>
        <v>7922.6504080134546</v>
      </c>
      <c r="AD74" s="83">
        <f>AD16/AVERAGE('[2]Gas Curve Summary'!J55:J66)*1000</f>
        <v>7906.3007138176563</v>
      </c>
      <c r="AE74" s="83">
        <f>AE16/AVERAGE('[2]Gas Curve Summary'!J67:J123)*1000</f>
        <v>7802.4200570626199</v>
      </c>
      <c r="AF74" s="84">
        <f t="shared" si="40"/>
        <v>7877.1237262979093</v>
      </c>
      <c r="AG74" s="88">
        <f t="shared" ca="1" si="41"/>
        <v>8590.9822814979325</v>
      </c>
    </row>
    <row r="75" spans="1:38" ht="13.65" customHeight="1" x14ac:dyDescent="0.2">
      <c r="A75" s="53" t="s">
        <v>29</v>
      </c>
      <c r="B75" s="2" t="s">
        <v>30</v>
      </c>
      <c r="C75" s="82">
        <f>$C17/'[2]Gas Curve Summary'!$J13*1000</f>
        <v>13644.650789733467</v>
      </c>
      <c r="D75" s="82">
        <f ca="1">$D17/'[2]Gas Curve Summary'!$J14*1000</f>
        <v>12419.949543954976</v>
      </c>
      <c r="E75" s="82">
        <f>$E17/'[2]Gas Curve Summary'!$J15*1000</f>
        <v>8223.3696691528003</v>
      </c>
      <c r="F75" s="82">
        <f>$F17/AVERAGE('[2]Gas Curve Summary'!$J16:J18)*1000</f>
        <v>10180.717965491864</v>
      </c>
      <c r="G75" s="82">
        <f>$G17/'[2]Gas Curve Summary'!$J16*1000</f>
        <v>10589.436080632815</v>
      </c>
      <c r="H75" s="82">
        <f>$H17/'[2]Gas Curve Summary'!$J17*1000</f>
        <v>10297.766749379653</v>
      </c>
      <c r="I75" s="82">
        <f>$I17/'[2]Gas Curve Summary'!$J17*1000</f>
        <v>10297.766749379653</v>
      </c>
      <c r="J75" s="83">
        <f t="shared" ca="1" si="35"/>
        <v>11117.171992083277</v>
      </c>
      <c r="K75" s="82">
        <f t="shared" si="36"/>
        <v>10749.171611715385</v>
      </c>
      <c r="L75" s="82">
        <f>$L17/'[2]Gas Curve Summary'!$J19*1000</f>
        <v>10706.15034168565</v>
      </c>
      <c r="M75" s="82">
        <f>$M17/'[2]Gas Curve Summary'!$J20*1000</f>
        <v>10792.192881745121</v>
      </c>
      <c r="N75" s="82">
        <f t="shared" si="37"/>
        <v>10589.785532533624</v>
      </c>
      <c r="O75" s="82">
        <f>$O17/'[2]Gas Curve Summary'!$J21*1000</f>
        <v>10238.095238095237</v>
      </c>
      <c r="P75" s="82">
        <f>$P17/'[2]Gas Curve Summary'!$J22*1000</f>
        <v>10941.47582697201</v>
      </c>
      <c r="Q75" s="82">
        <f>$Q17/'[2]Gas Curve Summary'!$J23*1000</f>
        <v>11421.319796954314</v>
      </c>
      <c r="R75" s="82">
        <f>$R17/'[2]Gas Curve Summary'!$J24*1000</f>
        <v>12705.882352941177</v>
      </c>
      <c r="S75" s="82">
        <f t="shared" si="38"/>
        <v>14299.349807888586</v>
      </c>
      <c r="T75" s="82">
        <f>$T17/'[2]Gas Curve Summary'!$J25*1000</f>
        <v>14978.902953586497</v>
      </c>
      <c r="U75" s="82">
        <f>$U17/'[2]Gas Curve Summary'!$J26*1000</f>
        <v>13619.796662190676</v>
      </c>
      <c r="V75" s="82">
        <f>$V17/'[2]Gas Curve Summary'!$J27*1000</f>
        <v>7449.8567335243561</v>
      </c>
      <c r="W75" s="82">
        <f t="shared" si="39"/>
        <v>8326.7384333035334</v>
      </c>
      <c r="X75" s="83">
        <f>$X17/'[2]Gas Curve Summary'!$J28*1000</f>
        <v>8361.5819209039546</v>
      </c>
      <c r="Y75" s="83">
        <f>$Y17/'[2]Gas Curve Summary'!$J29*1000</f>
        <v>8411.002500568311</v>
      </c>
      <c r="Z75" s="83">
        <f>$Z17/'[2]Gas Curve Summary'!$J30*1000</f>
        <v>8207.6308784383327</v>
      </c>
      <c r="AA75" s="83">
        <f>AA17/AVERAGE('[2]Gas Curve Summary'!J19:J30)*1000</f>
        <v>10683.411182892491</v>
      </c>
      <c r="AB75" s="83">
        <f>AB17/AVERAGE('[2]Gas Curve Summary'!J31:J42)*1000</f>
        <v>9797.0731623799911</v>
      </c>
      <c r="AC75" s="83">
        <f>AC17/AVERAGE('[2]Gas Curve Summary'!J43:J54)*1000</f>
        <v>9339.7091408404467</v>
      </c>
      <c r="AD75" s="83">
        <f>AD17/AVERAGE('[2]Gas Curve Summary'!J55:J66)*1000</f>
        <v>9159.647230317607</v>
      </c>
      <c r="AE75" s="83">
        <f>AE17/AVERAGE('[2]Gas Curve Summary'!J67:J123)*1000</f>
        <v>9038.4936023185583</v>
      </c>
      <c r="AF75" s="84">
        <f t="shared" si="40"/>
        <v>9179.283324492204</v>
      </c>
      <c r="AG75" s="88">
        <f t="shared" ca="1" si="41"/>
        <v>10497.019990176324</v>
      </c>
    </row>
    <row r="76" spans="1:38" ht="13.65" customHeight="1" x14ac:dyDescent="0.2">
      <c r="A76" s="53" t="s">
        <v>31</v>
      </c>
      <c r="B76" s="2" t="s">
        <v>30</v>
      </c>
      <c r="C76" s="82">
        <f>$C18/'[2]Gas Curve Summary'!$J13*1000</f>
        <v>9732.8479763079977</v>
      </c>
      <c r="D76" s="82">
        <f ca="1">$D18/'[2]Gas Curve Summary'!$J14*1000</f>
        <v>8150.5918882204542</v>
      </c>
      <c r="E76" s="82">
        <f>$E18/'[2]Gas Curve Summary'!$J15*1000</f>
        <v>6196.2134251290881</v>
      </c>
      <c r="F76" s="82">
        <f>$F18/AVERAGE('[2]Gas Curve Summary'!$J16:J18)*1000</f>
        <v>7960.5854934990602</v>
      </c>
      <c r="G76" s="82">
        <f>$G18/'[2]Gas Curve Summary'!$J16*1000</f>
        <v>8280.1735136514435</v>
      </c>
      <c r="H76" s="82">
        <f>$H18/'[2]Gas Curve Summary'!$J17*1000</f>
        <v>8052.109181141439</v>
      </c>
      <c r="I76" s="82">
        <f>$I18/'[2]Gas Curve Summary'!$J17*1000</f>
        <v>8052.109181141439</v>
      </c>
      <c r="J76" s="83">
        <f t="shared" ca="1" si="35"/>
        <v>8010.0596957891503</v>
      </c>
      <c r="K76" s="82">
        <f t="shared" si="36"/>
        <v>8347.7609325023732</v>
      </c>
      <c r="L76" s="82">
        <f>$L18/'[2]Gas Curve Summary'!$J19*1000</f>
        <v>8314.3507972665157</v>
      </c>
      <c r="M76" s="82">
        <f>$M18/'[2]Gas Curve Summary'!$J20*1000</f>
        <v>8381.1710677382325</v>
      </c>
      <c r="N76" s="82">
        <f t="shared" si="37"/>
        <v>8373.3187931661214</v>
      </c>
      <c r="O76" s="82">
        <f>$O18/'[2]Gas Curve Summary'!$J21*1000</f>
        <v>8095.2380952380945</v>
      </c>
      <c r="P76" s="82">
        <f>$P18/'[2]Gas Curve Summary'!$J22*1000</f>
        <v>8651.3994910941474</v>
      </c>
      <c r="Q76" s="82">
        <f>$Q18/'[2]Gas Curve Summary'!$J23*1000</f>
        <v>8756.3451776649745</v>
      </c>
      <c r="R76" s="82">
        <f>$R18/'[2]Gas Curve Summary'!$J24*1000</f>
        <v>9647.0588235294108</v>
      </c>
      <c r="S76" s="82">
        <f t="shared" si="38"/>
        <v>9465.7667742361082</v>
      </c>
      <c r="T76" s="82">
        <f>$T18/'[2]Gas Curve Summary'!$J25*1000</f>
        <v>9915.6118143459917</v>
      </c>
      <c r="U76" s="82">
        <f>$U18/'[2]Gas Curve Summary'!$J26*1000</f>
        <v>9015.9217341262229</v>
      </c>
      <c r="V76" s="82">
        <f>$V18/'[2]Gas Curve Summary'!$J27*1000</f>
        <v>6303.7249283667625</v>
      </c>
      <c r="W76" s="82">
        <f t="shared" si="39"/>
        <v>7032.7182713712273</v>
      </c>
      <c r="X76" s="83">
        <f>$X18/'[2]Gas Curve Summary'!$J28*1000</f>
        <v>7062.146892655368</v>
      </c>
      <c r="Y76" s="83">
        <f>$Y18/'[2]Gas Curve Summary'!$J29*1000</f>
        <v>7103.8872471016139</v>
      </c>
      <c r="Z76" s="83">
        <f>$Z18/'[2]Gas Curve Summary'!$J30*1000</f>
        <v>6932.1206743566991</v>
      </c>
      <c r="AA76" s="83">
        <f>AA18/AVERAGE('[2]Gas Curve Summary'!J19:J30)*1000</f>
        <v>8169.099122339986</v>
      </c>
      <c r="AB76" s="83">
        <f>AB18/AVERAGE('[2]Gas Curve Summary'!J31:J42)*1000</f>
        <v>7493.0124855006397</v>
      </c>
      <c r="AC76" s="83">
        <f>AC18/AVERAGE('[2]Gas Curve Summary'!J43:J54)*1000</f>
        <v>7575.9575677034782</v>
      </c>
      <c r="AD76" s="83">
        <f>AD18/AVERAGE('[2]Gas Curve Summary'!J55:J66)*1000</f>
        <v>7512.499483929837</v>
      </c>
      <c r="AE76" s="83">
        <f>AE18/AVERAGE('[2]Gas Curve Summary'!J67:J123)*1000</f>
        <v>7450.0848052687033</v>
      </c>
      <c r="AF76" s="84">
        <f t="shared" si="40"/>
        <v>7512.8472856340059</v>
      </c>
      <c r="AG76" s="88">
        <f t="shared" ca="1" si="41"/>
        <v>8073.147939785983</v>
      </c>
    </row>
    <row r="77" spans="1:38" ht="13.65" customHeight="1" x14ac:dyDescent="0.2">
      <c r="A77" s="53" t="s">
        <v>32</v>
      </c>
      <c r="B77" s="2" t="s">
        <v>30</v>
      </c>
      <c r="C77" s="82">
        <f>$C19/'[2]Gas Curve Summary'!$J13*1000</f>
        <v>16565.893385982232</v>
      </c>
      <c r="D77" s="82">
        <f ca="1">$D19/'[2]Gas Curve Summary'!$J14*1000</f>
        <v>15136.813506695127</v>
      </c>
      <c r="E77" s="82">
        <f>$E19/'[2]Gas Curve Summary'!$J15*1000</f>
        <v>9705.4886211512712</v>
      </c>
      <c r="F77" s="82">
        <f>$F19/AVERAGE('[2]Gas Curve Summary'!$J16:J18)*1000</f>
        <v>12204.595633330608</v>
      </c>
      <c r="G77" s="82">
        <f>$G19/'[2]Gas Curve Summary'!$J16*1000</f>
        <v>12694.564940035723</v>
      </c>
      <c r="H77" s="82">
        <f>$H19/'[2]Gas Curve Summary'!$J17*1000</f>
        <v>12344.913151364764</v>
      </c>
      <c r="I77" s="82">
        <f>$I19/'[2]Gas Curve Summary'!$J17*1000</f>
        <v>12344.913151364764</v>
      </c>
      <c r="J77" s="83">
        <f t="shared" ca="1" si="35"/>
        <v>13403.197786789809</v>
      </c>
      <c r="K77" s="82">
        <f t="shared" si="36"/>
        <v>12578.817843496727</v>
      </c>
      <c r="L77" s="82">
        <f>$L19/'[2]Gas Curve Summary'!$J19*1000</f>
        <v>12528.473804100227</v>
      </c>
      <c r="M77" s="82">
        <f>$M19/'[2]Gas Curve Summary'!$J20*1000</f>
        <v>12629.161882893226</v>
      </c>
      <c r="N77" s="82">
        <f t="shared" si="37"/>
        <v>11821.155943293348</v>
      </c>
      <c r="O77" s="82">
        <f>$O19/'[2]Gas Curve Summary'!$J21*1000</f>
        <v>11428.571428571429</v>
      </c>
      <c r="P77" s="82">
        <f>$P19/'[2]Gas Curve Summary'!$J22*1000</f>
        <v>12213.740458015267</v>
      </c>
      <c r="Q77" s="82">
        <f>$Q19/'[2]Gas Curve Summary'!$J23*1000</f>
        <v>12436.548223350253</v>
      </c>
      <c r="R77" s="82">
        <f>$R19/'[2]Gas Curve Summary'!$J24*1000</f>
        <v>14588.235294117647</v>
      </c>
      <c r="S77" s="82">
        <f t="shared" si="38"/>
        <v>17118.939910852532</v>
      </c>
      <c r="T77" s="82">
        <f>$T19/'[2]Gas Curve Summary'!$J25*1000</f>
        <v>17932.489451476795</v>
      </c>
      <c r="U77" s="82">
        <f>$U19/'[2]Gas Curve Summary'!$J26*1000</f>
        <v>16305.390370228273</v>
      </c>
      <c r="V77" s="82">
        <f>$V19/'[2]Gas Curve Summary'!$J27*1000</f>
        <v>8978.0324737344799</v>
      </c>
      <c r="W77" s="82">
        <f t="shared" si="39"/>
        <v>10127.114310774567</v>
      </c>
      <c r="X77" s="83">
        <f>$X19/'[2]Gas Curve Summary'!$J28*1000</f>
        <v>10169.491525423728</v>
      </c>
      <c r="Y77" s="83">
        <f>$Y19/'[2]Gas Curve Summary'!$J29*1000</f>
        <v>10229.597635826325</v>
      </c>
      <c r="Z77" s="83">
        <f>$Z19/'[2]Gas Curve Summary'!$J30*1000</f>
        <v>9982.2537710736469</v>
      </c>
      <c r="AA77" s="83">
        <f>AA19/AVERAGE('[2]Gas Curve Summary'!J19:J30)*1000</f>
        <v>12516.233142505858</v>
      </c>
      <c r="AB77" s="83">
        <f>AB19/AVERAGE('[2]Gas Curve Summary'!J31:J42)*1000</f>
        <v>11705.338760695284</v>
      </c>
      <c r="AC77" s="83">
        <f>AC19/AVERAGE('[2]Gas Curve Summary'!J43:J54)*1000</f>
        <v>11689.050500091589</v>
      </c>
      <c r="AD77" s="83">
        <f>AD19/AVERAGE('[2]Gas Curve Summary'!J55:J66)*1000</f>
        <v>11598.005163877415</v>
      </c>
      <c r="AE77" s="83">
        <f>AE19/AVERAGE('[2]Gas Curve Summary'!J67:J123)*1000</f>
        <v>11657.171171855683</v>
      </c>
      <c r="AF77" s="84">
        <f t="shared" si="40"/>
        <v>11648.075611941562</v>
      </c>
      <c r="AG77" s="88">
        <f t="shared" ca="1" si="41"/>
        <v>12438.045947865641</v>
      </c>
    </row>
    <row r="78" spans="1:38" ht="13.65" customHeight="1" x14ac:dyDescent="0.2">
      <c r="A78" s="53" t="s">
        <v>33</v>
      </c>
      <c r="B78" s="2" t="s">
        <v>33</v>
      </c>
      <c r="C78" s="82">
        <f>$C20/'[2]Gas Curve Summary'!$F13*1000</f>
        <v>13603.031168782087</v>
      </c>
      <c r="D78" s="82">
        <f ca="1">$D20/'[2]Gas Curve Summary'!$F14*1000</f>
        <v>15160.703456640387</v>
      </c>
      <c r="E78" s="82">
        <f>$E20/'[2]Gas Curve Summary'!$F15*1000</f>
        <v>8682.101513802314</v>
      </c>
      <c r="F78" s="82">
        <f>$F20/AVERAGE('[2]Gas Curve Summary'!$F16:F18)*1000</f>
        <v>8233.4988384275493</v>
      </c>
      <c r="G78" s="82">
        <f>$G20/'[2]Gas Curve Summary'!$F16*1000</f>
        <v>8764.7322094584506</v>
      </c>
      <c r="H78" s="82">
        <f>$H20/'[2]Gas Curve Summary'!$F17*1000</f>
        <v>7918.0887372013649</v>
      </c>
      <c r="I78" s="82">
        <f>$I20/'[2]Gas Curve Summary'!$F17*1000</f>
        <v>8737.2013651877132</v>
      </c>
      <c r="J78" s="83">
        <f t="shared" ca="1" si="35"/>
        <v>11419.833744413085</v>
      </c>
      <c r="K78" s="82">
        <f t="shared" si="36"/>
        <v>8414.7374753170006</v>
      </c>
      <c r="L78" s="82">
        <f>$L20/'[2]Gas Curve Summary'!$F19*1000</f>
        <v>8358.911665213056</v>
      </c>
      <c r="M78" s="82">
        <f>$M20/'[2]Gas Curve Summary'!$F20*1000</f>
        <v>8470.5632854209434</v>
      </c>
      <c r="N78" s="82">
        <f t="shared" si="37"/>
        <v>8808.6764438977552</v>
      </c>
      <c r="O78" s="82">
        <f>$O20/'[2]Gas Curve Summary'!$F21*1000</f>
        <v>8474.7592024903461</v>
      </c>
      <c r="P78" s="82">
        <f>$P20/'[2]Gas Curve Summary'!$F22*1000</f>
        <v>9142.5936853051644</v>
      </c>
      <c r="Q78" s="82">
        <f>$Q20/'[2]Gas Curve Summary'!$F23*1000</f>
        <v>9707.0844686648506</v>
      </c>
      <c r="R78" s="82">
        <f>$R20/'[2]Gas Curve Summary'!$F24*1000</f>
        <v>12098.930481283423</v>
      </c>
      <c r="S78" s="82">
        <f t="shared" si="38"/>
        <v>15590.491850549934</v>
      </c>
      <c r="T78" s="82">
        <f>$T20/'[2]Gas Curve Summary'!$F25*1000</f>
        <v>15657.894736842105</v>
      </c>
      <c r="U78" s="82">
        <f>$U20/'[2]Gas Curve Summary'!$F26*1000</f>
        <v>15523.08896425776</v>
      </c>
      <c r="V78" s="82">
        <f>$V20/'[2]Gas Curve Summary'!$F27*1000</f>
        <v>7899.869960988297</v>
      </c>
      <c r="W78" s="82">
        <f t="shared" si="39"/>
        <v>7741.5677562801329</v>
      </c>
      <c r="X78" s="83">
        <f>$X20/'[2]Gas Curve Summary'!$F28*1000</f>
        <v>8018.7745166547375</v>
      </c>
      <c r="Y78" s="83">
        <f>$Y20/'[2]Gas Curve Summary'!$F29*1000</f>
        <v>7737.1184544058633</v>
      </c>
      <c r="Z78" s="83">
        <f>$Z20/'[2]Gas Curve Summary'!$F30*1000</f>
        <v>7468.8102977797971</v>
      </c>
      <c r="AA78" s="83">
        <f>AA20/AVERAGE('[2]Gas Curve Summary'!F19:F30)*1000</f>
        <v>9872.7091139256609</v>
      </c>
      <c r="AB78" s="83">
        <f>AB20/AVERAGE('[2]Gas Curve Summary'!F31:F42)*1000</f>
        <v>9393.6794635150418</v>
      </c>
      <c r="AC78" s="83">
        <f>AC20/AVERAGE('[2]Gas Curve Summary'!F43:F54)*1000</f>
        <v>9189.8768963667117</v>
      </c>
      <c r="AD78" s="83">
        <f>AD20/AVERAGE('[2]Gas Curve Summary'!F55:F66)*1000</f>
        <v>9176.1539732339988</v>
      </c>
      <c r="AE78" s="83">
        <f>AE20/AVERAGE('[2]Gas Curve Summary'!F67:F123)*1000</f>
        <v>9287.2703584643441</v>
      </c>
      <c r="AF78" s="84">
        <f t="shared" si="40"/>
        <v>9217.7670760216861</v>
      </c>
      <c r="AG78" s="88">
        <f t="shared" ca="1" si="41"/>
        <v>9884.2453088759084</v>
      </c>
    </row>
    <row r="79" spans="1:38" ht="13.65" customHeight="1" x14ac:dyDescent="0.2">
      <c r="A79" s="53" t="s">
        <v>34</v>
      </c>
      <c r="B79" s="2" t="s">
        <v>35</v>
      </c>
      <c r="C79" s="82">
        <f>$C21/'[2]Gas Curve Summary'!$F13*1000</f>
        <v>13515.547669701804</v>
      </c>
      <c r="D79" s="82">
        <f ca="1">$D21/'[2]Gas Curve Summary'!$F14*1000</f>
        <v>14791.573285522187</v>
      </c>
      <c r="E79" s="82">
        <f>$E21/'[2]Gas Curve Summary'!$F15*1000</f>
        <v>8311.0692699927185</v>
      </c>
      <c r="F79" s="82">
        <f>$F20/AVERAGE('[2]Gas Curve Summary'!$F16:F18)*1000</f>
        <v>8233.4988384275493</v>
      </c>
      <c r="G79" s="82">
        <f>$G21/'[2]Gas Curve Summary'!$F16*1000</f>
        <v>8540.9518126212151</v>
      </c>
      <c r="H79" s="82">
        <f>$H21/'[2]Gas Curve Summary'!$F17*1000</f>
        <v>7713.3095386492105</v>
      </c>
      <c r="I79" s="82">
        <f>$I21/'[2]Gas Curve Summary'!$F17*1000</f>
        <v>8532.4237289689099</v>
      </c>
      <c r="J79" s="83">
        <f t="shared" ca="1" si="35"/>
        <v>11212.922265911064</v>
      </c>
      <c r="K79" s="82">
        <f t="shared" si="36"/>
        <v>8166.0102499231489</v>
      </c>
      <c r="L79" s="82">
        <f>$L21/'[2]Gas Curve Summary'!$F19*1000</f>
        <v>8112.8714193279275</v>
      </c>
      <c r="M79" s="82">
        <f>$M21/'[2]Gas Curve Summary'!$F20*1000</f>
        <v>8219.1490805183694</v>
      </c>
      <c r="N79" s="82">
        <f t="shared" si="37"/>
        <v>8673.6863266982509</v>
      </c>
      <c r="O79" s="82">
        <f>$O21/'[2]Gas Curve Summary'!$F21*1000</f>
        <v>8343.9567510566067</v>
      </c>
      <c r="P79" s="82">
        <f>$P21/'[2]Gas Curve Summary'!$F22*1000</f>
        <v>9003.4159023398934</v>
      </c>
      <c r="Q79" s="82">
        <f>$Q21/'[2]Gas Curve Summary'!$F23*1000</f>
        <v>9366.4839741969299</v>
      </c>
      <c r="R79" s="82">
        <f>$R21/'[2]Gas Curve Summary'!$F24*1000</f>
        <v>11697.860962566847</v>
      </c>
      <c r="S79" s="82">
        <f t="shared" si="38"/>
        <v>15328.466777431446</v>
      </c>
      <c r="T79" s="82">
        <f>$T21/'[2]Gas Curve Summary'!$F25*1000</f>
        <v>15394.736842105262</v>
      </c>
      <c r="U79" s="82">
        <f>$U21/'[2]Gas Curve Summary'!$F26*1000</f>
        <v>15262.19671275763</v>
      </c>
      <c r="V79" s="82">
        <f>$V21/'[2]Gas Curve Summary'!$F27*1000</f>
        <v>7613.7830439097552</v>
      </c>
      <c r="W79" s="82">
        <f t="shared" si="39"/>
        <v>7551.98200735107</v>
      </c>
      <c r="X79" s="83">
        <f>$X21/'[2]Gas Curve Summary'!$F28*1000</f>
        <v>7821.1460581567135</v>
      </c>
      <c r="Y79" s="83">
        <f>$Y21/'[2]Gas Curve Summary'!$F29*1000</f>
        <v>7547.6757126283273</v>
      </c>
      <c r="Z79" s="83">
        <f>$Z21/'[2]Gas Curve Summary'!$F30*1000</f>
        <v>7287.1242512681683</v>
      </c>
      <c r="AA79" s="83">
        <f>AA21/AVERAGE('[2]Gas Curve Summary'!F19:F30)*1000</f>
        <v>9633.4770823426825</v>
      </c>
      <c r="AB79" s="83">
        <f>AB21/AVERAGE('[2]Gas Curve Summary'!F31:F42)*1000</f>
        <v>9097.6992319825731</v>
      </c>
      <c r="AC79" s="83">
        <f>AC21/AVERAGE('[2]Gas Curve Summary'!F43:F54)*1000</f>
        <v>8934.3994354742172</v>
      </c>
      <c r="AD79" s="83">
        <f>AD21/AVERAGE('[2]Gas Curve Summary'!F55:F66)*1000</f>
        <v>8961.2622496014901</v>
      </c>
      <c r="AE79" s="83">
        <f>AE21/AVERAGE('[2]Gas Curve Summary'!F67:F123)*1000</f>
        <v>9183.5247028098074</v>
      </c>
      <c r="AF79" s="84">
        <f t="shared" si="40"/>
        <v>9026.3954626285049</v>
      </c>
      <c r="AG79" s="88">
        <f t="shared" ca="1" si="41"/>
        <v>9655.1741381980992</v>
      </c>
    </row>
    <row r="80" spans="1:38" ht="13.65" customHeight="1" x14ac:dyDescent="0.2">
      <c r="A80" s="53" t="s">
        <v>36</v>
      </c>
      <c r="B80" s="2" t="s">
        <v>36</v>
      </c>
      <c r="C80" s="82">
        <f>$C22/'[2]Gas Curve Summary'!$B13*1000</f>
        <v>14760.766068320092</v>
      </c>
      <c r="D80" s="82">
        <f ca="1">$D22/'[2]Gas Curve Summary'!$B14*1000</f>
        <v>16175.071360608943</v>
      </c>
      <c r="E80" s="82">
        <f>$E22/'[2]Gas Curve Summary'!$B15*1000</f>
        <v>9755.3433925974805</v>
      </c>
      <c r="F80" s="82">
        <f>$F22/AVERAGE('[2]Gas Curve Summary'!$B16:B18)*1000</f>
        <v>8576.1256708425135</v>
      </c>
      <c r="G80" s="82">
        <f>$G22/'[2]Gas Curve Summary'!$B16*1000</f>
        <v>9152.3219031287663</v>
      </c>
      <c r="H80" s="82">
        <f>$H22/'[2]Gas Curve Summary'!$B17*1000</f>
        <v>8678.1152352157042</v>
      </c>
      <c r="I80" s="82">
        <f>$I22/'[2]Gas Curve Summary'!$B17*1000</f>
        <v>8656.0761632998128</v>
      </c>
      <c r="J80" s="83">
        <f t="shared" ca="1" si="35"/>
        <v>12316.826623092258</v>
      </c>
      <c r="K80" s="82">
        <f t="shared" si="36"/>
        <v>8549.1050560810654</v>
      </c>
      <c r="L80" s="82">
        <f>$L22/'[2]Gas Curve Summary'!$B19*1000</f>
        <v>8448.0190771697307</v>
      </c>
      <c r="M80" s="82">
        <f>$M22/'[2]Gas Curve Summary'!$B20*1000</f>
        <v>8650.1910349923983</v>
      </c>
      <c r="N80" s="82">
        <f t="shared" si="37"/>
        <v>8954.346327696454</v>
      </c>
      <c r="O80" s="82">
        <f>$O22/'[2]Gas Curve Summary'!$B21*1000</f>
        <v>8674.1422929522123</v>
      </c>
      <c r="P80" s="82">
        <f>$P22/'[2]Gas Curve Summary'!$B22*1000</f>
        <v>9234.5503624406974</v>
      </c>
      <c r="Q80" s="82">
        <f>$Q22/'[2]Gas Curve Summary'!$B23*1000</f>
        <v>10007.022471910112</v>
      </c>
      <c r="R80" s="82">
        <f>$R22/'[2]Gas Curve Summary'!$B24*1000</f>
        <v>12673.130193905818</v>
      </c>
      <c r="S80" s="82">
        <f t="shared" si="38"/>
        <v>16320.198159566391</v>
      </c>
      <c r="T80" s="82">
        <f>$T22/'[2]Gas Curve Summary'!$B25*1000</f>
        <v>16393.442622950817</v>
      </c>
      <c r="U80" s="82">
        <f>$U22/'[2]Gas Curve Summary'!$B26*1000</f>
        <v>16246.953696181965</v>
      </c>
      <c r="V80" s="82">
        <f>$V22/'[2]Gas Curve Summary'!$B27*1000</f>
        <v>8310.9017496635279</v>
      </c>
      <c r="W80" s="82">
        <f t="shared" si="39"/>
        <v>7884.4160512676272</v>
      </c>
      <c r="X80" s="83">
        <f>$X22/'[2]Gas Curve Summary'!$B28*1000</f>
        <v>8222.3700857987897</v>
      </c>
      <c r="Y80" s="83">
        <f>$Y22/'[2]Gas Curve Summary'!$B29*1000</f>
        <v>7878.2851932060348</v>
      </c>
      <c r="Z80" s="83">
        <f>$Z22/'[2]Gas Curve Summary'!$B30*1000</f>
        <v>7552.5928747980561</v>
      </c>
      <c r="AA80" s="83">
        <f>AA21/AVERAGE('[2]Gas Curve Summary'!B19:B30)*1000</f>
        <v>9824.7229050868846</v>
      </c>
      <c r="AB80" s="83">
        <f>AB22/AVERAGE('[2]Gas Curve Summary'!B31:B42)*1000</f>
        <v>9564.7152224429537</v>
      </c>
      <c r="AC80" s="83">
        <f>AC22/AVERAGE('[2]Gas Curve Summary'!B43:B54)*1000</f>
        <v>9368.2804254942675</v>
      </c>
      <c r="AD80" s="83">
        <f>AD22/AVERAGE('[2]Gas Curve Summary'!B55:B66)*1000</f>
        <v>9374.3350639024648</v>
      </c>
      <c r="AE80" s="83">
        <f>AE22/AVERAGE('[2]Gas Curve Summary'!B67:B123)*1000</f>
        <v>9483.4384671290063</v>
      </c>
      <c r="AF80" s="84">
        <f t="shared" si="40"/>
        <v>9408.6846521752468</v>
      </c>
      <c r="AG80" s="88">
        <f t="shared" ca="1" si="41"/>
        <v>10178.726634442251</v>
      </c>
    </row>
    <row r="81" spans="1:33" ht="13.65" customHeight="1" x14ac:dyDescent="0.2">
      <c r="A81" s="53" t="s">
        <v>37</v>
      </c>
      <c r="B81" s="2" t="s">
        <v>37</v>
      </c>
      <c r="C81" s="82">
        <f>$C23/'[2]Gas Curve Summary'!$B13*1000</f>
        <v>16489.316984065146</v>
      </c>
      <c r="D81" s="82">
        <f ca="1">$D23/'[2]Gas Curve Summary'!$B14*1000</f>
        <v>17443.704408499842</v>
      </c>
      <c r="E81" s="82">
        <f>$E23/'[2]Gas Curve Summary'!$B15*1000</f>
        <v>10359.244584372702</v>
      </c>
      <c r="F81" s="82">
        <f>$F23/AVERAGE('[2]Gas Curve Summary'!$B16:B18)*1000</f>
        <v>8755.3982086420074</v>
      </c>
      <c r="G81" s="82">
        <f>$G23/'[2]Gas Curve Summary'!$B16*1000</f>
        <v>9566.1320791218641</v>
      </c>
      <c r="H81" s="82">
        <f>$H23/'[2]Gas Curve Summary'!$B17*1000</f>
        <v>8746.5543720676233</v>
      </c>
      <c r="I81" s="82">
        <f>$I23/'[2]Gas Curve Summary'!$B17*1000</f>
        <v>8746.5543720676233</v>
      </c>
      <c r="J81" s="83">
        <f t="shared" ca="1" si="35"/>
        <v>13261.916046394925</v>
      </c>
      <c r="K81" s="82">
        <f t="shared" si="36"/>
        <v>8705.0518264754246</v>
      </c>
      <c r="L81" s="82">
        <f>$L23/'[2]Gas Curve Summary'!$B19*1000</f>
        <v>8601.485148514852</v>
      </c>
      <c r="M81" s="82">
        <f>$M23/'[2]Gas Curve Summary'!$B20*1000</f>
        <v>8808.6185044359954</v>
      </c>
      <c r="N81" s="82">
        <f t="shared" si="37"/>
        <v>9056.4873558447725</v>
      </c>
      <c r="O81" s="82">
        <f>$O23/'[2]Gas Curve Summary'!$B21*1000</f>
        <v>8773.0870712401065</v>
      </c>
      <c r="P81" s="82">
        <f>$P23/'[2]Gas Curve Summary'!$B22*1000</f>
        <v>9339.8876404494385</v>
      </c>
      <c r="Q81" s="82">
        <f>$Q23/'[2]Gas Curve Summary'!$B23*1000</f>
        <v>10533.707865168539</v>
      </c>
      <c r="R81" s="82">
        <f>$R23/'[2]Gas Curve Summary'!$B24*1000</f>
        <v>12673.130193905818</v>
      </c>
      <c r="S81" s="82">
        <f t="shared" si="38"/>
        <v>16456.746479944151</v>
      </c>
      <c r="T81" s="82">
        <f>$T23/'[2]Gas Curve Summary'!$B25*1000</f>
        <v>16531.147982904818</v>
      </c>
      <c r="U81" s="82">
        <f>$U23/'[2]Gas Curve Summary'!$B26*1000</f>
        <v>16382.344976983482</v>
      </c>
      <c r="V81" s="82">
        <f>$V23/'[2]Gas Curve Summary'!$B27*1000</f>
        <v>8573.3514839675518</v>
      </c>
      <c r="W81" s="82">
        <f t="shared" si="39"/>
        <v>8044.0197004685151</v>
      </c>
      <c r="X81" s="83">
        <f>$X23/'[2]Gas Curve Summary'!$B28*1000</f>
        <v>8388.8149134487358</v>
      </c>
      <c r="Y81" s="83">
        <f>$Y23/'[2]Gas Curve Summary'!$B29*1000</f>
        <v>8037.7647359020157</v>
      </c>
      <c r="Z81" s="83">
        <f>$Z23/'[2]Gas Curve Summary'!$B30*1000</f>
        <v>7705.4794520547939</v>
      </c>
      <c r="AA81" s="83">
        <f>AA23/AVERAGE('[2]Gas Curve Summary'!B19:B30)*1000</f>
        <v>10322.462765002794</v>
      </c>
      <c r="AB81" s="83">
        <f>AB23/AVERAGE('[2]Gas Curve Summary'!B31:B42)*1000</f>
        <v>9781.7302393978189</v>
      </c>
      <c r="AC81" s="83">
        <f>AC23/AVERAGE('[2]Gas Curve Summary'!B43:B54)*1000</f>
        <v>9664.7555262276783</v>
      </c>
      <c r="AD81" s="83">
        <f>AD23/AVERAGE('[2]Gas Curve Summary'!B55:B66)*1000</f>
        <v>9609.7532927975408</v>
      </c>
      <c r="AE81" s="83">
        <f>AE23/AVERAGE('[2]Gas Curve Summary'!B67:B123)*1000</f>
        <v>9655.909309838129</v>
      </c>
      <c r="AF81" s="84">
        <f t="shared" si="40"/>
        <v>9643.4727096211154</v>
      </c>
      <c r="AG81" s="88">
        <f t="shared" ca="1" si="41"/>
        <v>10404.893295971269</v>
      </c>
    </row>
    <row r="82" spans="1:33" ht="13.65" hidden="1" customHeight="1" x14ac:dyDescent="0.2">
      <c r="A82" s="53" t="s">
        <v>39</v>
      </c>
      <c r="B82" s="2" t="s">
        <v>39</v>
      </c>
      <c r="C82" s="82"/>
      <c r="D82" s="82"/>
      <c r="E82" s="82"/>
      <c r="F82" s="82"/>
      <c r="G82" s="82"/>
      <c r="H82" s="82"/>
      <c r="I82" s="82"/>
      <c r="J82" s="83" t="e">
        <f t="shared" si="35"/>
        <v>#DIV/0!</v>
      </c>
      <c r="K82" s="82" t="e">
        <f t="shared" si="36"/>
        <v>#DIV/0!</v>
      </c>
      <c r="L82" s="82"/>
      <c r="M82" s="82"/>
      <c r="N82" s="82" t="e">
        <f t="shared" si="37"/>
        <v>#DIV/0!</v>
      </c>
      <c r="O82" s="82"/>
      <c r="P82" s="82"/>
      <c r="Q82" s="82"/>
      <c r="R82" s="82"/>
      <c r="S82" s="82" t="e">
        <f t="shared" si="38"/>
        <v>#DIV/0!</v>
      </c>
      <c r="T82" s="82"/>
      <c r="U82" s="82"/>
      <c r="V82" s="82"/>
      <c r="W82" s="82" t="e">
        <f t="shared" si="39"/>
        <v>#DIV/0!</v>
      </c>
      <c r="X82" s="83"/>
      <c r="Y82" s="83"/>
      <c r="Z82" s="83"/>
      <c r="AA82" s="83"/>
      <c r="AB82" s="83"/>
      <c r="AC82" s="83"/>
      <c r="AD82" s="83"/>
      <c r="AE82" s="83"/>
      <c r="AF82" s="84" t="s">
        <v>43</v>
      </c>
      <c r="AG82" s="88"/>
    </row>
    <row r="83" spans="1:33" ht="13.65" customHeight="1" thickBot="1" x14ac:dyDescent="0.25">
      <c r="A83" s="55" t="s">
        <v>40</v>
      </c>
      <c r="B83" s="56" t="s">
        <v>40</v>
      </c>
      <c r="C83" s="89">
        <f>$C25/'[2]Gas Curve Summary'!$B13*1000</f>
        <v>12821.142363293528</v>
      </c>
      <c r="D83" s="89">
        <f ca="1">$D25/'[2]Gas Curve Summary'!$B14*1000</f>
        <v>13954.963526799873</v>
      </c>
      <c r="E83" s="89">
        <f>$E25/'[2]Gas Curve Summary'!$B15*1000</f>
        <v>11025.085638240604</v>
      </c>
      <c r="F83" s="89">
        <f>$F25/AVERAGE('[2]Gas Curve Summary'!$B16:B18)*1000</f>
        <v>8961.2980627029629</v>
      </c>
      <c r="G83" s="89">
        <f>$G25/'[2]Gas Curve Summary'!$B16*1000</f>
        <v>10268.150161784542</v>
      </c>
      <c r="H83" s="89">
        <f>$H25/'[2]Gas Curve Summary'!$B17*1000</f>
        <v>8561.9792465336068</v>
      </c>
      <c r="I83" s="89">
        <f>$I25/'[2]Gas Curve Summary'!$B17*1000</f>
        <v>8906.3323890538923</v>
      </c>
      <c r="J83" s="83">
        <f t="shared" ca="1" si="35"/>
        <v>11690.622397759242</v>
      </c>
      <c r="K83" s="89">
        <f t="shared" si="36"/>
        <v>8575.4614357554055</v>
      </c>
      <c r="L83" s="89">
        <f>$L25/'[2]Gas Curve Summary'!$B19*1000</f>
        <v>8943.0675695438204</v>
      </c>
      <c r="M83" s="89">
        <f>$M25/'[2]Gas Curve Summary'!$B20*1000</f>
        <v>8207.8553019669889</v>
      </c>
      <c r="N83" s="89">
        <f t="shared" si="37"/>
        <v>8510.4546090752247</v>
      </c>
      <c r="O83" s="89">
        <f>$O25/'[2]Gas Curve Summary'!$B21*1000</f>
        <v>8284.9578052208726</v>
      </c>
      <c r="P83" s="89">
        <f>$P25/'[2]Gas Curve Summary'!$B22*1000</f>
        <v>8735.9514129295767</v>
      </c>
      <c r="Q83" s="89">
        <f>$Q25/'[2]Gas Curve Summary'!$B23*1000</f>
        <v>9648.8781189650635</v>
      </c>
      <c r="R83" s="89">
        <f>$R25/'[2]Gas Curve Summary'!$B24*1000</f>
        <v>10595.56638765203</v>
      </c>
      <c r="S83" s="89">
        <f t="shared" si="38"/>
        <v>12104.145926078061</v>
      </c>
      <c r="T83" s="89">
        <f>$T25/'[2]Gas Curve Summary'!$B25*1000</f>
        <v>12158.467860821165</v>
      </c>
      <c r="U83" s="89">
        <f>$U25/'[2]Gas Curve Summary'!$B26*1000</f>
        <v>12049.823991334957</v>
      </c>
      <c r="V83" s="89">
        <f>$V25/'[2]Gas Curve Summary'!$B27*1000</f>
        <v>9582.7731598434366</v>
      </c>
      <c r="W83" s="89">
        <f t="shared" si="39"/>
        <v>8523.6824409022702</v>
      </c>
      <c r="X83" s="90">
        <f>$X25/'[2]Gas Curve Summary'!$B28*1000</f>
        <v>9193.0764270685977</v>
      </c>
      <c r="Y83" s="90">
        <f>$Y25/'[2]Gas Curve Summary'!$B29*1000</f>
        <v>8361.8265294578505</v>
      </c>
      <c r="Z83" s="90">
        <f>$Z25/'[2]Gas Curve Summary'!$B30*1000</f>
        <v>8016.1443661803596</v>
      </c>
      <c r="AA83" s="90">
        <f>AA25/AVERAGE('[2]Gas Curve Summary'!B19:B30)*1000</f>
        <v>9460.8518402018635</v>
      </c>
      <c r="AB83" s="90">
        <f>AB25/AVERAGE('[2]Gas Curve Summary'!B31:B42)*1000</f>
        <v>9276.5410647697117</v>
      </c>
      <c r="AC83" s="90">
        <f>AC25/AVERAGE('[2]Gas Curve Summary'!B43:B54)*1000</f>
        <v>9244.1767741464191</v>
      </c>
      <c r="AD83" s="90">
        <f>AD25/AVERAGE('[2]Gas Curve Summary'!B55:B688)*1000</f>
        <v>8720.7639214168321</v>
      </c>
      <c r="AE83" s="90">
        <f>AE25/AVERAGE('[2]Gas Curve Summary'!B67:B123)*1000</f>
        <v>9091.4223326506326</v>
      </c>
      <c r="AF83" s="91">
        <f>AVERAGE(AC83,AD83,AE83)</f>
        <v>9018.7876760712952</v>
      </c>
      <c r="AG83" s="92">
        <f ca="1">AVERAGE(J83:AE83)</f>
        <v>9498.9323488063783</v>
      </c>
    </row>
    <row r="84" spans="1:33" ht="6.75" customHeight="1" x14ac:dyDescent="0.2">
      <c r="A84" s="63"/>
      <c r="B84" s="63"/>
      <c r="C84" s="82"/>
      <c r="D84" s="82"/>
      <c r="E84" s="82"/>
      <c r="F84" s="82"/>
      <c r="G84" s="82"/>
      <c r="H84" s="82"/>
      <c r="I84" s="82"/>
      <c r="J84" s="82"/>
      <c r="K84" s="93"/>
      <c r="L84" s="82"/>
      <c r="M84" s="82"/>
      <c r="N84" s="93"/>
      <c r="O84" s="82"/>
      <c r="P84" s="82"/>
      <c r="Q84" s="82"/>
      <c r="R84" s="82"/>
      <c r="S84" s="93"/>
      <c r="T84" s="82"/>
      <c r="U84" s="82"/>
      <c r="V84" s="82"/>
      <c r="W84" s="93"/>
      <c r="X84" s="82"/>
      <c r="Y84" s="82"/>
      <c r="Z84" s="82"/>
      <c r="AA84" s="82"/>
      <c r="AB84" s="82"/>
      <c r="AC84" s="82"/>
      <c r="AD84" s="82"/>
      <c r="AE84" s="82"/>
      <c r="AF84" s="82"/>
      <c r="AG84" s="82"/>
    </row>
    <row r="85" spans="1:33" ht="4.5" customHeight="1" x14ac:dyDescent="0.2">
      <c r="C85" s="94"/>
      <c r="D85" s="94"/>
      <c r="E85" s="94"/>
      <c r="F85" s="94"/>
      <c r="G85" s="94"/>
      <c r="H85" s="94"/>
      <c r="I85" s="94"/>
      <c r="J85" s="94"/>
      <c r="K85" s="93"/>
      <c r="L85" s="94"/>
      <c r="M85" s="94"/>
      <c r="N85" s="93"/>
      <c r="O85" s="94"/>
      <c r="P85" s="94"/>
      <c r="Q85" s="94"/>
      <c r="R85" s="94"/>
      <c r="S85" s="93"/>
      <c r="T85" s="94"/>
      <c r="U85" s="94"/>
      <c r="V85" s="94"/>
      <c r="W85" s="93"/>
      <c r="X85" s="94"/>
      <c r="Y85" s="94"/>
      <c r="Z85" s="94"/>
      <c r="AA85" s="94"/>
      <c r="AB85" s="94"/>
      <c r="AC85" s="94"/>
      <c r="AD85" s="94"/>
      <c r="AE85" s="94"/>
      <c r="AF85" s="93"/>
      <c r="AG85" s="93"/>
    </row>
    <row r="86" spans="1:33" ht="11.25" customHeight="1" thickBot="1" x14ac:dyDescent="0.25">
      <c r="A86" s="56" t="s">
        <v>41</v>
      </c>
      <c r="B86" s="56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</row>
    <row r="87" spans="1:33" ht="10.8" hidden="1" thickBot="1" x14ac:dyDescent="0.25">
      <c r="A87" s="79" t="s">
        <v>18</v>
      </c>
      <c r="B87" s="9"/>
      <c r="C87" s="82">
        <f t="shared" ref="C87:J95" si="42">C67-C107</f>
        <v>0</v>
      </c>
      <c r="D87" s="82">
        <f t="shared" si="42"/>
        <v>0</v>
      </c>
      <c r="E87" s="82">
        <f t="shared" si="42"/>
        <v>0</v>
      </c>
      <c r="F87" s="82">
        <f t="shared" si="42"/>
        <v>0</v>
      </c>
      <c r="G87" s="82">
        <f t="shared" si="42"/>
        <v>0</v>
      </c>
      <c r="H87" s="82">
        <f t="shared" si="42"/>
        <v>0</v>
      </c>
      <c r="I87" s="82">
        <f t="shared" si="42"/>
        <v>0</v>
      </c>
      <c r="J87" s="83">
        <f t="shared" si="42"/>
        <v>0</v>
      </c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>
        <f t="shared" ref="AA87:AG101" si="43">AA67-AA107</f>
        <v>0</v>
      </c>
      <c r="AB87" s="83">
        <f t="shared" si="43"/>
        <v>0</v>
      </c>
      <c r="AC87" s="96">
        <f t="shared" si="43"/>
        <v>0</v>
      </c>
      <c r="AD87" s="96">
        <f t="shared" si="43"/>
        <v>0</v>
      </c>
      <c r="AE87" s="96">
        <f t="shared" si="43"/>
        <v>0</v>
      </c>
      <c r="AF87" s="82">
        <f t="shared" si="43"/>
        <v>0</v>
      </c>
      <c r="AG87" s="97">
        <f t="shared" si="43"/>
        <v>0</v>
      </c>
    </row>
    <row r="88" spans="1:33" ht="10.8" hidden="1" thickBot="1" x14ac:dyDescent="0.25">
      <c r="A88" s="79" t="s">
        <v>20</v>
      </c>
      <c r="B88" s="38"/>
      <c r="C88" s="82">
        <f t="shared" si="42"/>
        <v>0</v>
      </c>
      <c r="D88" s="82">
        <f t="shared" si="42"/>
        <v>0</v>
      </c>
      <c r="E88" s="82">
        <f t="shared" si="42"/>
        <v>0</v>
      </c>
      <c r="F88" s="82">
        <f t="shared" si="42"/>
        <v>0</v>
      </c>
      <c r="G88" s="82">
        <f t="shared" si="42"/>
        <v>0</v>
      </c>
      <c r="H88" s="82">
        <f t="shared" si="42"/>
        <v>0</v>
      </c>
      <c r="I88" s="82">
        <f t="shared" si="42"/>
        <v>0</v>
      </c>
      <c r="J88" s="83">
        <f t="shared" si="42"/>
        <v>0</v>
      </c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>
        <f t="shared" si="43"/>
        <v>0</v>
      </c>
      <c r="AB88" s="83">
        <f t="shared" si="43"/>
        <v>0</v>
      </c>
      <c r="AC88" s="96">
        <f t="shared" si="43"/>
        <v>0</v>
      </c>
      <c r="AD88" s="96">
        <f t="shared" si="43"/>
        <v>0</v>
      </c>
      <c r="AE88" s="96">
        <f t="shared" si="43"/>
        <v>0</v>
      </c>
      <c r="AF88" s="82">
        <f t="shared" si="43"/>
        <v>0</v>
      </c>
      <c r="AG88" s="97">
        <f t="shared" si="43"/>
        <v>0</v>
      </c>
    </row>
    <row r="89" spans="1:33" ht="10.8" hidden="1" thickBot="1" x14ac:dyDescent="0.25">
      <c r="A89" s="79" t="s">
        <v>22</v>
      </c>
      <c r="B89" s="9"/>
      <c r="C89" s="82">
        <f t="shared" si="42"/>
        <v>0</v>
      </c>
      <c r="D89" s="82">
        <f t="shared" si="42"/>
        <v>0</v>
      </c>
      <c r="E89" s="82">
        <f t="shared" si="42"/>
        <v>0</v>
      </c>
      <c r="F89" s="82">
        <f t="shared" si="42"/>
        <v>0</v>
      </c>
      <c r="G89" s="82">
        <f t="shared" si="42"/>
        <v>0</v>
      </c>
      <c r="H89" s="82">
        <f t="shared" si="42"/>
        <v>0</v>
      </c>
      <c r="I89" s="82">
        <f t="shared" si="42"/>
        <v>0</v>
      </c>
      <c r="J89" s="83">
        <f t="shared" si="42"/>
        <v>0</v>
      </c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>
        <f t="shared" si="43"/>
        <v>0</v>
      </c>
      <c r="AB89" s="83">
        <f t="shared" si="43"/>
        <v>0</v>
      </c>
      <c r="AC89" s="96">
        <f t="shared" si="43"/>
        <v>0</v>
      </c>
      <c r="AD89" s="96">
        <f t="shared" si="43"/>
        <v>0</v>
      </c>
      <c r="AE89" s="96">
        <f t="shared" si="43"/>
        <v>0</v>
      </c>
      <c r="AF89" s="82">
        <f t="shared" si="43"/>
        <v>0</v>
      </c>
      <c r="AG89" s="97">
        <f t="shared" si="43"/>
        <v>0</v>
      </c>
    </row>
    <row r="90" spans="1:33" ht="10.8" hidden="1" thickBot="1" x14ac:dyDescent="0.25">
      <c r="A90" s="79" t="s">
        <v>23</v>
      </c>
      <c r="B90" s="9"/>
      <c r="C90" s="82">
        <f t="shared" si="42"/>
        <v>0</v>
      </c>
      <c r="D90" s="82">
        <f t="shared" si="42"/>
        <v>0</v>
      </c>
      <c r="E90" s="82">
        <f t="shared" si="42"/>
        <v>0</v>
      </c>
      <c r="F90" s="82">
        <f t="shared" si="42"/>
        <v>0</v>
      </c>
      <c r="G90" s="82">
        <f t="shared" si="42"/>
        <v>0</v>
      </c>
      <c r="H90" s="82">
        <f t="shared" si="42"/>
        <v>0</v>
      </c>
      <c r="I90" s="82">
        <f t="shared" si="42"/>
        <v>0</v>
      </c>
      <c r="J90" s="83">
        <f t="shared" si="42"/>
        <v>0</v>
      </c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>
        <f t="shared" si="43"/>
        <v>0</v>
      </c>
      <c r="AB90" s="83">
        <f t="shared" si="43"/>
        <v>0</v>
      </c>
      <c r="AC90" s="96">
        <f t="shared" si="43"/>
        <v>0</v>
      </c>
      <c r="AD90" s="96">
        <f t="shared" si="43"/>
        <v>0</v>
      </c>
      <c r="AE90" s="96">
        <f t="shared" si="43"/>
        <v>0</v>
      </c>
      <c r="AF90" s="82">
        <f t="shared" si="43"/>
        <v>0</v>
      </c>
      <c r="AG90" s="97">
        <f t="shared" si="43"/>
        <v>0</v>
      </c>
    </row>
    <row r="91" spans="1:33" ht="10.8" hidden="1" thickBot="1" x14ac:dyDescent="0.25">
      <c r="A91" s="79" t="s">
        <v>24</v>
      </c>
      <c r="B91" s="44"/>
      <c r="C91" s="82">
        <f t="shared" si="42"/>
        <v>0</v>
      </c>
      <c r="D91" s="82">
        <f t="shared" si="42"/>
        <v>0</v>
      </c>
      <c r="E91" s="82">
        <f t="shared" si="42"/>
        <v>0</v>
      </c>
      <c r="F91" s="82">
        <f t="shared" si="42"/>
        <v>0</v>
      </c>
      <c r="G91" s="82">
        <f t="shared" si="42"/>
        <v>0</v>
      </c>
      <c r="H91" s="82">
        <f t="shared" si="42"/>
        <v>0</v>
      </c>
      <c r="I91" s="82">
        <f t="shared" si="42"/>
        <v>0</v>
      </c>
      <c r="J91" s="83">
        <f t="shared" si="42"/>
        <v>0</v>
      </c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>
        <f t="shared" si="43"/>
        <v>0</v>
      </c>
      <c r="AB91" s="83">
        <f t="shared" si="43"/>
        <v>0</v>
      </c>
      <c r="AC91" s="96">
        <f t="shared" si="43"/>
        <v>0</v>
      </c>
      <c r="AD91" s="96">
        <f t="shared" si="43"/>
        <v>0</v>
      </c>
      <c r="AE91" s="96">
        <f t="shared" si="43"/>
        <v>0</v>
      </c>
      <c r="AF91" s="82">
        <f t="shared" si="43"/>
        <v>0</v>
      </c>
      <c r="AG91" s="97">
        <f t="shared" si="43"/>
        <v>0</v>
      </c>
    </row>
    <row r="92" spans="1:33" ht="10.8" hidden="1" thickBot="1" x14ac:dyDescent="0.25">
      <c r="A92" s="79" t="s">
        <v>26</v>
      </c>
      <c r="B92" s="9"/>
      <c r="C92" s="82">
        <f t="shared" si="42"/>
        <v>0</v>
      </c>
      <c r="D92" s="82">
        <f t="shared" si="42"/>
        <v>0</v>
      </c>
      <c r="E92" s="82">
        <f t="shared" si="42"/>
        <v>0</v>
      </c>
      <c r="F92" s="82">
        <f t="shared" si="42"/>
        <v>0</v>
      </c>
      <c r="G92" s="82">
        <f t="shared" si="42"/>
        <v>0</v>
      </c>
      <c r="H92" s="82">
        <f t="shared" si="42"/>
        <v>0</v>
      </c>
      <c r="I92" s="82">
        <f t="shared" si="42"/>
        <v>0</v>
      </c>
      <c r="J92" s="83">
        <f t="shared" si="42"/>
        <v>0</v>
      </c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>
        <f t="shared" si="43"/>
        <v>0</v>
      </c>
      <c r="AB92" s="83">
        <f t="shared" si="43"/>
        <v>0</v>
      </c>
      <c r="AC92" s="96">
        <f t="shared" si="43"/>
        <v>0</v>
      </c>
      <c r="AD92" s="96">
        <f t="shared" si="43"/>
        <v>0</v>
      </c>
      <c r="AE92" s="96">
        <f t="shared" si="43"/>
        <v>0</v>
      </c>
      <c r="AF92" s="82">
        <f t="shared" si="43"/>
        <v>0</v>
      </c>
      <c r="AG92" s="97">
        <f t="shared" si="43"/>
        <v>0</v>
      </c>
    </row>
    <row r="93" spans="1:33" ht="13.65" customHeight="1" x14ac:dyDescent="0.2">
      <c r="A93" s="53" t="s">
        <v>27</v>
      </c>
      <c r="C93" s="82">
        <f t="shared" si="42"/>
        <v>-142.54191102422737</v>
      </c>
      <c r="D93" s="82">
        <f t="shared" ca="1" si="42"/>
        <v>405.75005796429286</v>
      </c>
      <c r="E93" s="82">
        <f t="shared" si="42"/>
        <v>113.92116655274731</v>
      </c>
      <c r="F93" s="82">
        <f t="shared" si="42"/>
        <v>123.56866298706518</v>
      </c>
      <c r="G93" s="82">
        <f t="shared" si="42"/>
        <v>129.90387113535871</v>
      </c>
      <c r="H93" s="82">
        <f t="shared" si="42"/>
        <v>124.37810945273668</v>
      </c>
      <c r="I93" s="82">
        <f t="shared" si="42"/>
        <v>124.37810945273668</v>
      </c>
      <c r="J93" s="83">
        <f t="shared" ca="1" si="42"/>
        <v>125.17449411996859</v>
      </c>
      <c r="K93" s="82">
        <f t="shared" ref="K93:Z93" si="44">K73-K113</f>
        <v>114.82569828130545</v>
      </c>
      <c r="L93" s="82">
        <f t="shared" si="44"/>
        <v>113.50737797956754</v>
      </c>
      <c r="M93" s="82">
        <f t="shared" si="44"/>
        <v>116.14401858304336</v>
      </c>
      <c r="N93" s="82">
        <f t="shared" si="44"/>
        <v>0</v>
      </c>
      <c r="O93" s="82">
        <f t="shared" si="44"/>
        <v>0</v>
      </c>
      <c r="P93" s="82">
        <f t="shared" si="44"/>
        <v>0</v>
      </c>
      <c r="Q93" s="82">
        <f t="shared" si="44"/>
        <v>0</v>
      </c>
      <c r="R93" s="82">
        <f t="shared" si="44"/>
        <v>0</v>
      </c>
      <c r="S93" s="82">
        <f t="shared" si="44"/>
        <v>0</v>
      </c>
      <c r="T93" s="82">
        <f t="shared" si="44"/>
        <v>0</v>
      </c>
      <c r="U93" s="82">
        <f t="shared" si="44"/>
        <v>0</v>
      </c>
      <c r="V93" s="82">
        <f t="shared" si="44"/>
        <v>205.54984583761598</v>
      </c>
      <c r="W93" s="82">
        <f t="shared" si="44"/>
        <v>132.0056708069078</v>
      </c>
      <c r="X93" s="83">
        <f t="shared" si="44"/>
        <v>113.50737797956845</v>
      </c>
      <c r="Y93" s="83">
        <f t="shared" si="44"/>
        <v>114.83693155718902</v>
      </c>
      <c r="Z93" s="83">
        <f t="shared" si="44"/>
        <v>167.6727028839714</v>
      </c>
      <c r="AA93" s="83">
        <f t="shared" si="43"/>
        <v>70.543159792652659</v>
      </c>
      <c r="AB93" s="83">
        <f t="shared" si="43"/>
        <v>74.753248127861298</v>
      </c>
      <c r="AC93" s="83">
        <f t="shared" si="43"/>
        <v>74.806863770358177</v>
      </c>
      <c r="AD93" s="83">
        <f t="shared" si="43"/>
        <v>73.342508422925675</v>
      </c>
      <c r="AE93" s="83">
        <f t="shared" si="43"/>
        <v>70.64419324384653</v>
      </c>
      <c r="AF93" s="83">
        <f t="shared" si="43"/>
        <v>72.931188479042248</v>
      </c>
      <c r="AG93" s="98">
        <f t="shared" ca="1" si="43"/>
        <v>71.241549608492278</v>
      </c>
    </row>
    <row r="94" spans="1:33" ht="13.65" customHeight="1" x14ac:dyDescent="0.2">
      <c r="A94" s="53" t="s">
        <v>28</v>
      </c>
      <c r="C94" s="82">
        <f t="shared" si="42"/>
        <v>-709.96167469949432</v>
      </c>
      <c r="D94" s="82">
        <f t="shared" ca="1" si="42"/>
        <v>-282.65510171364804</v>
      </c>
      <c r="E94" s="82">
        <f t="shared" si="42"/>
        <v>-95.620577548288566</v>
      </c>
      <c r="F94" s="82">
        <f t="shared" si="42"/>
        <v>-163.54567012838379</v>
      </c>
      <c r="G94" s="82">
        <f t="shared" si="42"/>
        <v>-127.58356723653924</v>
      </c>
      <c r="H94" s="82">
        <f t="shared" si="42"/>
        <v>-124.06947890818901</v>
      </c>
      <c r="I94" s="82">
        <f t="shared" si="42"/>
        <v>-248.13895781637802</v>
      </c>
      <c r="J94" s="83">
        <f t="shared" ca="1" si="42"/>
        <v>-312.94575602245459</v>
      </c>
      <c r="K94" s="82">
        <f t="shared" ref="K94:Z94" si="45">K74-K114</f>
        <v>-114.35288948633388</v>
      </c>
      <c r="L94" s="82">
        <f t="shared" si="45"/>
        <v>-113.89521640091152</v>
      </c>
      <c r="M94" s="82">
        <f t="shared" si="45"/>
        <v>-114.81056257175624</v>
      </c>
      <c r="N94" s="82">
        <f t="shared" si="45"/>
        <v>0</v>
      </c>
      <c r="O94" s="82">
        <f t="shared" si="45"/>
        <v>0</v>
      </c>
      <c r="P94" s="82">
        <f t="shared" si="45"/>
        <v>0</v>
      </c>
      <c r="Q94" s="82">
        <f t="shared" si="45"/>
        <v>-63.451776649746535</v>
      </c>
      <c r="R94" s="82">
        <f t="shared" si="45"/>
        <v>-58.823529411763957</v>
      </c>
      <c r="S94" s="82">
        <f t="shared" si="45"/>
        <v>100.6996465344273</v>
      </c>
      <c r="T94" s="82">
        <f t="shared" si="45"/>
        <v>105.48523206751088</v>
      </c>
      <c r="U94" s="82">
        <f t="shared" si="45"/>
        <v>95.914061001343725</v>
      </c>
      <c r="V94" s="82">
        <f t="shared" si="45"/>
        <v>-9.5510983763133481</v>
      </c>
      <c r="W94" s="82">
        <f t="shared" si="45"/>
        <v>0</v>
      </c>
      <c r="X94" s="83">
        <f t="shared" si="45"/>
        <v>0</v>
      </c>
      <c r="Y94" s="83">
        <f t="shared" si="45"/>
        <v>0</v>
      </c>
      <c r="Z94" s="83">
        <f t="shared" si="45"/>
        <v>0</v>
      </c>
      <c r="AA94" s="83">
        <f t="shared" si="43"/>
        <v>-9.2211933761100227</v>
      </c>
      <c r="AB94" s="83">
        <f t="shared" si="43"/>
        <v>59.495529274796354</v>
      </c>
      <c r="AC94" s="83">
        <f t="shared" si="43"/>
        <v>13.786268579559874</v>
      </c>
      <c r="AD94" s="83">
        <f t="shared" si="43"/>
        <v>-26.465172083098878</v>
      </c>
      <c r="AE94" s="83">
        <f t="shared" si="43"/>
        <v>23.209469803739012</v>
      </c>
      <c r="AF94" s="83">
        <f t="shared" si="43"/>
        <v>3.5101887667333358</v>
      </c>
      <c r="AG94" s="99">
        <f t="shared" ca="1" si="43"/>
        <v>-19.314863050778513</v>
      </c>
    </row>
    <row r="95" spans="1:33" ht="13.65" customHeight="1" x14ac:dyDescent="0.2">
      <c r="A95" s="53" t="s">
        <v>29</v>
      </c>
      <c r="C95" s="82">
        <f t="shared" si="42"/>
        <v>-1380.6090674176867</v>
      </c>
      <c r="D95" s="82">
        <f t="shared" ca="1" si="42"/>
        <v>-582.18513487289056</v>
      </c>
      <c r="E95" s="82">
        <f t="shared" si="42"/>
        <v>0</v>
      </c>
      <c r="F95" s="82">
        <f t="shared" si="42"/>
        <v>-61.329626298143921</v>
      </c>
      <c r="G95" s="82">
        <f t="shared" si="42"/>
        <v>-63.791783618269619</v>
      </c>
      <c r="H95" s="82">
        <f t="shared" si="42"/>
        <v>-62.034739454093142</v>
      </c>
      <c r="I95" s="82">
        <f t="shared" si="42"/>
        <v>-62.034739454093142</v>
      </c>
      <c r="J95" s="83">
        <f t="shared" ca="1" si="42"/>
        <v>-506.03095714718074</v>
      </c>
      <c r="K95" s="82">
        <f t="shared" ref="K95:Z95" si="46">K75-K115</f>
        <v>0</v>
      </c>
      <c r="L95" s="82">
        <f t="shared" si="46"/>
        <v>0</v>
      </c>
      <c r="M95" s="82">
        <f t="shared" si="46"/>
        <v>0</v>
      </c>
      <c r="N95" s="82">
        <f t="shared" si="46"/>
        <v>0</v>
      </c>
      <c r="O95" s="82">
        <f t="shared" si="46"/>
        <v>0</v>
      </c>
      <c r="P95" s="82">
        <f t="shared" si="46"/>
        <v>0</v>
      </c>
      <c r="Q95" s="82">
        <f t="shared" si="46"/>
        <v>0</v>
      </c>
      <c r="R95" s="82">
        <f t="shared" si="46"/>
        <v>0</v>
      </c>
      <c r="S95" s="82">
        <f t="shared" si="46"/>
        <v>0</v>
      </c>
      <c r="T95" s="82">
        <f t="shared" si="46"/>
        <v>0</v>
      </c>
      <c r="U95" s="82">
        <f t="shared" si="46"/>
        <v>0</v>
      </c>
      <c r="V95" s="82">
        <f t="shared" si="46"/>
        <v>0</v>
      </c>
      <c r="W95" s="82">
        <f t="shared" si="46"/>
        <v>0</v>
      </c>
      <c r="X95" s="83">
        <f t="shared" si="46"/>
        <v>0</v>
      </c>
      <c r="Y95" s="83">
        <f t="shared" si="46"/>
        <v>0</v>
      </c>
      <c r="Z95" s="83">
        <f t="shared" si="46"/>
        <v>0</v>
      </c>
      <c r="AA95" s="83">
        <f t="shared" si="43"/>
        <v>0</v>
      </c>
      <c r="AB95" s="83">
        <f t="shared" si="43"/>
        <v>0</v>
      </c>
      <c r="AC95" s="83">
        <f t="shared" si="43"/>
        <v>0</v>
      </c>
      <c r="AD95" s="83">
        <f t="shared" si="43"/>
        <v>0</v>
      </c>
      <c r="AE95" s="83">
        <f t="shared" si="43"/>
        <v>0</v>
      </c>
      <c r="AF95" s="83">
        <f t="shared" si="43"/>
        <v>0</v>
      </c>
      <c r="AG95" s="99">
        <f t="shared" ca="1" si="43"/>
        <v>-23.001407143054166</v>
      </c>
    </row>
    <row r="96" spans="1:33" ht="13.65" customHeight="1" x14ac:dyDescent="0.2">
      <c r="A96" s="53" t="s">
        <v>31</v>
      </c>
      <c r="C96" s="82">
        <f t="shared" ref="C96:F103" si="47">C76-C116</f>
        <v>-483.60286859067492</v>
      </c>
      <c r="D96" s="82">
        <f t="shared" ca="1" si="47"/>
        <v>0</v>
      </c>
      <c r="E96" s="82">
        <f t="shared" si="47"/>
        <v>-66.934404283801086</v>
      </c>
      <c r="F96" s="82">
        <f t="shared" si="47"/>
        <v>-73.595551557770705</v>
      </c>
      <c r="G96" s="82">
        <f t="shared" ref="G96:I97" si="48">G76-G118</f>
        <v>-521.85542861321301</v>
      </c>
      <c r="H96" s="82">
        <f t="shared" si="48"/>
        <v>65.761058274544666</v>
      </c>
      <c r="I96" s="82">
        <f t="shared" si="48"/>
        <v>-821.61095537733308</v>
      </c>
      <c r="J96" s="83">
        <f t="shared" ref="J96:J101" ca="1" si="49">J76-J116</f>
        <v>-156.03320610806168</v>
      </c>
      <c r="K96" s="82">
        <f t="shared" ref="K96:Z96" si="50">K76-K116</f>
        <v>0</v>
      </c>
      <c r="L96" s="82">
        <f t="shared" si="50"/>
        <v>0</v>
      </c>
      <c r="M96" s="82">
        <f t="shared" si="50"/>
        <v>0</v>
      </c>
      <c r="N96" s="82">
        <f t="shared" si="50"/>
        <v>0</v>
      </c>
      <c r="O96" s="82">
        <f t="shared" si="50"/>
        <v>0</v>
      </c>
      <c r="P96" s="82">
        <f t="shared" si="50"/>
        <v>0</v>
      </c>
      <c r="Q96" s="82">
        <f t="shared" si="50"/>
        <v>0</v>
      </c>
      <c r="R96" s="82">
        <f t="shared" si="50"/>
        <v>0</v>
      </c>
      <c r="S96" s="82">
        <f t="shared" si="50"/>
        <v>0</v>
      </c>
      <c r="T96" s="82">
        <f t="shared" si="50"/>
        <v>0</v>
      </c>
      <c r="U96" s="82">
        <f t="shared" si="50"/>
        <v>0</v>
      </c>
      <c r="V96" s="82">
        <f t="shared" si="50"/>
        <v>0</v>
      </c>
      <c r="W96" s="82">
        <f t="shared" si="50"/>
        <v>0</v>
      </c>
      <c r="X96" s="83">
        <f t="shared" si="50"/>
        <v>0</v>
      </c>
      <c r="Y96" s="83">
        <f t="shared" si="50"/>
        <v>0</v>
      </c>
      <c r="Z96" s="83">
        <f t="shared" si="50"/>
        <v>0</v>
      </c>
      <c r="AA96" s="83">
        <f t="shared" si="43"/>
        <v>0</v>
      </c>
      <c r="AB96" s="83">
        <f t="shared" si="43"/>
        <v>0</v>
      </c>
      <c r="AC96" s="83">
        <f t="shared" si="43"/>
        <v>0</v>
      </c>
      <c r="AD96" s="83">
        <f t="shared" si="43"/>
        <v>0</v>
      </c>
      <c r="AE96" s="83">
        <f t="shared" si="43"/>
        <v>0</v>
      </c>
      <c r="AF96" s="83">
        <f t="shared" si="43"/>
        <v>0</v>
      </c>
      <c r="AG96" s="99">
        <f t="shared" ca="1" si="43"/>
        <v>-7.0924184594568942</v>
      </c>
    </row>
    <row r="97" spans="1:33" ht="13.65" customHeight="1" x14ac:dyDescent="0.2">
      <c r="A97" s="53" t="s">
        <v>32</v>
      </c>
      <c r="C97" s="82">
        <f t="shared" si="47"/>
        <v>-1624.1071947041419</v>
      </c>
      <c r="D97" s="82">
        <f t="shared" ca="1" si="47"/>
        <v>-582.18513487289056</v>
      </c>
      <c r="E97" s="82">
        <f t="shared" si="47"/>
        <v>-95.620577548288566</v>
      </c>
      <c r="F97" s="82">
        <f t="shared" si="47"/>
        <v>-245.31850519257387</v>
      </c>
      <c r="G97" s="82">
        <f t="shared" si="48"/>
        <v>4116.3163946083023</v>
      </c>
      <c r="H97" s="82">
        <f t="shared" si="48"/>
        <v>4563.3442270500245</v>
      </c>
      <c r="I97" s="82">
        <f t="shared" si="48"/>
        <v>3675.9706510647957</v>
      </c>
      <c r="J97" s="83">
        <f t="shared" ca="1" si="49"/>
        <v>-636.80785307947372</v>
      </c>
      <c r="K97" s="82">
        <f t="shared" ref="K97:Z97" si="51">K77-K117</f>
        <v>0</v>
      </c>
      <c r="L97" s="82">
        <f t="shared" si="51"/>
        <v>0</v>
      </c>
      <c r="M97" s="82">
        <f t="shared" si="51"/>
        <v>0</v>
      </c>
      <c r="N97" s="82">
        <f t="shared" si="51"/>
        <v>0</v>
      </c>
      <c r="O97" s="82">
        <f t="shared" si="51"/>
        <v>0</v>
      </c>
      <c r="P97" s="82">
        <f t="shared" si="51"/>
        <v>0</v>
      </c>
      <c r="Q97" s="82">
        <f t="shared" si="51"/>
        <v>0</v>
      </c>
      <c r="R97" s="82">
        <f t="shared" si="51"/>
        <v>0</v>
      </c>
      <c r="S97" s="82">
        <f t="shared" si="51"/>
        <v>0</v>
      </c>
      <c r="T97" s="82">
        <f t="shared" si="51"/>
        <v>0</v>
      </c>
      <c r="U97" s="82">
        <f t="shared" si="51"/>
        <v>0</v>
      </c>
      <c r="V97" s="82">
        <f t="shared" si="51"/>
        <v>0</v>
      </c>
      <c r="W97" s="82">
        <f t="shared" si="51"/>
        <v>0</v>
      </c>
      <c r="X97" s="83">
        <f t="shared" si="51"/>
        <v>0</v>
      </c>
      <c r="Y97" s="83">
        <f t="shared" si="51"/>
        <v>0</v>
      </c>
      <c r="Z97" s="83">
        <f t="shared" si="51"/>
        <v>0</v>
      </c>
      <c r="AA97" s="83">
        <f t="shared" si="43"/>
        <v>0</v>
      </c>
      <c r="AB97" s="83">
        <f t="shared" si="43"/>
        <v>0</v>
      </c>
      <c r="AC97" s="83">
        <f t="shared" si="43"/>
        <v>0</v>
      </c>
      <c r="AD97" s="83">
        <f t="shared" si="43"/>
        <v>0</v>
      </c>
      <c r="AE97" s="83">
        <f t="shared" si="43"/>
        <v>0</v>
      </c>
      <c r="AF97" s="83">
        <f t="shared" si="43"/>
        <v>0</v>
      </c>
      <c r="AG97" s="99">
        <f t="shared" ca="1" si="43"/>
        <v>-28.945811503614095</v>
      </c>
    </row>
    <row r="98" spans="1:33" ht="13.65" customHeight="1" x14ac:dyDescent="0.2">
      <c r="A98" s="53" t="s">
        <v>33</v>
      </c>
      <c r="C98" s="82">
        <f t="shared" si="47"/>
        <v>-883.87094434118262</v>
      </c>
      <c r="D98" s="82">
        <f t="shared" ca="1" si="47"/>
        <v>-530.62462098241303</v>
      </c>
      <c r="E98" s="82">
        <f t="shared" si="47"/>
        <v>-148.41199168892854</v>
      </c>
      <c r="F98" s="82">
        <f t="shared" si="47"/>
        <v>-79.715756388646696</v>
      </c>
      <c r="G98" s="82">
        <f t="shared" ref="G98:I102" si="52">G78-G118</f>
        <v>-37.29673280620591</v>
      </c>
      <c r="H98" s="82">
        <f t="shared" si="52"/>
        <v>-68.259385665529408</v>
      </c>
      <c r="I98" s="82">
        <f t="shared" si="52"/>
        <v>-136.51877133105882</v>
      </c>
      <c r="J98" s="83">
        <f t="shared" ca="1" si="49"/>
        <v>-410.65582835029272</v>
      </c>
      <c r="K98" s="82">
        <f t="shared" ref="K98:Z98" si="53">K78-K118</f>
        <v>-93.180679073007923</v>
      </c>
      <c r="L98" s="82">
        <f t="shared" si="53"/>
        <v>-92.081031307548983</v>
      </c>
      <c r="M98" s="82">
        <f t="shared" si="53"/>
        <v>-94.280326838466863</v>
      </c>
      <c r="N98" s="82">
        <f t="shared" si="53"/>
        <v>-33.74791351948079</v>
      </c>
      <c r="O98" s="82">
        <f t="shared" si="53"/>
        <v>-32.70085654603281</v>
      </c>
      <c r="P98" s="82">
        <f t="shared" si="53"/>
        <v>-34.79497049292695</v>
      </c>
      <c r="Q98" s="82">
        <f t="shared" si="53"/>
        <v>-102.17983651226132</v>
      </c>
      <c r="R98" s="82">
        <f t="shared" si="53"/>
        <v>0</v>
      </c>
      <c r="S98" s="82">
        <f t="shared" si="53"/>
        <v>196.51880483886634</v>
      </c>
      <c r="T98" s="82">
        <f t="shared" si="53"/>
        <v>197.36842105263167</v>
      </c>
      <c r="U98" s="82">
        <f t="shared" si="53"/>
        <v>195.66918862509738</v>
      </c>
      <c r="V98" s="82">
        <f t="shared" si="53"/>
        <v>-97.529258777633913</v>
      </c>
      <c r="W98" s="82">
        <f t="shared" si="53"/>
        <v>-221.18299903640764</v>
      </c>
      <c r="X98" s="83">
        <f t="shared" si="53"/>
        <v>-230.56653491436191</v>
      </c>
      <c r="Y98" s="83">
        <f t="shared" si="53"/>
        <v>-221.01540793129607</v>
      </c>
      <c r="Z98" s="83">
        <f t="shared" si="53"/>
        <v>-211.96705426356493</v>
      </c>
      <c r="AA98" s="83">
        <f t="shared" si="43"/>
        <v>-60.941863497859231</v>
      </c>
      <c r="AB98" s="83">
        <f t="shared" si="43"/>
        <v>-74.372820722179313</v>
      </c>
      <c r="AC98" s="83">
        <f t="shared" si="43"/>
        <v>-129.52800042739</v>
      </c>
      <c r="AD98" s="83">
        <f t="shared" si="43"/>
        <v>-127.68019377643759</v>
      </c>
      <c r="AE98" s="83">
        <f t="shared" si="43"/>
        <v>-123.32638051495269</v>
      </c>
      <c r="AF98" s="83">
        <f t="shared" si="43"/>
        <v>-126.84485823959221</v>
      </c>
      <c r="AG98" s="99">
        <f t="shared" ca="1" si="43"/>
        <v>-81.917070090254128</v>
      </c>
    </row>
    <row r="99" spans="1:33" ht="13.65" customHeight="1" x14ac:dyDescent="0.2">
      <c r="A99" s="53" t="s">
        <v>34</v>
      </c>
      <c r="C99" s="82">
        <f t="shared" si="47"/>
        <v>-952.58620582626827</v>
      </c>
      <c r="D99" s="82">
        <f t="shared" ca="1" si="47"/>
        <v>-530.62462098241303</v>
      </c>
      <c r="E99" s="82">
        <f t="shared" si="47"/>
        <v>-148.41199168892854</v>
      </c>
      <c r="F99" s="82">
        <f t="shared" si="47"/>
        <v>-79.715756388646696</v>
      </c>
      <c r="G99" s="82">
        <f t="shared" si="52"/>
        <v>-37.29673280620591</v>
      </c>
      <c r="H99" s="82">
        <f t="shared" si="52"/>
        <v>-68.259385665529408</v>
      </c>
      <c r="I99" s="82">
        <f t="shared" si="52"/>
        <v>-136.51877133105882</v>
      </c>
      <c r="J99" s="83">
        <f t="shared" ca="1" si="49"/>
        <v>-427.83464372156595</v>
      </c>
      <c r="K99" s="82">
        <f t="shared" ref="K99:Z99" si="54">K79-K119</f>
        <v>-93.180679073006104</v>
      </c>
      <c r="L99" s="82">
        <f t="shared" si="54"/>
        <v>-92.081031307549893</v>
      </c>
      <c r="M99" s="82">
        <f t="shared" si="54"/>
        <v>-94.280326838465044</v>
      </c>
      <c r="N99" s="82">
        <f t="shared" si="54"/>
        <v>-33.747897546583772</v>
      </c>
      <c r="O99" s="82">
        <f t="shared" si="54"/>
        <v>-32.701355525399777</v>
      </c>
      <c r="P99" s="82">
        <f t="shared" si="54"/>
        <v>-34.794439567769587</v>
      </c>
      <c r="Q99" s="82">
        <f t="shared" si="54"/>
        <v>-102.17983651226132</v>
      </c>
      <c r="R99" s="82">
        <f t="shared" si="54"/>
        <v>0</v>
      </c>
      <c r="S99" s="82">
        <f t="shared" si="54"/>
        <v>196.51880483886453</v>
      </c>
      <c r="T99" s="82">
        <f t="shared" si="54"/>
        <v>197.36842105263167</v>
      </c>
      <c r="U99" s="82">
        <f t="shared" si="54"/>
        <v>195.66918862509738</v>
      </c>
      <c r="V99" s="82">
        <f t="shared" si="54"/>
        <v>-97.529258777633004</v>
      </c>
      <c r="W99" s="82">
        <f t="shared" si="54"/>
        <v>-221.18299903640673</v>
      </c>
      <c r="X99" s="83">
        <f t="shared" si="54"/>
        <v>-230.56653491436191</v>
      </c>
      <c r="Y99" s="83">
        <f t="shared" si="54"/>
        <v>-221.01540793129607</v>
      </c>
      <c r="Z99" s="83">
        <f t="shared" si="54"/>
        <v>-211.96705426356584</v>
      </c>
      <c r="AA99" s="83">
        <f t="shared" si="43"/>
        <v>-60.941861556526419</v>
      </c>
      <c r="AB99" s="83">
        <f t="shared" si="43"/>
        <v>-74.372820722175675</v>
      </c>
      <c r="AC99" s="83">
        <f t="shared" si="43"/>
        <v>-129.5280421661264</v>
      </c>
      <c r="AD99" s="83">
        <f t="shared" si="43"/>
        <v>-127.68011053092232</v>
      </c>
      <c r="AE99" s="83">
        <f t="shared" si="43"/>
        <v>-123.32636490311415</v>
      </c>
      <c r="AF99" s="83">
        <f t="shared" si="43"/>
        <v>-126.8448392000555</v>
      </c>
      <c r="AG99" s="99">
        <f t="shared" ca="1" si="43"/>
        <v>-82.697920471731777</v>
      </c>
    </row>
    <row r="100" spans="1:33" ht="13.65" customHeight="1" x14ac:dyDescent="0.2">
      <c r="A100" s="53" t="s">
        <v>36</v>
      </c>
      <c r="C100" s="82">
        <f t="shared" si="47"/>
        <v>-800.11184234850407</v>
      </c>
      <c r="D100" s="82">
        <f t="shared" ca="1" si="47"/>
        <v>-555.02695845227026</v>
      </c>
      <c r="E100" s="82">
        <f t="shared" si="47"/>
        <v>-154.84717431988429</v>
      </c>
      <c r="F100" s="82">
        <f t="shared" si="47"/>
        <v>-80.430186598032378</v>
      </c>
      <c r="G100" s="82">
        <f t="shared" si="52"/>
        <v>-37.661946369389625</v>
      </c>
      <c r="H100" s="82">
        <f t="shared" si="52"/>
        <v>-68.870523415978823</v>
      </c>
      <c r="I100" s="82">
        <f t="shared" si="52"/>
        <v>-137.74104683195583</v>
      </c>
      <c r="J100" s="83">
        <f t="shared" ca="1" si="49"/>
        <v>-397.60404042967093</v>
      </c>
      <c r="K100" s="82">
        <f t="shared" ref="K100:Z100" si="55">K80-K120</f>
        <v>-93.939408199374157</v>
      </c>
      <c r="L100" s="82">
        <f t="shared" si="55"/>
        <v>-92.8217821782182</v>
      </c>
      <c r="M100" s="82">
        <f t="shared" si="55"/>
        <v>-95.057034220531932</v>
      </c>
      <c r="N100" s="82">
        <f t="shared" si="55"/>
        <v>-34.047198663487507</v>
      </c>
      <c r="O100" s="82">
        <f t="shared" si="55"/>
        <v>-32.981776120273935</v>
      </c>
      <c r="P100" s="82">
        <f t="shared" si="55"/>
        <v>-35.11262120669744</v>
      </c>
      <c r="Q100" s="82">
        <f t="shared" si="55"/>
        <v>-105.33707865168617</v>
      </c>
      <c r="R100" s="82">
        <f t="shared" si="55"/>
        <v>0</v>
      </c>
      <c r="S100" s="82">
        <f t="shared" si="55"/>
        <v>136.00165132971779</v>
      </c>
      <c r="T100" s="82">
        <f t="shared" si="55"/>
        <v>136.6120218579199</v>
      </c>
      <c r="U100" s="82">
        <f t="shared" si="55"/>
        <v>135.3912808015175</v>
      </c>
      <c r="V100" s="82">
        <f t="shared" si="55"/>
        <v>-100.94212651413</v>
      </c>
      <c r="W100" s="82">
        <f t="shared" si="55"/>
        <v>-223.44499167968115</v>
      </c>
      <c r="X100" s="83">
        <f t="shared" si="55"/>
        <v>-233.02263648468761</v>
      </c>
      <c r="Y100" s="83">
        <f t="shared" si="55"/>
        <v>-223.27124266394549</v>
      </c>
      <c r="Z100" s="83">
        <f t="shared" si="55"/>
        <v>-214.04109589041127</v>
      </c>
      <c r="AA100" s="83">
        <f t="shared" si="43"/>
        <v>-62.151692270123021</v>
      </c>
      <c r="AB100" s="83">
        <f t="shared" si="43"/>
        <v>-75.745564917313459</v>
      </c>
      <c r="AC100" s="83">
        <f t="shared" si="43"/>
        <v>-131.98834602956595</v>
      </c>
      <c r="AD100" s="83">
        <f t="shared" si="43"/>
        <v>-130.1351685117661</v>
      </c>
      <c r="AE100" s="83">
        <f t="shared" si="43"/>
        <v>-125.66653004492764</v>
      </c>
      <c r="AF100" s="83">
        <f t="shared" si="43"/>
        <v>-129.26334819541808</v>
      </c>
      <c r="AG100" s="99">
        <f t="shared" ca="1" si="43"/>
        <v>-90.877517303970308</v>
      </c>
    </row>
    <row r="101" spans="1:33" ht="13.65" customHeight="1" x14ac:dyDescent="0.2">
      <c r="A101" s="53" t="s">
        <v>37</v>
      </c>
      <c r="C101" s="82">
        <f t="shared" si="47"/>
        <v>-712.11219675753091</v>
      </c>
      <c r="D101" s="82">
        <f t="shared" ca="1" si="47"/>
        <v>-713.6060894386319</v>
      </c>
      <c r="E101" s="82">
        <f t="shared" si="47"/>
        <v>-232.27028892519229</v>
      </c>
      <c r="F101" s="82">
        <f t="shared" si="47"/>
        <v>-275.761165736365</v>
      </c>
      <c r="G101" s="82">
        <f t="shared" si="52"/>
        <v>-301.29614563080213</v>
      </c>
      <c r="H101" s="82">
        <f t="shared" si="52"/>
        <v>-275.48261910430483</v>
      </c>
      <c r="I101" s="82">
        <f t="shared" si="52"/>
        <v>-275.48261910430483</v>
      </c>
      <c r="J101" s="83">
        <f t="shared" ca="1" si="49"/>
        <v>-483.43743521442957</v>
      </c>
      <c r="K101" s="82">
        <f t="shared" ref="K101:Z101" si="56">K81-K121</f>
        <v>-62.626272132914892</v>
      </c>
      <c r="L101" s="82">
        <f t="shared" si="56"/>
        <v>-61.881188118810314</v>
      </c>
      <c r="M101" s="82">
        <f t="shared" si="56"/>
        <v>-63.371356147021288</v>
      </c>
      <c r="N101" s="82">
        <f t="shared" si="56"/>
        <v>-136.18777978713842</v>
      </c>
      <c r="O101" s="82">
        <f t="shared" si="56"/>
        <v>-131.92612137202923</v>
      </c>
      <c r="P101" s="82">
        <f t="shared" si="56"/>
        <v>-140.4494382022458</v>
      </c>
      <c r="Q101" s="82">
        <f t="shared" si="56"/>
        <v>-140.44943820224762</v>
      </c>
      <c r="R101" s="82">
        <f t="shared" si="56"/>
        <v>-69.252077562327031</v>
      </c>
      <c r="S101" s="82">
        <f t="shared" si="56"/>
        <v>68.000825664857985</v>
      </c>
      <c r="T101" s="82">
        <f t="shared" si="56"/>
        <v>68.306010928958131</v>
      </c>
      <c r="U101" s="82">
        <f t="shared" si="56"/>
        <v>67.695640400757839</v>
      </c>
      <c r="V101" s="82">
        <f t="shared" si="56"/>
        <v>-161.50740242261054</v>
      </c>
      <c r="W101" s="82">
        <f t="shared" si="56"/>
        <v>-255.36570477677833</v>
      </c>
      <c r="X101" s="83">
        <f t="shared" si="56"/>
        <v>-266.3115845539287</v>
      </c>
      <c r="Y101" s="83">
        <f t="shared" si="56"/>
        <v>-255.1671344730803</v>
      </c>
      <c r="Z101" s="83">
        <f t="shared" si="56"/>
        <v>-244.61839530332691</v>
      </c>
      <c r="AA101" s="83">
        <f t="shared" si="43"/>
        <v>-117.29672568266324</v>
      </c>
      <c r="AB101" s="83">
        <f t="shared" si="43"/>
        <v>-65.143750542863927</v>
      </c>
      <c r="AC101" s="83">
        <f t="shared" si="43"/>
        <v>-131.98814110494459</v>
      </c>
      <c r="AD101" s="83">
        <f t="shared" si="43"/>
        <v>-130.13509137890469</v>
      </c>
      <c r="AE101" s="83">
        <f t="shared" si="43"/>
        <v>-125.66645398215769</v>
      </c>
      <c r="AF101" s="83">
        <f t="shared" si="43"/>
        <v>-129.26322882200293</v>
      </c>
      <c r="AG101" s="99">
        <f t="shared" ca="1" si="43"/>
        <v>-129.03540972572046</v>
      </c>
    </row>
    <row r="102" spans="1:33" ht="13.65" hidden="1" customHeight="1" x14ac:dyDescent="0.2">
      <c r="A102" s="53" t="s">
        <v>39</v>
      </c>
      <c r="C102" s="82">
        <f t="shared" si="47"/>
        <v>0</v>
      </c>
      <c r="D102" s="82">
        <f t="shared" si="47"/>
        <v>0</v>
      </c>
      <c r="E102" s="82">
        <f t="shared" si="47"/>
        <v>0</v>
      </c>
      <c r="F102" s="82">
        <f t="shared" si="47"/>
        <v>0</v>
      </c>
      <c r="G102" s="82">
        <f t="shared" si="52"/>
        <v>0</v>
      </c>
      <c r="H102" s="82">
        <f t="shared" si="52"/>
        <v>0</v>
      </c>
      <c r="I102" s="82">
        <f t="shared" si="52"/>
        <v>0</v>
      </c>
      <c r="J102" s="83"/>
      <c r="K102" s="82" t="e">
        <f t="shared" ref="K102:Z102" si="57">K82-K122</f>
        <v>#DIV/0!</v>
      </c>
      <c r="L102" s="82">
        <f t="shared" si="57"/>
        <v>0</v>
      </c>
      <c r="M102" s="82">
        <f t="shared" si="57"/>
        <v>0</v>
      </c>
      <c r="N102" s="82" t="e">
        <f t="shared" si="57"/>
        <v>#DIV/0!</v>
      </c>
      <c r="O102" s="82">
        <f t="shared" si="57"/>
        <v>0</v>
      </c>
      <c r="P102" s="82">
        <f t="shared" si="57"/>
        <v>0</v>
      </c>
      <c r="Q102" s="82">
        <f t="shared" si="57"/>
        <v>0</v>
      </c>
      <c r="R102" s="82">
        <f t="shared" si="57"/>
        <v>0</v>
      </c>
      <c r="S102" s="82" t="e">
        <f t="shared" si="57"/>
        <v>#DIV/0!</v>
      </c>
      <c r="T102" s="82">
        <f t="shared" si="57"/>
        <v>0</v>
      </c>
      <c r="U102" s="82">
        <f t="shared" si="57"/>
        <v>0</v>
      </c>
      <c r="V102" s="82">
        <f t="shared" si="57"/>
        <v>0</v>
      </c>
      <c r="W102" s="82" t="e">
        <f t="shared" si="57"/>
        <v>#DIV/0!</v>
      </c>
      <c r="X102" s="83">
        <f t="shared" si="57"/>
        <v>0</v>
      </c>
      <c r="Y102" s="83">
        <f t="shared" si="57"/>
        <v>0</v>
      </c>
      <c r="Z102" s="83">
        <f t="shared" si="57"/>
        <v>0</v>
      </c>
      <c r="AA102" s="83">
        <f t="shared" ref="AA102:AE103" si="58">AA82-AA122</f>
        <v>0</v>
      </c>
      <c r="AB102" s="83">
        <f t="shared" si="58"/>
        <v>0</v>
      </c>
      <c r="AC102" s="83">
        <f t="shared" si="58"/>
        <v>0</v>
      </c>
      <c r="AD102" s="83">
        <f t="shared" si="58"/>
        <v>0</v>
      </c>
      <c r="AE102" s="83">
        <f t="shared" si="58"/>
        <v>0</v>
      </c>
      <c r="AF102" s="83" t="s">
        <v>43</v>
      </c>
      <c r="AG102" s="99"/>
    </row>
    <row r="103" spans="1:33" ht="13.65" customHeight="1" thickBot="1" x14ac:dyDescent="0.25">
      <c r="A103" s="55" t="s">
        <v>40</v>
      </c>
      <c r="B103" s="9"/>
      <c r="C103" s="89">
        <f t="shared" si="47"/>
        <v>-267.18536251709884</v>
      </c>
      <c r="D103" s="89">
        <f t="shared" ca="1" si="47"/>
        <v>-158.57913098636163</v>
      </c>
      <c r="E103" s="89">
        <f t="shared" si="47"/>
        <v>-92.908021059150997</v>
      </c>
      <c r="F103" s="89">
        <f t="shared" si="47"/>
        <v>0</v>
      </c>
      <c r="G103" s="89"/>
      <c r="H103" s="89"/>
      <c r="I103" s="89"/>
      <c r="J103" s="90">
        <f ca="1">J83-J123</f>
        <v>-129.66812864065287</v>
      </c>
      <c r="K103" s="89">
        <f t="shared" ref="K103:Z103" si="59">K83-K123</f>
        <v>-57.616170362281991</v>
      </c>
      <c r="L103" s="89">
        <f t="shared" si="59"/>
        <v>-56.930693069305562</v>
      </c>
      <c r="M103" s="89">
        <f t="shared" si="59"/>
        <v>-58.301647655258421</v>
      </c>
      <c r="N103" s="89">
        <f t="shared" si="59"/>
        <v>-68.093889893571031</v>
      </c>
      <c r="O103" s="89">
        <f t="shared" si="59"/>
        <v>-65.963060686017343</v>
      </c>
      <c r="P103" s="89">
        <f t="shared" si="59"/>
        <v>-70.22471910112472</v>
      </c>
      <c r="Q103" s="89">
        <f t="shared" si="59"/>
        <v>-140.4494382022458</v>
      </c>
      <c r="R103" s="89">
        <f t="shared" si="59"/>
        <v>-96.952908587258207</v>
      </c>
      <c r="S103" s="89">
        <f t="shared" si="59"/>
        <v>0</v>
      </c>
      <c r="T103" s="89">
        <f t="shared" si="59"/>
        <v>0</v>
      </c>
      <c r="U103" s="89">
        <f t="shared" si="59"/>
        <v>0</v>
      </c>
      <c r="V103" s="89">
        <f t="shared" si="59"/>
        <v>-67.294751009419997</v>
      </c>
      <c r="W103" s="89">
        <f t="shared" si="59"/>
        <v>-38.304855716514794</v>
      </c>
      <c r="X103" s="90">
        <f t="shared" si="59"/>
        <v>-39.946737683087122</v>
      </c>
      <c r="Y103" s="90">
        <f t="shared" si="59"/>
        <v>-38.275070170961044</v>
      </c>
      <c r="Z103" s="90">
        <f t="shared" si="59"/>
        <v>-36.692759295499854</v>
      </c>
      <c r="AA103" s="90">
        <f t="shared" si="58"/>
        <v>-55.025658658742032</v>
      </c>
      <c r="AB103" s="90">
        <f t="shared" si="58"/>
        <v>-104.28113493628189</v>
      </c>
      <c r="AC103" s="90">
        <f t="shared" si="58"/>
        <v>-104.19610092217226</v>
      </c>
      <c r="AD103" s="90">
        <f t="shared" si="58"/>
        <v>-99.64381263876021</v>
      </c>
      <c r="AE103" s="90">
        <f t="shared" si="58"/>
        <v>-98.979365981183946</v>
      </c>
      <c r="AF103" s="90">
        <f>AF83-AF123</f>
        <v>-100.93975984737153</v>
      </c>
      <c r="AG103" s="100">
        <f ca="1">AG83-AG123</f>
        <v>-64.856404691383432</v>
      </c>
    </row>
    <row r="104" spans="1:33" x14ac:dyDescent="0.2"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</row>
    <row r="105" spans="1:33" ht="13.5" customHeight="1" x14ac:dyDescent="0.2"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</row>
    <row r="106" spans="1:33" ht="10.8" hidden="1" thickBot="1" x14ac:dyDescent="0.25">
      <c r="A106" s="101">
        <f>A6-1</f>
        <v>37080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</row>
    <row r="107" spans="1:33" hidden="1" x14ac:dyDescent="0.2">
      <c r="A107" s="102" t="s">
        <v>18</v>
      </c>
      <c r="B107" s="9"/>
      <c r="C107" s="103"/>
      <c r="D107" s="103"/>
      <c r="E107" s="103"/>
      <c r="F107" s="103"/>
      <c r="G107" s="103"/>
      <c r="H107" s="103"/>
      <c r="I107" s="103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103"/>
      <c r="AG107" s="98"/>
    </row>
    <row r="108" spans="1:33" hidden="1" x14ac:dyDescent="0.2">
      <c r="A108" s="79" t="s">
        <v>20</v>
      </c>
      <c r="B108" s="38"/>
      <c r="C108" s="82"/>
      <c r="D108" s="82"/>
      <c r="E108" s="82"/>
      <c r="F108" s="82"/>
      <c r="G108" s="82"/>
      <c r="H108" s="82"/>
      <c r="I108" s="82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82"/>
      <c r="AG108" s="99"/>
    </row>
    <row r="109" spans="1:33" hidden="1" x14ac:dyDescent="0.2">
      <c r="A109" s="79" t="s">
        <v>22</v>
      </c>
      <c r="B109" s="9"/>
      <c r="C109" s="82"/>
      <c r="D109" s="82"/>
      <c r="E109" s="82"/>
      <c r="F109" s="82"/>
      <c r="G109" s="82"/>
      <c r="H109" s="82"/>
      <c r="I109" s="82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82"/>
      <c r="AG109" s="99"/>
    </row>
    <row r="110" spans="1:33" hidden="1" x14ac:dyDescent="0.2">
      <c r="A110" s="79" t="s">
        <v>23</v>
      </c>
      <c r="B110" s="9"/>
      <c r="C110" s="82"/>
      <c r="D110" s="82"/>
      <c r="E110" s="82"/>
      <c r="F110" s="82"/>
      <c r="G110" s="82"/>
      <c r="H110" s="82"/>
      <c r="I110" s="82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82"/>
      <c r="AG110" s="99"/>
    </row>
    <row r="111" spans="1:33" hidden="1" x14ac:dyDescent="0.2">
      <c r="A111" s="79" t="s">
        <v>24</v>
      </c>
      <c r="B111" s="44"/>
      <c r="C111" s="82"/>
      <c r="D111" s="82"/>
      <c r="E111" s="82"/>
      <c r="F111" s="82"/>
      <c r="G111" s="82"/>
      <c r="H111" s="82"/>
      <c r="I111" s="82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82"/>
      <c r="AG111" s="99"/>
    </row>
    <row r="112" spans="1:33" hidden="1" x14ac:dyDescent="0.2">
      <c r="A112" s="79" t="s">
        <v>26</v>
      </c>
      <c r="B112" s="9"/>
      <c r="C112" s="82"/>
      <c r="D112" s="82"/>
      <c r="E112" s="82"/>
      <c r="F112" s="82"/>
      <c r="G112" s="82"/>
      <c r="H112" s="82"/>
      <c r="I112" s="82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82"/>
      <c r="AG112" s="99"/>
    </row>
    <row r="113" spans="1:36" hidden="1" x14ac:dyDescent="0.2">
      <c r="A113" s="53" t="s">
        <v>27</v>
      </c>
      <c r="C113" s="82">
        <v>11503.317339020199</v>
      </c>
      <c r="D113" s="82">
        <v>11013.215859030839</v>
      </c>
      <c r="E113" s="82">
        <v>8885.8509911141482</v>
      </c>
      <c r="F113" s="82">
        <v>9638.355712991186</v>
      </c>
      <c r="G113" s="82">
        <v>9872.6942062873477</v>
      </c>
      <c r="H113" s="82">
        <v>9266.1691542288572</v>
      </c>
      <c r="I113" s="82">
        <v>10385.572139303484</v>
      </c>
      <c r="J113" s="83">
        <v>10260.184975539094</v>
      </c>
      <c r="K113" s="83">
        <v>10047.24859961426</v>
      </c>
      <c r="L113" s="83">
        <v>9931.8955732122595</v>
      </c>
      <c r="M113" s="83">
        <v>10162.601626016261</v>
      </c>
      <c r="N113" s="83">
        <v>9409.0104780263118</v>
      </c>
      <c r="O113" s="83">
        <v>9482.9825928812679</v>
      </c>
      <c r="P113" s="83">
        <v>9335.0383631713557</v>
      </c>
      <c r="Q113" s="83">
        <v>9327.4111675126896</v>
      </c>
      <c r="R113" s="83">
        <v>10964.912280701756</v>
      </c>
      <c r="S113" s="83">
        <v>10804.213940539972</v>
      </c>
      <c r="T113" s="83">
        <v>11129.385964912279</v>
      </c>
      <c r="U113" s="83">
        <v>10479.041916167665</v>
      </c>
      <c r="V113" s="83">
        <v>7040.0822199383347</v>
      </c>
      <c r="W113" s="83">
        <v>7858.6335993899147</v>
      </c>
      <c r="X113" s="83">
        <v>7832.0090805902382</v>
      </c>
      <c r="Y113" s="83">
        <v>7751.4928801102433</v>
      </c>
      <c r="Z113" s="83">
        <v>7992.3988374692599</v>
      </c>
      <c r="AA113" s="83">
        <v>9220.4192021636227</v>
      </c>
      <c r="AB113" s="83">
        <v>8484.383406984025</v>
      </c>
      <c r="AC113" s="83">
        <v>8473.7365569112899</v>
      </c>
      <c r="AD113" s="83">
        <v>8397.4989331502693</v>
      </c>
      <c r="AE113" s="83">
        <v>8225.8435014052484</v>
      </c>
      <c r="AF113" s="82">
        <v>8365.6929971556037</v>
      </c>
      <c r="AG113" s="99">
        <v>9209.5648043821639</v>
      </c>
      <c r="AJ113" s="6" t="s">
        <v>44</v>
      </c>
    </row>
    <row r="114" spans="1:36" hidden="1" x14ac:dyDescent="0.2">
      <c r="A114" s="53" t="s">
        <v>28</v>
      </c>
      <c r="C114" s="82">
        <v>11708.234132744905</v>
      </c>
      <c r="D114" s="82">
        <v>10082.771538740622</v>
      </c>
      <c r="E114" s="82">
        <v>6024.0963855421687</v>
      </c>
      <c r="F114" s="82">
        <v>7727.5329135661132</v>
      </c>
      <c r="G114" s="82">
        <v>7910.1811686654755</v>
      </c>
      <c r="H114" s="82">
        <v>7568.2382133995034</v>
      </c>
      <c r="I114" s="82">
        <v>8188.5856079404466</v>
      </c>
      <c r="J114" s="83">
        <v>8885.658742648453</v>
      </c>
      <c r="K114" s="83">
        <v>8347.7609325023732</v>
      </c>
      <c r="L114" s="83">
        <v>8314.3507972665157</v>
      </c>
      <c r="M114" s="83">
        <v>8381.1710677382325</v>
      </c>
      <c r="N114" s="83">
        <v>8599.9278000372688</v>
      </c>
      <c r="O114" s="83">
        <v>8675.6825720847155</v>
      </c>
      <c r="P114" s="83">
        <v>8524.173027989822</v>
      </c>
      <c r="Q114" s="83">
        <v>9200.5076142131984</v>
      </c>
      <c r="R114" s="83">
        <v>10470.588235294117</v>
      </c>
      <c r="S114" s="83">
        <v>11983.257937596773</v>
      </c>
      <c r="T114" s="83">
        <v>12552.742616033755</v>
      </c>
      <c r="U114" s="83">
        <v>11413.773259159792</v>
      </c>
      <c r="V114" s="83">
        <v>6064.9474689589315</v>
      </c>
      <c r="W114" s="83">
        <v>6920.194779029287</v>
      </c>
      <c r="X114" s="83">
        <v>6949.1525423728817</v>
      </c>
      <c r="Y114" s="83">
        <v>6990.2250511479879</v>
      </c>
      <c r="Z114" s="83">
        <v>6821.2067435669924</v>
      </c>
      <c r="AA114" s="83">
        <v>8687.6814736345223</v>
      </c>
      <c r="AB114" s="83">
        <v>8022.693906202514</v>
      </c>
      <c r="AC114" s="83">
        <v>7908.8641394338947</v>
      </c>
      <c r="AD114" s="83">
        <v>7932.7658859007552</v>
      </c>
      <c r="AE114" s="83">
        <v>7779.2105872588809</v>
      </c>
      <c r="AF114" s="82">
        <v>7873.613537531176</v>
      </c>
      <c r="AG114" s="99">
        <v>8610.297144548711</v>
      </c>
    </row>
    <row r="115" spans="1:36" hidden="1" x14ac:dyDescent="0.2">
      <c r="A115" s="53" t="s">
        <v>29</v>
      </c>
      <c r="C115" s="82">
        <v>15025.259857151153</v>
      </c>
      <c r="D115" s="82">
        <v>13002.134678827866</v>
      </c>
      <c r="E115" s="82">
        <v>8223.3696691528003</v>
      </c>
      <c r="F115" s="82">
        <v>10242.047591790008</v>
      </c>
      <c r="G115" s="82">
        <v>10653.227864251085</v>
      </c>
      <c r="H115" s="82">
        <v>10359.801488833746</v>
      </c>
      <c r="I115" s="82">
        <v>10359.801488833746</v>
      </c>
      <c r="J115" s="83">
        <v>11623.202949230457</v>
      </c>
      <c r="K115" s="83">
        <v>10749.171611715385</v>
      </c>
      <c r="L115" s="83">
        <v>10706.15034168565</v>
      </c>
      <c r="M115" s="83">
        <v>10792.192881745121</v>
      </c>
      <c r="N115" s="83">
        <v>10589.785532533624</v>
      </c>
      <c r="O115" s="83">
        <v>10238.095238095237</v>
      </c>
      <c r="P115" s="83">
        <v>10941.47582697201</v>
      </c>
      <c r="Q115" s="83">
        <v>11421.319796954314</v>
      </c>
      <c r="R115" s="83">
        <v>12705.882352941177</v>
      </c>
      <c r="S115" s="83">
        <v>14299.349807888586</v>
      </c>
      <c r="T115" s="83">
        <v>14978.902953586497</v>
      </c>
      <c r="U115" s="83">
        <v>13619.796662190676</v>
      </c>
      <c r="V115" s="83">
        <v>7449.8567335243561</v>
      </c>
      <c r="W115" s="83">
        <v>8326.7384333035334</v>
      </c>
      <c r="X115" s="83">
        <v>8361.5819209039546</v>
      </c>
      <c r="Y115" s="83">
        <v>8411.002500568311</v>
      </c>
      <c r="Z115" s="83">
        <v>8207.6308784383327</v>
      </c>
      <c r="AA115" s="83">
        <v>10683.411182892491</v>
      </c>
      <c r="AB115" s="83">
        <v>9797.0731623799911</v>
      </c>
      <c r="AC115" s="83">
        <v>9339.7091408404467</v>
      </c>
      <c r="AD115" s="83">
        <v>9159.647230317607</v>
      </c>
      <c r="AE115" s="83">
        <v>9038.4936023185583</v>
      </c>
      <c r="AF115" s="82">
        <v>9179.283324492204</v>
      </c>
      <c r="AG115" s="99">
        <v>10520.021397319379</v>
      </c>
    </row>
    <row r="116" spans="1:36" hidden="1" x14ac:dyDescent="0.2">
      <c r="A116" s="53" t="s">
        <v>31</v>
      </c>
      <c r="C116" s="82">
        <v>10216.450844898673</v>
      </c>
      <c r="D116" s="82">
        <v>8150.5918882204542</v>
      </c>
      <c r="E116" s="82">
        <v>6263.1478294128892</v>
      </c>
      <c r="F116" s="82">
        <v>8034.181045056831</v>
      </c>
      <c r="G116" s="82">
        <v>8356.7236539933656</v>
      </c>
      <c r="H116" s="82">
        <v>8126.5508684863516</v>
      </c>
      <c r="I116" s="82">
        <v>8126.5508684863516</v>
      </c>
      <c r="J116" s="83">
        <v>8166.092901897212</v>
      </c>
      <c r="K116" s="83">
        <v>8347.7609325023732</v>
      </c>
      <c r="L116" s="83">
        <v>8314.3507972665157</v>
      </c>
      <c r="M116" s="83">
        <v>8381.1710677382325</v>
      </c>
      <c r="N116" s="83">
        <v>8373.3187931661214</v>
      </c>
      <c r="O116" s="83">
        <v>8095.2380952380945</v>
      </c>
      <c r="P116" s="83">
        <v>8651.3994910941474</v>
      </c>
      <c r="Q116" s="83">
        <v>8756.3451776649745</v>
      </c>
      <c r="R116" s="83">
        <v>9647.0588235294108</v>
      </c>
      <c r="S116" s="83">
        <v>9465.7667742361082</v>
      </c>
      <c r="T116" s="83">
        <v>9915.6118143459917</v>
      </c>
      <c r="U116" s="83">
        <v>9015.9217341262229</v>
      </c>
      <c r="V116" s="83">
        <v>6303.7249283667625</v>
      </c>
      <c r="W116" s="83">
        <v>7032.7182713712273</v>
      </c>
      <c r="X116" s="83">
        <v>7062.146892655368</v>
      </c>
      <c r="Y116" s="83">
        <v>7103.8872471016139</v>
      </c>
      <c r="Z116" s="83">
        <v>6932.1206743566991</v>
      </c>
      <c r="AA116" s="83">
        <v>8169.099122339986</v>
      </c>
      <c r="AB116" s="83">
        <v>7493.0124855006397</v>
      </c>
      <c r="AC116" s="83">
        <v>7575.9575677034782</v>
      </c>
      <c r="AD116" s="83">
        <v>7512.499483929837</v>
      </c>
      <c r="AE116" s="83">
        <v>7450.0848052687033</v>
      </c>
      <c r="AF116" s="82">
        <v>7512.8472856340059</v>
      </c>
      <c r="AG116" s="99">
        <v>8080.2403582454399</v>
      </c>
    </row>
    <row r="117" spans="1:36" hidden="1" x14ac:dyDescent="0.2">
      <c r="A117" s="53" t="s">
        <v>32</v>
      </c>
      <c r="C117" s="82">
        <v>18190.000580686374</v>
      </c>
      <c r="D117" s="82">
        <v>15718.998641568018</v>
      </c>
      <c r="E117" s="82">
        <v>9801.1091986995598</v>
      </c>
      <c r="F117" s="82">
        <v>12449.914138523181</v>
      </c>
      <c r="G117" s="82">
        <v>12949.732074508804</v>
      </c>
      <c r="H117" s="82">
        <v>12593.052109181141</v>
      </c>
      <c r="I117" s="82">
        <v>12593.052109181141</v>
      </c>
      <c r="J117" s="83">
        <v>14040.005639869283</v>
      </c>
      <c r="K117" s="83">
        <v>12578.817843496727</v>
      </c>
      <c r="L117" s="83">
        <v>12528.473804100227</v>
      </c>
      <c r="M117" s="83">
        <v>12629.161882893226</v>
      </c>
      <c r="N117" s="83">
        <v>11821.155943293348</v>
      </c>
      <c r="O117" s="83">
        <v>11428.571428571429</v>
      </c>
      <c r="P117" s="83">
        <v>12213.740458015267</v>
      </c>
      <c r="Q117" s="83">
        <v>12436.548223350253</v>
      </c>
      <c r="R117" s="83">
        <v>14588.235294117647</v>
      </c>
      <c r="S117" s="83">
        <v>17118.939910852532</v>
      </c>
      <c r="T117" s="83">
        <v>17932.489451476795</v>
      </c>
      <c r="U117" s="83">
        <v>16305.390370228273</v>
      </c>
      <c r="V117" s="83">
        <v>8978.0324737344799</v>
      </c>
      <c r="W117" s="83">
        <v>10127.114310774567</v>
      </c>
      <c r="X117" s="83">
        <v>10169.491525423728</v>
      </c>
      <c r="Y117" s="83">
        <v>10229.597635826325</v>
      </c>
      <c r="Z117" s="83">
        <v>9982.2537710736469</v>
      </c>
      <c r="AA117" s="83">
        <v>12516.233142505858</v>
      </c>
      <c r="AB117" s="83">
        <v>11705.338760695284</v>
      </c>
      <c r="AC117" s="83">
        <v>11689.050500091589</v>
      </c>
      <c r="AD117" s="83">
        <v>11598.005163877415</v>
      </c>
      <c r="AE117" s="83">
        <v>11657.171171855683</v>
      </c>
      <c r="AF117" s="82">
        <v>11648.075611941562</v>
      </c>
      <c r="AG117" s="99">
        <v>12466.991759369255</v>
      </c>
    </row>
    <row r="118" spans="1:36" hidden="1" x14ac:dyDescent="0.2">
      <c r="A118" s="53" t="s">
        <v>33</v>
      </c>
      <c r="C118" s="82">
        <v>14486.902113123269</v>
      </c>
      <c r="D118" s="82">
        <v>15691.3280776228</v>
      </c>
      <c r="E118" s="82">
        <v>8830.5135054912425</v>
      </c>
      <c r="F118" s="82">
        <v>8313.214594816196</v>
      </c>
      <c r="G118" s="82">
        <v>8802.0289422646565</v>
      </c>
      <c r="H118" s="82">
        <v>7986.3481228668943</v>
      </c>
      <c r="I118" s="82">
        <v>8873.7201365187721</v>
      </c>
      <c r="J118" s="83">
        <v>11830.489572763378</v>
      </c>
      <c r="K118" s="83">
        <v>8507.9181543900086</v>
      </c>
      <c r="L118" s="83">
        <v>8450.992696520605</v>
      </c>
      <c r="M118" s="83">
        <v>8564.8436122594103</v>
      </c>
      <c r="N118" s="83">
        <v>8842.424357417236</v>
      </c>
      <c r="O118" s="83">
        <v>8507.4600590363789</v>
      </c>
      <c r="P118" s="83">
        <v>9177.3886557980913</v>
      </c>
      <c r="Q118" s="83">
        <v>9809.264305177112</v>
      </c>
      <c r="R118" s="83">
        <v>12098.930481283423</v>
      </c>
      <c r="S118" s="83">
        <v>15393.973045711067</v>
      </c>
      <c r="T118" s="83">
        <v>15460.526315789473</v>
      </c>
      <c r="U118" s="83">
        <v>15327.419775632663</v>
      </c>
      <c r="V118" s="83">
        <v>7997.3992197659309</v>
      </c>
      <c r="W118" s="83">
        <v>7962.7507553165406</v>
      </c>
      <c r="X118" s="83">
        <v>8249.3410515690994</v>
      </c>
      <c r="Y118" s="83">
        <v>7958.1338623371594</v>
      </c>
      <c r="Z118" s="83">
        <v>7680.777352043362</v>
      </c>
      <c r="AA118" s="83">
        <v>9933.6509774235201</v>
      </c>
      <c r="AB118" s="83">
        <v>9468.0522842372211</v>
      </c>
      <c r="AC118" s="83">
        <v>9319.4048967941017</v>
      </c>
      <c r="AD118" s="83">
        <v>9303.8341670104364</v>
      </c>
      <c r="AE118" s="83">
        <v>9410.5967389792968</v>
      </c>
      <c r="AF118" s="82">
        <v>9344.6119342612783</v>
      </c>
      <c r="AG118" s="99">
        <v>9966.1623789661626</v>
      </c>
    </row>
    <row r="119" spans="1:36" hidden="1" x14ac:dyDescent="0.2">
      <c r="A119" s="53" t="s">
        <v>34</v>
      </c>
      <c r="C119" s="82">
        <v>14468.133875528072</v>
      </c>
      <c r="D119" s="82">
        <v>15322.1979065046</v>
      </c>
      <c r="E119" s="82">
        <v>8459.4812616816471</v>
      </c>
      <c r="F119" s="82">
        <v>8313.214594816196</v>
      </c>
      <c r="G119" s="82">
        <v>8578.248545427421</v>
      </c>
      <c r="H119" s="82">
        <v>7781.5689243147399</v>
      </c>
      <c r="I119" s="82">
        <v>8668.9425002999687</v>
      </c>
      <c r="J119" s="83">
        <v>11640.75690963263</v>
      </c>
      <c r="K119" s="83">
        <v>8259.190928996155</v>
      </c>
      <c r="L119" s="83">
        <v>8204.9524506354774</v>
      </c>
      <c r="M119" s="83">
        <v>8313.4294073568344</v>
      </c>
      <c r="N119" s="83">
        <v>8707.4342242448347</v>
      </c>
      <c r="O119" s="83">
        <v>8376.6581065820064</v>
      </c>
      <c r="P119" s="83">
        <v>9038.210341907663</v>
      </c>
      <c r="Q119" s="83">
        <v>9468.6638107091912</v>
      </c>
      <c r="R119" s="83">
        <v>11697.860962566847</v>
      </c>
      <c r="S119" s="83">
        <v>15131.947972592581</v>
      </c>
      <c r="T119" s="83">
        <v>15197.36842105263</v>
      </c>
      <c r="U119" s="83">
        <v>15066.527524132533</v>
      </c>
      <c r="V119" s="83">
        <v>7711.3123026873882</v>
      </c>
      <c r="W119" s="83">
        <v>7773.1650063874768</v>
      </c>
      <c r="X119" s="83">
        <v>8051.7125930710754</v>
      </c>
      <c r="Y119" s="83">
        <v>7768.6911205596234</v>
      </c>
      <c r="Z119" s="83">
        <v>7499.0913055317342</v>
      </c>
      <c r="AA119" s="83">
        <v>9694.4189438992089</v>
      </c>
      <c r="AB119" s="83">
        <v>9172.0720527047488</v>
      </c>
      <c r="AC119" s="83">
        <v>9063.9274776403436</v>
      </c>
      <c r="AD119" s="83">
        <v>9088.9423601324124</v>
      </c>
      <c r="AE119" s="83">
        <v>9306.8510677129216</v>
      </c>
      <c r="AF119" s="82">
        <v>9153.2403018285604</v>
      </c>
      <c r="AG119" s="99">
        <v>9737.8720586698309</v>
      </c>
    </row>
    <row r="120" spans="1:36" hidden="1" x14ac:dyDescent="0.2">
      <c r="A120" s="53" t="s">
        <v>36</v>
      </c>
      <c r="C120" s="82">
        <v>15560.877910668596</v>
      </c>
      <c r="D120" s="82">
        <v>16730.098319061213</v>
      </c>
      <c r="E120" s="82">
        <v>9910.1905669173648</v>
      </c>
      <c r="F120" s="82">
        <v>8656.5558574405459</v>
      </c>
      <c r="G120" s="82">
        <v>9189.9838494981559</v>
      </c>
      <c r="H120" s="82">
        <v>8746.985758631683</v>
      </c>
      <c r="I120" s="82">
        <v>8793.8172101317687</v>
      </c>
      <c r="J120" s="83">
        <v>12714.430663521929</v>
      </c>
      <c r="K120" s="83">
        <v>8643.0444642804396</v>
      </c>
      <c r="L120" s="83">
        <v>8540.8408593479489</v>
      </c>
      <c r="M120" s="83">
        <v>8745.2480692129302</v>
      </c>
      <c r="N120" s="83">
        <v>8988.3935263599415</v>
      </c>
      <c r="O120" s="83">
        <v>8707.1240690724862</v>
      </c>
      <c r="P120" s="83">
        <v>9269.6629836473949</v>
      </c>
      <c r="Q120" s="83">
        <v>10112.359550561798</v>
      </c>
      <c r="R120" s="83">
        <v>12673.130193905818</v>
      </c>
      <c r="S120" s="83">
        <v>16184.196508236673</v>
      </c>
      <c r="T120" s="83">
        <v>16256.830601092897</v>
      </c>
      <c r="U120" s="83">
        <v>16111.562415380447</v>
      </c>
      <c r="V120" s="83">
        <v>8411.8438761776579</v>
      </c>
      <c r="W120" s="83">
        <v>8107.8610429473083</v>
      </c>
      <c r="X120" s="83">
        <v>8455.3927222834773</v>
      </c>
      <c r="Y120" s="83">
        <v>8101.5564358699803</v>
      </c>
      <c r="Z120" s="83">
        <v>7766.6339706884673</v>
      </c>
      <c r="AA120" s="83">
        <v>9886.8745973570076</v>
      </c>
      <c r="AB120" s="83">
        <v>9640.4607873602672</v>
      </c>
      <c r="AC120" s="83">
        <v>9500.2687715238335</v>
      </c>
      <c r="AD120" s="83">
        <v>9504.4702324142308</v>
      </c>
      <c r="AE120" s="83">
        <v>9609.104997173934</v>
      </c>
      <c r="AF120" s="82">
        <v>9537.9480003706649</v>
      </c>
      <c r="AG120" s="99">
        <v>10269.604151746222</v>
      </c>
    </row>
    <row r="121" spans="1:36" hidden="1" x14ac:dyDescent="0.2">
      <c r="A121" s="53" t="s">
        <v>37</v>
      </c>
      <c r="C121" s="82">
        <v>17201.429180822677</v>
      </c>
      <c r="D121" s="82">
        <v>18157.310497938473</v>
      </c>
      <c r="E121" s="82">
        <v>10591.514873297894</v>
      </c>
      <c r="F121" s="82">
        <v>9031.1593743783724</v>
      </c>
      <c r="G121" s="82">
        <v>9867.4282247526662</v>
      </c>
      <c r="H121" s="82">
        <v>9022.0369911719281</v>
      </c>
      <c r="I121" s="82">
        <v>9022.0369911719281</v>
      </c>
      <c r="J121" s="83">
        <v>13745.353481609354</v>
      </c>
      <c r="K121" s="83">
        <v>8767.6780986083395</v>
      </c>
      <c r="L121" s="83">
        <v>8663.3663366336623</v>
      </c>
      <c r="M121" s="83">
        <v>8871.9898605830167</v>
      </c>
      <c r="N121" s="83">
        <v>9192.675135631911</v>
      </c>
      <c r="O121" s="83">
        <v>8905.0131926121358</v>
      </c>
      <c r="P121" s="83">
        <v>9480.3370786516844</v>
      </c>
      <c r="Q121" s="83">
        <v>10674.157303370786</v>
      </c>
      <c r="R121" s="83">
        <v>12742.382271468145</v>
      </c>
      <c r="S121" s="83">
        <v>16388.745654279293</v>
      </c>
      <c r="T121" s="83">
        <v>16462.84197197586</v>
      </c>
      <c r="U121" s="83">
        <v>16314.649336582725</v>
      </c>
      <c r="V121" s="83">
        <v>8734.8588863901623</v>
      </c>
      <c r="W121" s="83">
        <v>8299.3854052452934</v>
      </c>
      <c r="X121" s="83">
        <v>8655.1264980026644</v>
      </c>
      <c r="Y121" s="83">
        <v>8292.931870375096</v>
      </c>
      <c r="Z121" s="83">
        <v>7950.0978473581208</v>
      </c>
      <c r="AA121" s="83">
        <v>10439.759490685457</v>
      </c>
      <c r="AB121" s="83">
        <v>9846.8739899406828</v>
      </c>
      <c r="AC121" s="83">
        <v>9796.7436673326229</v>
      </c>
      <c r="AD121" s="83">
        <v>9739.8883841764455</v>
      </c>
      <c r="AE121" s="83">
        <v>9781.5757638202867</v>
      </c>
      <c r="AF121" s="82">
        <v>9772.7359384431184</v>
      </c>
      <c r="AG121" s="99">
        <v>10533.92870569699</v>
      </c>
    </row>
    <row r="122" spans="1:36" hidden="1" x14ac:dyDescent="0.2">
      <c r="A122" s="53" t="s">
        <v>39</v>
      </c>
      <c r="C122" s="82"/>
      <c r="D122" s="82"/>
      <c r="E122" s="82"/>
      <c r="F122" s="82"/>
      <c r="G122" s="82"/>
      <c r="H122" s="82"/>
      <c r="I122" s="82"/>
      <c r="J122" s="83" t="e">
        <v>#DIV/0!</v>
      </c>
      <c r="K122" s="83" t="e">
        <v>#DIV/0!</v>
      </c>
      <c r="L122" s="83"/>
      <c r="M122" s="83"/>
      <c r="N122" s="83" t="e">
        <v>#DIV/0!</v>
      </c>
      <c r="O122" s="83"/>
      <c r="P122" s="83"/>
      <c r="Q122" s="83"/>
      <c r="R122" s="83"/>
      <c r="S122" s="83" t="e">
        <v>#DIV/0!</v>
      </c>
      <c r="T122" s="83"/>
      <c r="U122" s="83"/>
      <c r="V122" s="83"/>
      <c r="W122" s="83" t="e">
        <v>#DIV/0!</v>
      </c>
      <c r="X122" s="83"/>
      <c r="Y122" s="83"/>
      <c r="Z122" s="83"/>
      <c r="AA122" s="83"/>
      <c r="AB122" s="83"/>
      <c r="AC122" s="83"/>
      <c r="AD122" s="83"/>
      <c r="AE122" s="83"/>
      <c r="AF122" s="82" t="s">
        <v>43</v>
      </c>
      <c r="AG122" s="99"/>
    </row>
    <row r="123" spans="1:36" ht="10.8" hidden="1" thickBot="1" x14ac:dyDescent="0.25">
      <c r="A123" s="55" t="s">
        <v>40</v>
      </c>
      <c r="B123" s="9"/>
      <c r="C123" s="89">
        <v>13088.327725810626</v>
      </c>
      <c r="D123" s="89">
        <v>14113.542657786234</v>
      </c>
      <c r="E123" s="89">
        <v>11117.993659299755</v>
      </c>
      <c r="F123" s="89">
        <v>8961.2980627029629</v>
      </c>
      <c r="G123" s="89">
        <v>10268.150161784542</v>
      </c>
      <c r="H123" s="89">
        <v>8561.9792465336068</v>
      </c>
      <c r="I123" s="89">
        <v>8906.3323890538923</v>
      </c>
      <c r="J123" s="83">
        <v>11820.290526399895</v>
      </c>
      <c r="K123" s="83">
        <v>8633.0776061176875</v>
      </c>
      <c r="L123" s="83">
        <v>8999.9982626131259</v>
      </c>
      <c r="M123" s="83">
        <v>8266.1569496222473</v>
      </c>
      <c r="N123" s="83">
        <v>8578.5484989687957</v>
      </c>
      <c r="O123" s="83">
        <v>8350.92086590689</v>
      </c>
      <c r="P123" s="83">
        <v>8806.1761320307014</v>
      </c>
      <c r="Q123" s="83">
        <v>9789.3275571673094</v>
      </c>
      <c r="R123" s="83">
        <v>10692.519296239288</v>
      </c>
      <c r="S123" s="83">
        <v>12104.145926078061</v>
      </c>
      <c r="T123" s="83">
        <v>12158.467860821165</v>
      </c>
      <c r="U123" s="83">
        <v>12049.823991334957</v>
      </c>
      <c r="V123" s="83">
        <v>9650.0679108528566</v>
      </c>
      <c r="W123" s="83">
        <v>8561.987296618785</v>
      </c>
      <c r="X123" s="83">
        <v>9233.0231647516848</v>
      </c>
      <c r="Y123" s="83">
        <v>8400.1015996288115</v>
      </c>
      <c r="Z123" s="83">
        <v>8052.8371254758595</v>
      </c>
      <c r="AA123" s="90">
        <v>9515.8774988606056</v>
      </c>
      <c r="AB123" s="90">
        <v>9380.8221997059936</v>
      </c>
      <c r="AC123" s="90">
        <v>9348.3728750685914</v>
      </c>
      <c r="AD123" s="90">
        <v>8820.4077340555923</v>
      </c>
      <c r="AE123" s="90">
        <v>9190.4016986318165</v>
      </c>
      <c r="AF123" s="89">
        <v>9119.7274359186667</v>
      </c>
      <c r="AG123" s="100">
        <v>9563.7887534977617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Peak Prices and Heat Rates</oddHeader>
  </headerFooter>
  <drawing r:id="rId2"/>
  <legacyDrawing r:id="rId3"/>
  <controls>
    <mc:AlternateContent xmlns:mc="http://schemas.openxmlformats.org/markup-compatibility/2006">
      <mc:Choice Requires="x14">
        <control shapeId="1026" r:id="rId4" name="CommandButton1">
          <controlPr autoLine="0" autoPict="0" r:id="rId5">
            <anchor moveWithCells="1">
              <from>
                <xdr:col>5</xdr:col>
                <xdr:colOff>137160</xdr:colOff>
                <xdr:row>0</xdr:row>
                <xdr:rowOff>45720</xdr:rowOff>
              </from>
              <to>
                <xdr:col>10</xdr:col>
                <xdr:colOff>175260</xdr:colOff>
                <xdr:row>2</xdr:row>
                <xdr:rowOff>7620</xdr:rowOff>
              </to>
            </anchor>
          </controlPr>
        </control>
      </mc:Choice>
      <mc:Fallback>
        <control shapeId="1026" r:id="rId4" name="CommandButton1"/>
      </mc:Fallback>
    </mc:AlternateContent>
    <mc:AlternateContent xmlns:mc="http://schemas.openxmlformats.org/markup-compatibility/2006">
      <mc:Choice Requires="x14">
        <control shapeId="1025" r:id="rId6" name="Button 1">
          <controlPr defaultSize="0" print="0" autoFill="0" autoPict="0" macro="[3]!PublishPowerEastPrice">
            <anchor moveWithCells="1" sizeWithCells="1">
              <from>
                <xdr:col>13</xdr:col>
                <xdr:colOff>609600</xdr:colOff>
                <xdr:row>1</xdr:row>
                <xdr:rowOff>38100</xdr:rowOff>
              </from>
              <to>
                <xdr:col>17</xdr:col>
                <xdr:colOff>571500</xdr:colOff>
                <xdr:row>2</xdr:row>
                <xdr:rowOff>160020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7" name="Button 3">
          <controlPr defaultSize="0" print="0" autoFill="0" autoPict="0" macro="[2]!rollprior">
            <anchor moveWithCells="1" sizeWithCells="1">
              <from>
                <xdr:col>30</xdr:col>
                <xdr:colOff>495300</xdr:colOff>
                <xdr:row>0</xdr:row>
                <xdr:rowOff>91440</xdr:rowOff>
              </from>
              <to>
                <xdr:col>31</xdr:col>
                <xdr:colOff>464820</xdr:colOff>
                <xdr:row>2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8" r:id="rId8" name="Button 4">
          <controlPr defaultSize="0" print="0" autoFill="0" autoPict="0" macro="[2]!copyancillary">
            <anchor moveWithCells="1" sizeWithCells="1">
              <from>
                <xdr:col>33</xdr:col>
                <xdr:colOff>403860</xdr:colOff>
                <xdr:row>1</xdr:row>
                <xdr:rowOff>0</xdr:rowOff>
              </from>
              <to>
                <xdr:col>35</xdr:col>
                <xdr:colOff>533400</xdr:colOff>
                <xdr:row>3</xdr:row>
                <xdr:rowOff>60960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BV121"/>
  <sheetViews>
    <sheetView zoomScaleNormal="100" workbookViewId="0">
      <pane xSplit="1" ySplit="8" topLeftCell="B9" activePane="bottomRight" state="frozen"/>
      <selection activeCell="K29" sqref="K29"/>
      <selection pane="topRight" activeCell="K29" sqref="K29"/>
      <selection pane="bottomLeft" activeCell="K29" sqref="K29"/>
      <selection pane="bottomRight" activeCell="K29" sqref="K29"/>
    </sheetView>
  </sheetViews>
  <sheetFormatPr defaultColWidth="9.125" defaultRowHeight="10.199999999999999" x14ac:dyDescent="0.2"/>
  <cols>
    <col min="1" max="1" width="22.25" style="2" customWidth="1"/>
    <col min="2" max="13" width="12.125" style="2" customWidth="1"/>
    <col min="14" max="17" width="10" style="2" customWidth="1"/>
    <col min="18" max="28" width="10" style="2" hidden="1" customWidth="1"/>
    <col min="29" max="29" width="12.875" style="2" customWidth="1"/>
    <col min="30" max="30" width="6.875" style="2" hidden="1" customWidth="1"/>
    <col min="31" max="65" width="9.125" style="2"/>
    <col min="66" max="70" width="0" style="2" hidden="1" customWidth="1"/>
    <col min="71" max="16384" width="9.125" style="2"/>
  </cols>
  <sheetData>
    <row r="1" spans="1:74" x14ac:dyDescent="0.2">
      <c r="A1" s="1" t="s">
        <v>0</v>
      </c>
    </row>
    <row r="2" spans="1:74" x14ac:dyDescent="0.2">
      <c r="A2" s="7">
        <f>PrReportDate</f>
        <v>37081</v>
      </c>
    </row>
    <row r="3" spans="1:74" x14ac:dyDescent="0.2">
      <c r="A3" s="1" t="s">
        <v>1</v>
      </c>
    </row>
    <row r="4" spans="1:74" x14ac:dyDescent="0.2">
      <c r="A4" s="8"/>
    </row>
    <row r="5" spans="1:74" x14ac:dyDescent="0.2">
      <c r="A5" s="8"/>
    </row>
    <row r="7" spans="1:74" hidden="1" x14ac:dyDescent="0.2">
      <c r="B7" s="105">
        <f>WORKDAY(A2, 1, Holidays)</f>
        <v>37082</v>
      </c>
      <c r="C7" s="105">
        <f t="shared" ref="C7:AC7" si="0">WORKDAY(B7, 1, Holidays)</f>
        <v>37083</v>
      </c>
      <c r="D7" s="105">
        <f t="shared" si="0"/>
        <v>37084</v>
      </c>
      <c r="E7" s="105">
        <f t="shared" si="0"/>
        <v>37085</v>
      </c>
      <c r="F7" s="105">
        <f t="shared" si="0"/>
        <v>37088</v>
      </c>
      <c r="G7" s="105">
        <f t="shared" si="0"/>
        <v>37089</v>
      </c>
      <c r="H7" s="105">
        <f t="shared" si="0"/>
        <v>37090</v>
      </c>
      <c r="I7" s="105">
        <f t="shared" si="0"/>
        <v>37091</v>
      </c>
      <c r="J7" s="105">
        <f t="shared" si="0"/>
        <v>37092</v>
      </c>
      <c r="K7" s="105">
        <f t="shared" si="0"/>
        <v>37095</v>
      </c>
      <c r="L7" s="105">
        <f t="shared" si="0"/>
        <v>37096</v>
      </c>
      <c r="M7" s="105">
        <f t="shared" si="0"/>
        <v>37097</v>
      </c>
      <c r="N7" s="105">
        <f t="shared" si="0"/>
        <v>37098</v>
      </c>
      <c r="O7" s="105">
        <f t="shared" si="0"/>
        <v>37099</v>
      </c>
      <c r="P7" s="105">
        <f t="shared" si="0"/>
        <v>37102</v>
      </c>
      <c r="Q7" s="105">
        <f t="shared" si="0"/>
        <v>37103</v>
      </c>
      <c r="R7" s="105">
        <f t="shared" si="0"/>
        <v>37104</v>
      </c>
      <c r="S7" s="105">
        <f t="shared" si="0"/>
        <v>37105</v>
      </c>
      <c r="T7" s="105">
        <f t="shared" si="0"/>
        <v>37106</v>
      </c>
      <c r="U7" s="105">
        <f t="shared" si="0"/>
        <v>37109</v>
      </c>
      <c r="V7" s="105">
        <f t="shared" si="0"/>
        <v>37110</v>
      </c>
      <c r="W7" s="105">
        <f t="shared" si="0"/>
        <v>37111</v>
      </c>
      <c r="X7" s="105">
        <f t="shared" si="0"/>
        <v>37112</v>
      </c>
      <c r="Y7" s="105">
        <f t="shared" si="0"/>
        <v>37113</v>
      </c>
      <c r="Z7" s="105">
        <f t="shared" si="0"/>
        <v>37116</v>
      </c>
      <c r="AA7" s="105">
        <f t="shared" si="0"/>
        <v>37117</v>
      </c>
      <c r="AB7" s="105">
        <f t="shared" si="0"/>
        <v>37118</v>
      </c>
      <c r="AC7" s="105">
        <f t="shared" si="0"/>
        <v>37119</v>
      </c>
    </row>
    <row r="8" spans="1:74" s="106" customFormat="1" ht="22.5" customHeight="1" x14ac:dyDescent="0.2">
      <c r="B8" s="107">
        <f t="shared" ref="B8:AB8" si="1">B7</f>
        <v>37082</v>
      </c>
      <c r="C8" s="107">
        <f t="shared" si="1"/>
        <v>37083</v>
      </c>
      <c r="D8" s="107">
        <f t="shared" si="1"/>
        <v>37084</v>
      </c>
      <c r="E8" s="107">
        <f t="shared" si="1"/>
        <v>37085</v>
      </c>
      <c r="F8" s="107">
        <f t="shared" si="1"/>
        <v>37088</v>
      </c>
      <c r="G8" s="107">
        <f t="shared" si="1"/>
        <v>37089</v>
      </c>
      <c r="H8" s="107">
        <f t="shared" si="1"/>
        <v>37090</v>
      </c>
      <c r="I8" s="107">
        <f t="shared" si="1"/>
        <v>37091</v>
      </c>
      <c r="J8" s="107">
        <f t="shared" si="1"/>
        <v>37092</v>
      </c>
      <c r="K8" s="107">
        <f t="shared" si="1"/>
        <v>37095</v>
      </c>
      <c r="L8" s="107">
        <f t="shared" si="1"/>
        <v>37096</v>
      </c>
      <c r="M8" s="107">
        <f t="shared" si="1"/>
        <v>37097</v>
      </c>
      <c r="N8" s="107">
        <f t="shared" si="1"/>
        <v>37098</v>
      </c>
      <c r="O8" s="107">
        <f t="shared" si="1"/>
        <v>37099</v>
      </c>
      <c r="P8" s="107">
        <f t="shared" si="1"/>
        <v>37102</v>
      </c>
      <c r="Q8" s="107">
        <f t="shared" si="1"/>
        <v>37103</v>
      </c>
      <c r="R8" s="107">
        <f t="shared" si="1"/>
        <v>37104</v>
      </c>
      <c r="S8" s="107">
        <f t="shared" si="1"/>
        <v>37105</v>
      </c>
      <c r="T8" s="107">
        <f t="shared" si="1"/>
        <v>37106</v>
      </c>
      <c r="U8" s="107">
        <f t="shared" si="1"/>
        <v>37109</v>
      </c>
      <c r="V8" s="107">
        <f t="shared" si="1"/>
        <v>37110</v>
      </c>
      <c r="W8" s="107">
        <f t="shared" si="1"/>
        <v>37111</v>
      </c>
      <c r="X8" s="107">
        <f t="shared" si="1"/>
        <v>37112</v>
      </c>
      <c r="Y8" s="107">
        <f t="shared" si="1"/>
        <v>37113</v>
      </c>
      <c r="Z8" s="107">
        <f t="shared" si="1"/>
        <v>37116</v>
      </c>
      <c r="AA8" s="107">
        <f t="shared" si="1"/>
        <v>37117</v>
      </c>
      <c r="AB8" s="107">
        <f t="shared" si="1"/>
        <v>37118</v>
      </c>
      <c r="AC8" s="108" t="s">
        <v>45</v>
      </c>
      <c r="AD8" s="109" t="e">
        <f>#REF!</f>
        <v>#REF!</v>
      </c>
      <c r="AE8" s="109"/>
    </row>
    <row r="9" spans="1:74" s="6" customFormat="1" ht="14.1" customHeight="1" x14ac:dyDescent="0.2">
      <c r="A9" s="110" t="s">
        <v>18</v>
      </c>
      <c r="B9" s="111">
        <f>VLOOKUP(B$8,'[2]Curve Summary'!$A$7:$AG$54,9)</f>
        <v>9.3699989318847656</v>
      </c>
      <c r="C9" s="112">
        <f>VLOOKUP(C$8,'[2]Curve Summary'!$A$7:$AG$54,9)</f>
        <v>9.3699989318847656</v>
      </c>
      <c r="D9" s="112">
        <f>VLOOKUP(D$8,'[2]Curve Summary'!$A$7:$AG$54,9)</f>
        <v>9.3699989318847656</v>
      </c>
      <c r="E9" s="112">
        <f>VLOOKUP(E$8,'[2]Curve Summary'!$A$7:$AG$54,9)</f>
        <v>9.3699989318847656</v>
      </c>
      <c r="F9" s="112">
        <f>VLOOKUP(F$8,'[2]Curve Summary'!$A$7:$AG$54,9)</f>
        <v>9.3699989318847656</v>
      </c>
      <c r="G9" s="112">
        <f>VLOOKUP(G$8,'[2]Curve Summary'!$A$7:$AG$54,9)</f>
        <v>19.369998931884766</v>
      </c>
      <c r="H9" s="112">
        <f>VLOOKUP(H$8,'[2]Curve Summary'!$A$7:$AG$54,9)</f>
        <v>19.369998931884766</v>
      </c>
      <c r="I9" s="112">
        <f>VLOOKUP(I$8,'[2]Curve Summary'!$A$7:$AG$54,9)</f>
        <v>19.369998931884766</v>
      </c>
      <c r="J9" s="112">
        <f>VLOOKUP(J$8,'[2]Curve Summary'!$A$7:$AG$54,9)</f>
        <v>9.3699989318847656</v>
      </c>
      <c r="K9" s="112">
        <f>VLOOKUP(K$8,'[2]Curve Summary'!$A$7:$AG$54,9)</f>
        <v>9.3699989318847656</v>
      </c>
      <c r="L9" s="112">
        <f>VLOOKUP(L$8,'[2]Curve Summary'!$A$7:$AG$54,9)</f>
        <v>9.3699989318847656</v>
      </c>
      <c r="M9" s="112">
        <f>VLOOKUP(M$8,'[2]Curve Summary'!$A$7:$AG$54,9)</f>
        <v>9.3699989318847656</v>
      </c>
      <c r="N9" s="112">
        <f>VLOOKUP(N$8,'[2]Curve Summary'!$A$7:$AG$54,9)</f>
        <v>9.3699989318847656</v>
      </c>
      <c r="O9" s="112">
        <f>VLOOKUP(O$8,'[2]Curve Summary'!$A$7:$AG$54,9)</f>
        <v>9.3699989318847656</v>
      </c>
      <c r="P9" s="112">
        <f>VLOOKUP(P$8,'[2]Curve Summary'!$A$7:$AG$54,9)</f>
        <v>9.3699989318847656</v>
      </c>
      <c r="Q9" s="112">
        <f>VLOOKUP(Q$8,'[2]Curve Summary'!$A$7:$AG$54,9)</f>
        <v>9.3699989318847656</v>
      </c>
      <c r="R9" s="112">
        <f>VLOOKUP(R$8,'[2]Curve Summary'!$A$7:$AG$54,9)</f>
        <v>10.369998931884766</v>
      </c>
      <c r="S9" s="112">
        <f>VLOOKUP(S$8,'[2]Curve Summary'!$A$7:$AG$54,9)</f>
        <v>10.369998931884766</v>
      </c>
      <c r="T9" s="112">
        <f>VLOOKUP(T$8,'[2]Curve Summary'!$A$7:$AG$54,9)</f>
        <v>10.369998931884766</v>
      </c>
      <c r="U9" s="112">
        <f>VLOOKUP(U$8,'[2]Curve Summary'!$A$7:$AG$54,9)</f>
        <v>10.369998931884766</v>
      </c>
      <c r="V9" s="112">
        <f>VLOOKUP(V$8,'[2]Curve Summary'!$A$7:$AG$54,9)</f>
        <v>10.369998931884766</v>
      </c>
      <c r="W9" s="113">
        <f>VLOOKUP(W$8,'[2]Curve Summary'!$A$7:$AG$54,9)</f>
        <v>10.369998931884766</v>
      </c>
      <c r="X9" s="112"/>
      <c r="Y9" s="112"/>
      <c r="Z9" s="112"/>
      <c r="AA9" s="112"/>
      <c r="AB9" s="112"/>
      <c r="AC9" s="114">
        <f t="shared" ref="AC9:AC25" si="2">AVERAGE(B9:Q9)</f>
        <v>11.244998931884766</v>
      </c>
      <c r="AD9" s="115">
        <v>14.369999885559082</v>
      </c>
      <c r="AE9" s="116"/>
      <c r="AR9" s="116"/>
      <c r="AS9" s="116"/>
      <c r="AT9" s="116"/>
      <c r="AU9" s="116"/>
      <c r="AV9" s="116"/>
      <c r="AW9" s="116"/>
      <c r="AX9" s="116"/>
      <c r="AY9" s="116"/>
      <c r="AZ9" s="116"/>
      <c r="BA9" s="116"/>
      <c r="BB9" s="116"/>
      <c r="BC9" s="116"/>
      <c r="BD9" s="116"/>
      <c r="BE9" s="116"/>
      <c r="BF9" s="116"/>
      <c r="BG9" s="116"/>
      <c r="BH9" s="116"/>
      <c r="BI9" s="116"/>
      <c r="BJ9" s="116"/>
      <c r="BK9" s="116"/>
      <c r="BL9" s="116"/>
      <c r="BM9" s="116"/>
      <c r="BN9" s="116"/>
      <c r="BO9" s="116"/>
      <c r="BP9" s="116"/>
      <c r="BQ9" s="116"/>
      <c r="BR9" s="116"/>
      <c r="BS9" s="116"/>
      <c r="BT9" s="116"/>
      <c r="BU9" s="116"/>
      <c r="BV9" s="116"/>
    </row>
    <row r="10" spans="1:74" s="6" customFormat="1" ht="14.1" customHeight="1" x14ac:dyDescent="0.2">
      <c r="A10" s="117" t="s">
        <v>20</v>
      </c>
      <c r="B10" s="118">
        <f>VLOOKUP(B$8,'[2]Curve Summary'!$A$7:$AG$54,10)</f>
        <v>9.0900001525878906</v>
      </c>
      <c r="C10" s="119">
        <f>VLOOKUP(C$8,'[2]Curve Summary'!$A$7:$AG$54,10)</f>
        <v>9.0900001525878906</v>
      </c>
      <c r="D10" s="119">
        <f>VLOOKUP(D$8,'[2]Curve Summary'!$A$7:$AG$54,10)</f>
        <v>9.0900001525878906</v>
      </c>
      <c r="E10" s="119">
        <f>VLOOKUP(E$8,'[2]Curve Summary'!$A$7:$AG$54,10)</f>
        <v>9.0900001525878906</v>
      </c>
      <c r="F10" s="119">
        <f>VLOOKUP(F$8,'[2]Curve Summary'!$A$7:$AG$54,10)</f>
        <v>9.0900001525878906</v>
      </c>
      <c r="G10" s="119">
        <f>VLOOKUP(G$8,'[2]Curve Summary'!$A$7:$AG$54,10)</f>
        <v>14.090000152587891</v>
      </c>
      <c r="H10" s="119">
        <f>VLOOKUP(H$8,'[2]Curve Summary'!$A$7:$AG$54,10)</f>
        <v>14.090000152587891</v>
      </c>
      <c r="I10" s="119">
        <f>VLOOKUP(I$8,'[2]Curve Summary'!$A$7:$AG$54,10)</f>
        <v>14.090000152587891</v>
      </c>
      <c r="J10" s="119">
        <f>VLOOKUP(J$8,'[2]Curve Summary'!$A$7:$AG$54,10)</f>
        <v>9.0900001525878906</v>
      </c>
      <c r="K10" s="119">
        <f>VLOOKUP(K$8,'[2]Curve Summary'!$A$7:$AG$54,10)</f>
        <v>9.0900001525878906</v>
      </c>
      <c r="L10" s="119">
        <f>VLOOKUP(L$8,'[2]Curve Summary'!$A$7:$AG$54,10)</f>
        <v>9.0900001525878906</v>
      </c>
      <c r="M10" s="119">
        <f>VLOOKUP(M$8,'[2]Curve Summary'!$A$7:$AG$54,10)</f>
        <v>9.0900001525878906</v>
      </c>
      <c r="N10" s="119">
        <f>VLOOKUP(N$8,'[2]Curve Summary'!$A$7:$AG$54,10)</f>
        <v>9.0900001525878906</v>
      </c>
      <c r="O10" s="119">
        <f>VLOOKUP(O$8,'[2]Curve Summary'!$A$7:$AG$54,10)</f>
        <v>9.0900001525878906</v>
      </c>
      <c r="P10" s="119">
        <f>VLOOKUP(P$8,'[2]Curve Summary'!$A$7:$AG$54,10)</f>
        <v>9.0900001525878906</v>
      </c>
      <c r="Q10" s="119">
        <f>VLOOKUP(Q$8,'[2]Curve Summary'!$A$7:$AG$54,10)</f>
        <v>9.0900001525878906</v>
      </c>
      <c r="R10" s="119">
        <f>VLOOKUP(R$8,'[2]Curve Summary'!$A$7:$AG$54,10)</f>
        <v>6.0900001525878906</v>
      </c>
      <c r="S10" s="119">
        <f>VLOOKUP(S$8,'[2]Curve Summary'!$A$7:$AG$54,10)</f>
        <v>6.0900001525878906</v>
      </c>
      <c r="T10" s="119">
        <f>VLOOKUP(T$8,'[2]Curve Summary'!$A$7:$AG$54,10)</f>
        <v>6.0900001525878906</v>
      </c>
      <c r="U10" s="119">
        <f>VLOOKUP(U$8,'[2]Curve Summary'!$A$7:$AG$54,10)</f>
        <v>6.0900001525878906</v>
      </c>
      <c r="V10" s="119">
        <f>VLOOKUP(V$8,'[2]Curve Summary'!$A$7:$AG$54,10)</f>
        <v>6.0900001525878906</v>
      </c>
      <c r="W10" s="120">
        <f>VLOOKUP(W$8,'[2]Curve Summary'!$A$7:$AG$54,10)</f>
        <v>6.0900001525878906</v>
      </c>
      <c r="X10" s="119"/>
      <c r="Y10" s="119"/>
      <c r="Z10" s="119"/>
      <c r="AA10" s="119"/>
      <c r="AB10" s="119"/>
      <c r="AC10" s="121">
        <f t="shared" si="2"/>
        <v>10.027500152587891</v>
      </c>
      <c r="AD10" s="122">
        <v>7.4600000381469727</v>
      </c>
      <c r="AE10" s="116"/>
      <c r="AR10" s="116"/>
      <c r="AS10" s="116"/>
      <c r="AT10" s="116"/>
      <c r="AU10" s="116"/>
      <c r="AV10" s="116"/>
      <c r="AW10" s="116"/>
      <c r="AX10" s="116"/>
      <c r="AY10" s="116"/>
      <c r="AZ10" s="116"/>
      <c r="BA10" s="116"/>
      <c r="BB10" s="116"/>
      <c r="BC10" s="116"/>
      <c r="BD10" s="116"/>
      <c r="BE10" s="116"/>
      <c r="BF10" s="116"/>
      <c r="BG10" s="116"/>
      <c r="BH10" s="116"/>
      <c r="BI10" s="116"/>
      <c r="BJ10" s="116"/>
      <c r="BK10" s="116"/>
      <c r="BL10" s="116"/>
      <c r="BM10" s="116"/>
      <c r="BN10" s="116"/>
      <c r="BO10" s="116"/>
      <c r="BP10" s="116"/>
      <c r="BQ10" s="116"/>
      <c r="BR10" s="116"/>
      <c r="BS10" s="116"/>
      <c r="BT10" s="116"/>
      <c r="BU10" s="116"/>
      <c r="BV10" s="116"/>
    </row>
    <row r="11" spans="1:74" s="6" customFormat="1" ht="14.1" customHeight="1" x14ac:dyDescent="0.2">
      <c r="A11" s="117" t="s">
        <v>22</v>
      </c>
      <c r="B11" s="118">
        <f>VLOOKUP(B$8,'[2]Curve Summary'!$A$7:$AG$54,11)</f>
        <v>7.9600000381469727</v>
      </c>
      <c r="C11" s="119">
        <f>VLOOKUP(C$8,'[2]Curve Summary'!$A$7:$AG$54,11)</f>
        <v>7.9600000381469727</v>
      </c>
      <c r="D11" s="119">
        <f>VLOOKUP(D$8,'[2]Curve Summary'!$A$7:$AG$54,11)</f>
        <v>7.9600000381469727</v>
      </c>
      <c r="E11" s="119">
        <f>VLOOKUP(E$8,'[2]Curve Summary'!$A$7:$AG$54,11)</f>
        <v>7.9600000381469727</v>
      </c>
      <c r="F11" s="119">
        <f>VLOOKUP(F$8,'[2]Curve Summary'!$A$7:$AG$54,11)</f>
        <v>7.9600000381469727</v>
      </c>
      <c r="G11" s="119">
        <f>VLOOKUP(G$8,'[2]Curve Summary'!$A$7:$AG$54,11)</f>
        <v>10.960000038146973</v>
      </c>
      <c r="H11" s="119">
        <f>VLOOKUP(H$8,'[2]Curve Summary'!$A$7:$AG$54,11)</f>
        <v>10.960000038146973</v>
      </c>
      <c r="I11" s="119">
        <f>VLOOKUP(I$8,'[2]Curve Summary'!$A$7:$AG$54,11)</f>
        <v>10.960000038146973</v>
      </c>
      <c r="J11" s="119">
        <f>VLOOKUP(J$8,'[2]Curve Summary'!$A$7:$AG$54,11)</f>
        <v>7.9600000381469727</v>
      </c>
      <c r="K11" s="119">
        <f>VLOOKUP(K$8,'[2]Curve Summary'!$A$7:$AG$54,11)</f>
        <v>7.9600000381469727</v>
      </c>
      <c r="L11" s="119">
        <f>VLOOKUP(L$8,'[2]Curve Summary'!$A$7:$AG$54,11)</f>
        <v>7.9600000381469727</v>
      </c>
      <c r="M11" s="119">
        <f>VLOOKUP(M$8,'[2]Curve Summary'!$A$7:$AG$54,11)</f>
        <v>7.9600000381469727</v>
      </c>
      <c r="N11" s="119">
        <f>VLOOKUP(N$8,'[2]Curve Summary'!$A$7:$AG$54,11)</f>
        <v>7.9600000381469727</v>
      </c>
      <c r="O11" s="119">
        <f>VLOOKUP(O$8,'[2]Curve Summary'!$A$7:$AG$54,11)</f>
        <v>7.9600000381469727</v>
      </c>
      <c r="P11" s="119">
        <f>VLOOKUP(P$8,'[2]Curve Summary'!$A$7:$AG$54,11)</f>
        <v>7.9600000381469727</v>
      </c>
      <c r="Q11" s="119">
        <f>VLOOKUP(Q$8,'[2]Curve Summary'!$A$7:$AG$54,11)</f>
        <v>7.9600000381469727</v>
      </c>
      <c r="R11" s="119">
        <f>VLOOKUP(R$8,'[2]Curve Summary'!$A$7:$AG$54,11)</f>
        <v>6.9600000381469727</v>
      </c>
      <c r="S11" s="119">
        <f>VLOOKUP(S$8,'[2]Curve Summary'!$A$7:$AG$54,11)</f>
        <v>6.9600000381469727</v>
      </c>
      <c r="T11" s="119">
        <f>VLOOKUP(T$8,'[2]Curve Summary'!$A$7:$AG$54,11)</f>
        <v>6.9600000381469727</v>
      </c>
      <c r="U11" s="119">
        <f>VLOOKUP(U$8,'[2]Curve Summary'!$A$7:$AG$54,11)</f>
        <v>6.9600000381469727</v>
      </c>
      <c r="V11" s="119">
        <f>VLOOKUP(V$8,'[2]Curve Summary'!$A$7:$AG$54,11)</f>
        <v>6.9600000381469727</v>
      </c>
      <c r="W11" s="120">
        <f>VLOOKUP(W$8,'[2]Curve Summary'!$A$7:$AG$54,11)</f>
        <v>6.9600000381469727</v>
      </c>
      <c r="X11" s="119"/>
      <c r="Y11" s="119"/>
      <c r="Z11" s="119"/>
      <c r="AA11" s="119"/>
      <c r="AB11" s="119"/>
      <c r="AC11" s="121">
        <f t="shared" si="2"/>
        <v>8.5225000381469727</v>
      </c>
      <c r="AD11" s="122"/>
      <c r="AE11" s="116"/>
      <c r="AR11" s="116"/>
      <c r="AS11" s="116"/>
      <c r="AT11" s="116"/>
      <c r="AU11" s="116"/>
      <c r="AV11" s="116"/>
      <c r="AW11" s="116"/>
      <c r="AX11" s="116"/>
      <c r="AY11" s="116"/>
      <c r="AZ11" s="116"/>
      <c r="BA11" s="116"/>
      <c r="BB11" s="116"/>
      <c r="BC11" s="116"/>
      <c r="BD11" s="116"/>
      <c r="BE11" s="116"/>
      <c r="BF11" s="116"/>
      <c r="BG11" s="116"/>
      <c r="BH11" s="116"/>
      <c r="BI11" s="116"/>
      <c r="BJ11" s="116"/>
      <c r="BK11" s="116"/>
      <c r="BL11" s="116"/>
      <c r="BM11" s="116"/>
      <c r="BN11" s="116"/>
      <c r="BO11" s="116"/>
      <c r="BP11" s="116"/>
      <c r="BQ11" s="116"/>
      <c r="BR11" s="116"/>
      <c r="BS11" s="116"/>
      <c r="BT11" s="116"/>
      <c r="BU11" s="116"/>
      <c r="BV11" s="116"/>
    </row>
    <row r="12" spans="1:74" s="6" customFormat="1" ht="14.1" customHeight="1" x14ac:dyDescent="0.2">
      <c r="A12" s="117" t="s">
        <v>23</v>
      </c>
      <c r="B12" s="118">
        <f>VLOOKUP(B$8,'[2]Curve Summary'!$A$7:$AG$54,12)</f>
        <v>4.559999942779541</v>
      </c>
      <c r="C12" s="119">
        <f>VLOOKUP(C$8,'[2]Curve Summary'!$A$7:$AG$54,12)</f>
        <v>4.559999942779541</v>
      </c>
      <c r="D12" s="119">
        <f>VLOOKUP(D$8,'[2]Curve Summary'!$A$7:$AG$54,12)</f>
        <v>4.559999942779541</v>
      </c>
      <c r="E12" s="119">
        <f>VLOOKUP(E$8,'[2]Curve Summary'!$A$7:$AG$54,12)</f>
        <v>4.559999942779541</v>
      </c>
      <c r="F12" s="119">
        <f>VLOOKUP(F$8,'[2]Curve Summary'!$A$7:$AG$54,12)</f>
        <v>4.559999942779541</v>
      </c>
      <c r="G12" s="119">
        <f>VLOOKUP(G$8,'[2]Curve Summary'!$A$7:$AG$54,12)</f>
        <v>4.559999942779541</v>
      </c>
      <c r="H12" s="119">
        <f>VLOOKUP(H$8,'[2]Curve Summary'!$A$7:$AG$54,12)</f>
        <v>4.559999942779541</v>
      </c>
      <c r="I12" s="119">
        <f>VLOOKUP(I$8,'[2]Curve Summary'!$A$7:$AG$54,12)</f>
        <v>4.559999942779541</v>
      </c>
      <c r="J12" s="119">
        <f>VLOOKUP(J$8,'[2]Curve Summary'!$A$7:$AG$54,12)</f>
        <v>4.559999942779541</v>
      </c>
      <c r="K12" s="119">
        <f>VLOOKUP(K$8,'[2]Curve Summary'!$A$7:$AG$54,12)</f>
        <v>4.559999942779541</v>
      </c>
      <c r="L12" s="119">
        <f>VLOOKUP(L$8,'[2]Curve Summary'!$A$7:$AG$54,12)</f>
        <v>4.559999942779541</v>
      </c>
      <c r="M12" s="119">
        <f>VLOOKUP(M$8,'[2]Curve Summary'!$A$7:$AG$54,12)</f>
        <v>4.559999942779541</v>
      </c>
      <c r="N12" s="119">
        <f>VLOOKUP(N$8,'[2]Curve Summary'!$A$7:$AG$54,12)</f>
        <v>4.559999942779541</v>
      </c>
      <c r="O12" s="119">
        <f>VLOOKUP(O$8,'[2]Curve Summary'!$A$7:$AG$54,12)</f>
        <v>4.559999942779541</v>
      </c>
      <c r="P12" s="119">
        <f>VLOOKUP(P$8,'[2]Curve Summary'!$A$7:$AG$54,12)</f>
        <v>4.559999942779541</v>
      </c>
      <c r="Q12" s="119">
        <f>VLOOKUP(Q$8,'[2]Curve Summary'!$A$7:$AG$54,12)</f>
        <v>4.559999942779541</v>
      </c>
      <c r="R12" s="119">
        <f>VLOOKUP(R$8,'[2]Curve Summary'!$A$7:$AG$54,12)</f>
        <v>4.559999942779541</v>
      </c>
      <c r="S12" s="119">
        <f>VLOOKUP(S$8,'[2]Curve Summary'!$A$7:$AG$54,12)</f>
        <v>4.559999942779541</v>
      </c>
      <c r="T12" s="119">
        <f>VLOOKUP(T$8,'[2]Curve Summary'!$A$7:$AG$54,12)</f>
        <v>4.559999942779541</v>
      </c>
      <c r="U12" s="119">
        <f>VLOOKUP(U$8,'[2]Curve Summary'!$A$7:$AG$54,12)</f>
        <v>4.559999942779541</v>
      </c>
      <c r="V12" s="119">
        <f>VLOOKUP(V$8,'[2]Curve Summary'!$A$7:$AG$54,12)</f>
        <v>4.559999942779541</v>
      </c>
      <c r="W12" s="120">
        <f>VLOOKUP(W$8,'[2]Curve Summary'!$A$7:$AG$54,12)</f>
        <v>4.559999942779541</v>
      </c>
      <c r="X12" s="119"/>
      <c r="Y12" s="119"/>
      <c r="Z12" s="119"/>
      <c r="AA12" s="119"/>
      <c r="AB12" s="119"/>
      <c r="AC12" s="121">
        <f t="shared" si="2"/>
        <v>4.559999942779541</v>
      </c>
      <c r="AD12" s="122"/>
      <c r="AE12" s="116"/>
      <c r="AR12" s="116"/>
      <c r="AS12" s="116"/>
      <c r="AT12" s="116"/>
      <c r="AU12" s="116"/>
      <c r="AV12" s="116"/>
      <c r="AW12" s="116"/>
      <c r="AX12" s="116"/>
      <c r="AY12" s="116"/>
      <c r="AZ12" s="116"/>
      <c r="BA12" s="116"/>
      <c r="BB12" s="116"/>
      <c r="BC12" s="116"/>
      <c r="BD12" s="116"/>
      <c r="BE12" s="116"/>
      <c r="BF12" s="116"/>
      <c r="BG12" s="116"/>
      <c r="BH12" s="116"/>
      <c r="BI12" s="116"/>
      <c r="BJ12" s="116"/>
      <c r="BK12" s="116"/>
      <c r="BL12" s="116"/>
      <c r="BM12" s="116"/>
      <c r="BN12" s="116"/>
      <c r="BO12" s="116"/>
      <c r="BP12" s="116"/>
      <c r="BQ12" s="116"/>
      <c r="BR12" s="116"/>
      <c r="BS12" s="116"/>
      <c r="BT12" s="116"/>
      <c r="BU12" s="116"/>
      <c r="BV12" s="116"/>
    </row>
    <row r="13" spans="1:74" s="6" customFormat="1" ht="14.1" customHeight="1" x14ac:dyDescent="0.2">
      <c r="A13" s="117" t="s">
        <v>24</v>
      </c>
      <c r="B13" s="118">
        <f>VLOOKUP(B$8,'[2]Curve Summary'!$A$7:$AG$54,7)</f>
        <v>1.8000030517578125</v>
      </c>
      <c r="C13" s="119">
        <f>VLOOKUP(C$8,'[2]Curve Summary'!$A$7:$AG$54,7)</f>
        <v>1.8000030517578125</v>
      </c>
      <c r="D13" s="119">
        <f>VLOOKUP(D$8,'[2]Curve Summary'!$A$7:$AG$54,7)</f>
        <v>1.8000030517578125</v>
      </c>
      <c r="E13" s="119">
        <f>VLOOKUP(E$8,'[2]Curve Summary'!$A$7:$AG$54,7)</f>
        <v>1.8000030517578125</v>
      </c>
      <c r="F13" s="119">
        <f>VLOOKUP(F$8,'[2]Curve Summary'!$A$7:$AG$54,7)</f>
        <v>1.8000030517578125</v>
      </c>
      <c r="G13" s="119">
        <f>VLOOKUP(G$8,'[2]Curve Summary'!$A$7:$AG$54,7)</f>
        <v>1.8000030517578125</v>
      </c>
      <c r="H13" s="119">
        <f>VLOOKUP(H$8,'[2]Curve Summary'!$A$7:$AG$54,7)</f>
        <v>1.8000030517578125</v>
      </c>
      <c r="I13" s="119">
        <f>VLOOKUP(I$8,'[2]Curve Summary'!$A$7:$AG$54,7)</f>
        <v>1.8000030517578125</v>
      </c>
      <c r="J13" s="119">
        <f>VLOOKUP(J$8,'[2]Curve Summary'!$A$7:$AG$54,7)</f>
        <v>1.8000030517578125</v>
      </c>
      <c r="K13" s="119">
        <f>VLOOKUP(K$8,'[2]Curve Summary'!$A$7:$AG$54,7)</f>
        <v>1.8000030517578125</v>
      </c>
      <c r="L13" s="119">
        <f>VLOOKUP(L$8,'[2]Curve Summary'!$A$7:$AG$54,7)</f>
        <v>1.8000030517578125</v>
      </c>
      <c r="M13" s="119">
        <f>VLOOKUP(M$8,'[2]Curve Summary'!$A$7:$AG$54,7)</f>
        <v>1.8000030517578125</v>
      </c>
      <c r="N13" s="119">
        <f>VLOOKUP(N$8,'[2]Curve Summary'!$A$7:$AG$54,7)</f>
        <v>1.8000030517578125</v>
      </c>
      <c r="O13" s="119">
        <f>VLOOKUP(O$8,'[2]Curve Summary'!$A$7:$AG$54,7)</f>
        <v>1.8000030517578125</v>
      </c>
      <c r="P13" s="119">
        <f>VLOOKUP(P$8,'[2]Curve Summary'!$A$7:$AG$54,7)</f>
        <v>1.8000030517578125</v>
      </c>
      <c r="Q13" s="119">
        <f>VLOOKUP(Q$8,'[2]Curve Summary'!$A$7:$AG$54,7)</f>
        <v>1.8000030517578125</v>
      </c>
      <c r="R13" s="119">
        <f>VLOOKUP(R$8,'[2]Curve Summary'!$A$7:$AG$54,7)</f>
        <v>1.8000030517578125</v>
      </c>
      <c r="S13" s="119">
        <f>VLOOKUP(S$8,'[2]Curve Summary'!$A$7:$AG$54,7)</f>
        <v>1.8000030517578125</v>
      </c>
      <c r="T13" s="119">
        <f>VLOOKUP(T$8,'[2]Curve Summary'!$A$7:$AG$54,7)</f>
        <v>1.8000030517578125</v>
      </c>
      <c r="U13" s="119">
        <f>VLOOKUP(U$8,'[2]Curve Summary'!$A$7:$AG$54,7)</f>
        <v>1.8000030517578125</v>
      </c>
      <c r="V13" s="119">
        <f>VLOOKUP(V$8,'[2]Curve Summary'!$A$7:$AG$54,7)</f>
        <v>1.8000030517578125</v>
      </c>
      <c r="W13" s="120">
        <f>VLOOKUP(W$8,'[2]Curve Summary'!$A$7:$AG$54,7)</f>
        <v>1.8000030517578125</v>
      </c>
      <c r="X13" s="119"/>
      <c r="Y13" s="119"/>
      <c r="Z13" s="119"/>
      <c r="AA13" s="119"/>
      <c r="AB13" s="119"/>
      <c r="AC13" s="121">
        <f t="shared" si="2"/>
        <v>1.8000030517578125</v>
      </c>
      <c r="AD13" s="122"/>
      <c r="AE13" s="116"/>
      <c r="AR13" s="116"/>
      <c r="AS13" s="116"/>
      <c r="AT13" s="116"/>
      <c r="AU13" s="116"/>
      <c r="AV13" s="116"/>
      <c r="AW13" s="116"/>
      <c r="AX13" s="116"/>
      <c r="AY13" s="116"/>
      <c r="AZ13" s="116"/>
      <c r="BA13" s="116"/>
      <c r="BB13" s="116"/>
      <c r="BC13" s="116"/>
      <c r="BD13" s="116"/>
      <c r="BE13" s="116"/>
      <c r="BF13" s="116"/>
      <c r="BG13" s="116"/>
      <c r="BH13" s="116"/>
      <c r="BI13" s="116"/>
      <c r="BJ13" s="116"/>
      <c r="BK13" s="116"/>
      <c r="BL13" s="116"/>
      <c r="BM13" s="116"/>
      <c r="BN13" s="116"/>
      <c r="BO13" s="116"/>
      <c r="BP13" s="116"/>
      <c r="BQ13" s="116"/>
      <c r="BR13" s="116"/>
      <c r="BS13" s="116"/>
      <c r="BT13" s="116"/>
      <c r="BU13" s="116"/>
      <c r="BV13" s="116"/>
    </row>
    <row r="14" spans="1:74" ht="14.1" customHeight="1" x14ac:dyDescent="0.2">
      <c r="A14" s="123" t="s">
        <v>26</v>
      </c>
      <c r="B14" s="124">
        <f>VLOOKUP(B$7,'[2]Curve Summary'!$AI$7:$AJ$166,2)</f>
        <v>2</v>
      </c>
      <c r="C14" s="48">
        <f>VLOOKUP(C$7,'[2]Curve Summary'!$AI$7:$AJ$166,2)</f>
        <v>2</v>
      </c>
      <c r="D14" s="48">
        <f>VLOOKUP(D$7,'[2]Curve Summary'!$AI$7:$AJ$166,2)</f>
        <v>2</v>
      </c>
      <c r="E14" s="48">
        <f>VLOOKUP(E$7,'[2]Curve Summary'!$AI$7:$AJ$166,2)</f>
        <v>2</v>
      </c>
      <c r="F14" s="48">
        <f>VLOOKUP(F$7,'[2]Curve Summary'!$AI$7:$AJ$166,2)</f>
        <v>2</v>
      </c>
      <c r="G14" s="48">
        <f>VLOOKUP(G$7,'[2]Curve Summary'!$AI$7:$AJ$166,2)</f>
        <v>2</v>
      </c>
      <c r="H14" s="48">
        <f>VLOOKUP(H$7,'[2]Curve Summary'!$AI$7:$AJ$166,2)</f>
        <v>2</v>
      </c>
      <c r="I14" s="48">
        <f>VLOOKUP(I$7,'[2]Curve Summary'!$AI$7:$AJ$166,2)</f>
        <v>2</v>
      </c>
      <c r="J14" s="48">
        <f>VLOOKUP(J$7,'[2]Curve Summary'!$AI$7:$AJ$166,2)</f>
        <v>2</v>
      </c>
      <c r="K14" s="48">
        <f>VLOOKUP(K$7,'[2]Curve Summary'!$AI$7:$AJ$166,2)</f>
        <v>2</v>
      </c>
      <c r="L14" s="48">
        <f>VLOOKUP(L$7,'[2]Curve Summary'!$AI$7:$AJ$166,2)</f>
        <v>2</v>
      </c>
      <c r="M14" s="48">
        <f>VLOOKUP(M$7,'[2]Curve Summary'!$AI$7:$AJ$166,2)</f>
        <v>2</v>
      </c>
      <c r="N14" s="48">
        <f>VLOOKUP(N$7,'[2]Curve Summary'!$AI$7:$AJ$166,2)</f>
        <v>2</v>
      </c>
      <c r="O14" s="48">
        <f>VLOOKUP(O$7,'[2]Curve Summary'!$AI$7:$AJ$166,2)</f>
        <v>2</v>
      </c>
      <c r="P14" s="48">
        <f>VLOOKUP(P$7,'[2]Curve Summary'!$AI$7:$AJ$166,2)</f>
        <v>2</v>
      </c>
      <c r="Q14" s="48">
        <f>VLOOKUP(Q$7,'[2]Curve Summary'!$AI$7:$AJ$166,2)</f>
        <v>2</v>
      </c>
      <c r="R14" s="48">
        <f>VLOOKUP(R$7,'[2]Curve Summary'!$AI$7:$AJ$166,2)</f>
        <v>2</v>
      </c>
      <c r="S14" s="48">
        <f>VLOOKUP(S$7,'[2]Curve Summary'!$AI$7:$AJ$166,2)</f>
        <v>2</v>
      </c>
      <c r="T14" s="48">
        <f>VLOOKUP(T$7,'[2]Curve Summary'!$AI$7:$AJ$166,2)</f>
        <v>2</v>
      </c>
      <c r="U14" s="48">
        <f>VLOOKUP(U$7,'[2]Curve Summary'!$AI$7:$AJ$166,2)</f>
        <v>2</v>
      </c>
      <c r="V14" s="48">
        <f>VLOOKUP(V$7,'[2]Curve Summary'!$AI$7:$AJ$166,2)</f>
        <v>2</v>
      </c>
      <c r="W14" s="48">
        <f>VLOOKUP(W$7,'[2]Curve Summary'!$AI$7:$AJ$166,2)</f>
        <v>2</v>
      </c>
      <c r="X14" s="125"/>
      <c r="Y14" s="126"/>
      <c r="Z14" s="126"/>
      <c r="AA14" s="126"/>
      <c r="AB14" s="126"/>
      <c r="AC14" s="127">
        <f t="shared" si="2"/>
        <v>2</v>
      </c>
      <c r="AD14" s="120"/>
      <c r="AE14" s="128"/>
      <c r="AR14" s="128"/>
      <c r="AS14" s="128"/>
      <c r="AT14" s="128"/>
      <c r="AU14" s="128"/>
      <c r="AV14" s="128"/>
      <c r="AW14" s="128"/>
      <c r="AX14" s="128"/>
      <c r="AY14" s="128"/>
      <c r="AZ14" s="128"/>
      <c r="BA14" s="128"/>
      <c r="BB14" s="128"/>
      <c r="BC14" s="128"/>
      <c r="BD14" s="128"/>
      <c r="BE14" s="128"/>
      <c r="BF14" s="128"/>
      <c r="BG14" s="128"/>
      <c r="BH14" s="128"/>
      <c r="BI14" s="128"/>
      <c r="BJ14" s="128"/>
      <c r="BK14" s="128"/>
      <c r="BL14" s="128"/>
      <c r="BM14" s="128"/>
      <c r="BN14" s="128"/>
      <c r="BO14" s="128"/>
      <c r="BP14" s="128"/>
      <c r="BQ14" s="128"/>
      <c r="BR14" s="128"/>
      <c r="BS14" s="128"/>
      <c r="BT14" s="128"/>
      <c r="BU14" s="128"/>
      <c r="BV14" s="128"/>
    </row>
    <row r="15" spans="1:74" ht="14.1" customHeight="1" x14ac:dyDescent="0.2">
      <c r="A15" s="129" t="s">
        <v>27</v>
      </c>
      <c r="B15" s="118">
        <f>VLOOKUP(B$8,'[2]Curve Summary'!$A$7:$AG$54,6)</f>
        <v>44.5</v>
      </c>
      <c r="C15" s="119">
        <f>VLOOKUP(C$8,'[2]Curve Summary'!$A$7:$AG$54,6)</f>
        <v>39</v>
      </c>
      <c r="D15" s="119">
        <f>VLOOKUP(D$8,'[2]Curve Summary'!$A$7:$AG$54,6)</f>
        <v>39</v>
      </c>
      <c r="E15" s="119">
        <f>VLOOKUP(E$8,'[2]Curve Summary'!$A$7:$AG$54,6)</f>
        <v>39</v>
      </c>
      <c r="F15" s="119">
        <f>VLOOKUP(F$8,'[2]Curve Summary'!$A$7:$AG$54,6)</f>
        <v>43.5</v>
      </c>
      <c r="G15" s="119">
        <f>VLOOKUP(G$8,'[2]Curve Summary'!$A$7:$AG$54,6)</f>
        <v>43.5</v>
      </c>
      <c r="H15" s="119">
        <f>VLOOKUP(H$8,'[2]Curve Summary'!$A$7:$AG$54,6)</f>
        <v>43.5</v>
      </c>
      <c r="I15" s="119">
        <f>VLOOKUP(I$8,'[2]Curve Summary'!$A$7:$AG$54,6)</f>
        <v>43.5</v>
      </c>
      <c r="J15" s="119">
        <f>VLOOKUP(J$8,'[2]Curve Summary'!$A$7:$AG$54,6)</f>
        <v>43.5</v>
      </c>
      <c r="K15" s="119">
        <f>VLOOKUP(K$8,'[2]Curve Summary'!$A$7:$AG$54,6)</f>
        <v>50</v>
      </c>
      <c r="L15" s="119">
        <f>VLOOKUP(L$8,'[2]Curve Summary'!$A$7:$AG$54,6)</f>
        <v>50</v>
      </c>
      <c r="M15" s="119">
        <f>VLOOKUP(M$8,'[2]Curve Summary'!$A$7:$AG$54,6)</f>
        <v>50</v>
      </c>
      <c r="N15" s="119">
        <f>VLOOKUP(N$8,'[2]Curve Summary'!$A$7:$AG$54,6)</f>
        <v>50</v>
      </c>
      <c r="O15" s="119">
        <f>VLOOKUP(O$8,'[2]Curve Summary'!$A$7:$AG$54,6)</f>
        <v>50</v>
      </c>
      <c r="P15" s="119">
        <f>VLOOKUP(P$8,'[2]Curve Summary'!$A$7:$AG$54,6)</f>
        <v>46.5</v>
      </c>
      <c r="Q15" s="119">
        <f>VLOOKUP(Q$8,'[2]Curve Summary'!$A$7:$AG$54,6)</f>
        <v>46.5</v>
      </c>
      <c r="R15" s="119">
        <f>VLOOKUP(R$8,'[2]Curve Summary'!$A$7:$AG$54,6)</f>
        <v>49.25</v>
      </c>
      <c r="S15" s="119">
        <f>VLOOKUP(S$8,'[2]Curve Summary'!$A$7:$AG$54,6)</f>
        <v>49.25</v>
      </c>
      <c r="T15" s="119">
        <f>VLOOKUP(T$8,'[2]Curve Summary'!$A$7:$AG$54,6)</f>
        <v>49.25</v>
      </c>
      <c r="U15" s="119">
        <f>VLOOKUP(U$8,'[2]Curve Summary'!$A$7:$AG$54,6)</f>
        <v>49.25</v>
      </c>
      <c r="V15" s="119">
        <f>VLOOKUP(V$8,'[2]Curve Summary'!$A$7:$AG$54,6)</f>
        <v>49.25</v>
      </c>
      <c r="W15" s="120">
        <f>VLOOKUP(W$8,'[2]Curve Summary'!$A$7:$AG$54,6)</f>
        <v>49.25</v>
      </c>
      <c r="X15" s="119"/>
      <c r="Y15" s="119"/>
      <c r="Z15" s="119"/>
      <c r="AA15" s="119"/>
      <c r="AB15" s="119"/>
      <c r="AC15" s="121">
        <f t="shared" si="2"/>
        <v>45.125</v>
      </c>
      <c r="AD15" s="120">
        <v>67.5</v>
      </c>
      <c r="AE15" s="128"/>
      <c r="AR15" s="128"/>
      <c r="AS15" s="128"/>
      <c r="AT15" s="128"/>
      <c r="AU15" s="128"/>
      <c r="AV15" s="128"/>
      <c r="AW15" s="128"/>
      <c r="AX15" s="128"/>
      <c r="AY15" s="128"/>
      <c r="AZ15" s="128"/>
      <c r="BA15" s="128"/>
      <c r="BB15" s="128"/>
      <c r="BC15" s="128"/>
      <c r="BD15" s="128"/>
      <c r="BE15" s="128"/>
      <c r="BF15" s="128"/>
      <c r="BG15" s="128"/>
      <c r="BH15" s="128"/>
      <c r="BI15" s="128"/>
      <c r="BJ15" s="128"/>
      <c r="BK15" s="128"/>
      <c r="BL15" s="128"/>
      <c r="BM15" s="128"/>
      <c r="BN15" s="128"/>
      <c r="BO15" s="128"/>
      <c r="BP15" s="128"/>
      <c r="BQ15" s="128"/>
      <c r="BR15" s="128"/>
      <c r="BS15" s="128"/>
      <c r="BT15" s="128"/>
      <c r="BU15" s="128"/>
      <c r="BV15" s="128"/>
    </row>
    <row r="16" spans="1:74" ht="14.1" customHeight="1" x14ac:dyDescent="0.2">
      <c r="A16" s="129" t="s">
        <v>28</v>
      </c>
      <c r="B16" s="118">
        <f>VLOOKUP(B$8,'[2]Curve Summary'!$A$7:$AG$54,14)</f>
        <v>45.29</v>
      </c>
      <c r="C16" s="119">
        <f>VLOOKUP(C$8,'[2]Curve Summary'!$A$7:$AG$54,14)</f>
        <v>34.75</v>
      </c>
      <c r="D16" s="119">
        <f>VLOOKUP(D$8,'[2]Curve Summary'!$A$7:$AG$54,14)</f>
        <v>34.75</v>
      </c>
      <c r="E16" s="119">
        <f>VLOOKUP(E$8,'[2]Curve Summary'!$A$7:$AG$54,14)</f>
        <v>34.75</v>
      </c>
      <c r="F16" s="119">
        <f>VLOOKUP(F$8,'[2]Curve Summary'!$A$7:$AG$54,14)</f>
        <v>43.5</v>
      </c>
      <c r="G16" s="119">
        <f>VLOOKUP(G$8,'[2]Curve Summary'!$A$7:$AG$54,14)</f>
        <v>43.5</v>
      </c>
      <c r="H16" s="119">
        <f>VLOOKUP(H$8,'[2]Curve Summary'!$A$7:$AG$54,14)</f>
        <v>43.5</v>
      </c>
      <c r="I16" s="119">
        <f>VLOOKUP(I$8,'[2]Curve Summary'!$A$7:$AG$54,14)</f>
        <v>43.5</v>
      </c>
      <c r="J16" s="119">
        <f>VLOOKUP(J$8,'[2]Curve Summary'!$A$7:$AG$54,14)</f>
        <v>43.5</v>
      </c>
      <c r="K16" s="119">
        <f>VLOOKUP(K$8,'[2]Curve Summary'!$A$7:$AG$54,14)</f>
        <v>49</v>
      </c>
      <c r="L16" s="119">
        <f>VLOOKUP(L$8,'[2]Curve Summary'!$A$7:$AG$54,14)</f>
        <v>49</v>
      </c>
      <c r="M16" s="119">
        <f>VLOOKUP(M$8,'[2]Curve Summary'!$A$7:$AG$54,14)</f>
        <v>49</v>
      </c>
      <c r="N16" s="119">
        <f>VLOOKUP(N$8,'[2]Curve Summary'!$A$7:$AG$54,14)</f>
        <v>49</v>
      </c>
      <c r="O16" s="119">
        <f>VLOOKUP(O$8,'[2]Curve Summary'!$A$7:$AG$54,14)</f>
        <v>49</v>
      </c>
      <c r="P16" s="119">
        <f>VLOOKUP(P$8,'[2]Curve Summary'!$A$7:$AG$54,14)</f>
        <v>50.5</v>
      </c>
      <c r="Q16" s="119">
        <f>VLOOKUP(Q$8,'[2]Curve Summary'!$A$7:$AG$54,14)</f>
        <v>50.5</v>
      </c>
      <c r="R16" s="119">
        <f>VLOOKUP(R$8,'[2]Curve Summary'!$A$7:$AG$54,14)</f>
        <v>50.5</v>
      </c>
      <c r="S16" s="119">
        <f>VLOOKUP(S$8,'[2]Curve Summary'!$A$7:$AG$54,14)</f>
        <v>50.5</v>
      </c>
      <c r="T16" s="119">
        <f>VLOOKUP(T$8,'[2]Curve Summary'!$A$7:$AG$54,14)</f>
        <v>50.5</v>
      </c>
      <c r="U16" s="119">
        <f>VLOOKUP(U$8,'[2]Curve Summary'!$A$7:$AG$54,14)</f>
        <v>50.5</v>
      </c>
      <c r="V16" s="119">
        <f>VLOOKUP(V$8,'[2]Curve Summary'!$A$7:$AG$54,14)</f>
        <v>50.5</v>
      </c>
      <c r="W16" s="120">
        <f>VLOOKUP(W$8,'[2]Curve Summary'!$A$7:$AG$54,14)</f>
        <v>50.5</v>
      </c>
      <c r="X16" s="119"/>
      <c r="Y16" s="119"/>
      <c r="Z16" s="119"/>
      <c r="AA16" s="119"/>
      <c r="AB16" s="119"/>
      <c r="AC16" s="121">
        <f t="shared" si="2"/>
        <v>44.564999999999998</v>
      </c>
      <c r="AD16" s="120">
        <v>55</v>
      </c>
      <c r="AE16" s="128"/>
      <c r="AR16" s="128"/>
      <c r="AS16" s="128"/>
      <c r="AT16" s="128"/>
      <c r="AU16" s="128"/>
      <c r="AV16" s="128"/>
      <c r="AW16" s="128"/>
      <c r="AX16" s="128"/>
      <c r="AY16" s="128"/>
      <c r="AZ16" s="128"/>
      <c r="BA16" s="128"/>
      <c r="BB16" s="128"/>
      <c r="BC16" s="128"/>
      <c r="BD16" s="128"/>
      <c r="BE16" s="128"/>
      <c r="BF16" s="128"/>
      <c r="BG16" s="128"/>
      <c r="BH16" s="128"/>
      <c r="BI16" s="128"/>
      <c r="BJ16" s="128"/>
      <c r="BK16" s="128"/>
      <c r="BL16" s="128"/>
      <c r="BM16" s="128"/>
      <c r="BN16" s="128"/>
      <c r="BO16" s="128"/>
      <c r="BP16" s="128"/>
      <c r="BQ16" s="128"/>
      <c r="BR16" s="128"/>
      <c r="BS16" s="128"/>
      <c r="BT16" s="128"/>
      <c r="BU16" s="128"/>
      <c r="BV16" s="128"/>
    </row>
    <row r="17" spans="1:74" s="6" customFormat="1" ht="14.1" customHeight="1" x14ac:dyDescent="0.2">
      <c r="A17" s="130" t="s">
        <v>29</v>
      </c>
      <c r="B17" s="131">
        <f>VLOOKUP(B$8,'[2]Curve Summary'!$A$7:$AG$54,2)</f>
        <v>47.61</v>
      </c>
      <c r="C17" s="31">
        <f>VLOOKUP(C$8,'[2]Curve Summary'!$A$7:$AG$54,2)</f>
        <v>43</v>
      </c>
      <c r="D17" s="31">
        <f>VLOOKUP(D$8,'[2]Curve Summary'!$A$7:$AG$54,2)</f>
        <v>43</v>
      </c>
      <c r="E17" s="31">
        <f>VLOOKUP(E$8,'[2]Curve Summary'!$A$7:$AG$54,2)</f>
        <v>43</v>
      </c>
      <c r="F17" s="31">
        <f>VLOOKUP(F$8,'[2]Curve Summary'!$A$7:$AG$54,2)</f>
        <v>53</v>
      </c>
      <c r="G17" s="31">
        <f>VLOOKUP(G$8,'[2]Curve Summary'!$A$7:$AG$54,2)</f>
        <v>53</v>
      </c>
      <c r="H17" s="31">
        <f>VLOOKUP(H$8,'[2]Curve Summary'!$A$7:$AG$54,2)</f>
        <v>53</v>
      </c>
      <c r="I17" s="31">
        <f>VLOOKUP(I$8,'[2]Curve Summary'!$A$7:$AG$54,2)</f>
        <v>53</v>
      </c>
      <c r="J17" s="31">
        <f>VLOOKUP(J$8,'[2]Curve Summary'!$A$7:$AG$54,2)</f>
        <v>53</v>
      </c>
      <c r="K17" s="31">
        <f>VLOOKUP(K$8,'[2]Curve Summary'!$A$7:$AG$54,2)</f>
        <v>63</v>
      </c>
      <c r="L17" s="31">
        <f>VLOOKUP(L$8,'[2]Curve Summary'!$A$7:$AG$54,2)</f>
        <v>63</v>
      </c>
      <c r="M17" s="31">
        <f>VLOOKUP(M$8,'[2]Curve Summary'!$A$7:$AG$54,2)</f>
        <v>63</v>
      </c>
      <c r="N17" s="31">
        <f>VLOOKUP(N$8,'[2]Curve Summary'!$A$7:$AG$54,2)</f>
        <v>63</v>
      </c>
      <c r="O17" s="31">
        <f>VLOOKUP(O$8,'[2]Curve Summary'!$A$7:$AG$54,2)</f>
        <v>63</v>
      </c>
      <c r="P17" s="31">
        <f>VLOOKUP(P$8,'[2]Curve Summary'!$A$7:$AG$54,2)</f>
        <v>64</v>
      </c>
      <c r="Q17" s="31">
        <f>VLOOKUP(Q$8,'[2]Curve Summary'!$A$7:$AG$54,2)</f>
        <v>64</v>
      </c>
      <c r="R17" s="31">
        <f>VLOOKUP(R$8,'[2]Curve Summary'!$A$7:$AG$54,2)</f>
        <v>64</v>
      </c>
      <c r="S17" s="31">
        <f>VLOOKUP(S$8,'[2]Curve Summary'!$A$7:$AG$54,2)</f>
        <v>64</v>
      </c>
      <c r="T17" s="31">
        <f>VLOOKUP(T$8,'[2]Curve Summary'!$A$7:$AG$54,2)</f>
        <v>64</v>
      </c>
      <c r="U17" s="31">
        <f>VLOOKUP(U$8,'[2]Curve Summary'!$A$7:$AG$54,2)</f>
        <v>64</v>
      </c>
      <c r="V17" s="31">
        <f>VLOOKUP(V$8,'[2]Curve Summary'!$A$7:$AG$54,2)</f>
        <v>64</v>
      </c>
      <c r="W17" s="122">
        <f>VLOOKUP(W$8,'[2]Curve Summary'!$A$7:$AG$54,2)</f>
        <v>64</v>
      </c>
      <c r="X17" s="31"/>
      <c r="Y17" s="31"/>
      <c r="Z17" s="31"/>
      <c r="AA17" s="31"/>
      <c r="AB17" s="31"/>
      <c r="AC17" s="121">
        <f t="shared" si="2"/>
        <v>55.288125000000001</v>
      </c>
      <c r="AD17" s="122">
        <v>44</v>
      </c>
      <c r="AE17" s="116"/>
      <c r="AR17" s="116"/>
      <c r="AS17" s="116"/>
      <c r="AT17" s="116"/>
      <c r="AU17" s="116"/>
      <c r="AV17" s="116"/>
      <c r="AW17" s="116"/>
      <c r="AX17" s="116"/>
      <c r="AY17" s="116"/>
      <c r="AZ17" s="116"/>
      <c r="BA17" s="116"/>
      <c r="BB17" s="116"/>
      <c r="BC17" s="116"/>
      <c r="BD17" s="116"/>
      <c r="BE17" s="116"/>
      <c r="BF17" s="116"/>
      <c r="BG17" s="116"/>
      <c r="BH17" s="116"/>
      <c r="BI17" s="116"/>
      <c r="BJ17" s="116"/>
      <c r="BK17" s="116"/>
      <c r="BL17" s="116"/>
      <c r="BM17" s="116"/>
      <c r="BN17" s="116"/>
      <c r="BO17" s="116"/>
      <c r="BP17" s="116"/>
      <c r="BQ17" s="116"/>
      <c r="BR17" s="116"/>
      <c r="BS17" s="116"/>
      <c r="BT17" s="116"/>
      <c r="BU17" s="116"/>
      <c r="BV17" s="116"/>
    </row>
    <row r="18" spans="1:74" s="6" customFormat="1" ht="14.1" customHeight="1" x14ac:dyDescent="0.2">
      <c r="A18" s="130" t="s">
        <v>31</v>
      </c>
      <c r="B18" s="131">
        <f>VLOOKUP(B$8,'[2]Curve Summary'!$A$7:$AG$54,3)</f>
        <v>37.75</v>
      </c>
      <c r="C18" s="31">
        <f>VLOOKUP(C$8,'[2]Curve Summary'!$A$7:$AG$54,3)</f>
        <v>33</v>
      </c>
      <c r="D18" s="31">
        <f>VLOOKUP(D$8,'[2]Curve Summary'!$A$7:$AG$54,3)</f>
        <v>33</v>
      </c>
      <c r="E18" s="31">
        <f>VLOOKUP(E$8,'[2]Curve Summary'!$A$7:$AG$54,3)</f>
        <v>33</v>
      </c>
      <c r="F18" s="31">
        <f>VLOOKUP(F$8,'[2]Curve Summary'!$A$7:$AG$54,3)</f>
        <v>37.25</v>
      </c>
      <c r="G18" s="31">
        <f>VLOOKUP(G$8,'[2]Curve Summary'!$A$7:$AG$54,3)</f>
        <v>37.25</v>
      </c>
      <c r="H18" s="31">
        <f>VLOOKUP(H$8,'[2]Curve Summary'!$A$7:$AG$54,3)</f>
        <v>37.25</v>
      </c>
      <c r="I18" s="31">
        <f>VLOOKUP(I$8,'[2]Curve Summary'!$A$7:$AG$54,3)</f>
        <v>37.25</v>
      </c>
      <c r="J18" s="31">
        <f>VLOOKUP(J$8,'[2]Curve Summary'!$A$7:$AG$54,3)</f>
        <v>37.25</v>
      </c>
      <c r="K18" s="31">
        <f>VLOOKUP(K$8,'[2]Curve Summary'!$A$7:$AG$54,3)</f>
        <v>44</v>
      </c>
      <c r="L18" s="31">
        <f>VLOOKUP(L$8,'[2]Curve Summary'!$A$7:$AG$54,3)</f>
        <v>44</v>
      </c>
      <c r="M18" s="31">
        <f>VLOOKUP(M$8,'[2]Curve Summary'!$A$7:$AG$54,3)</f>
        <v>44</v>
      </c>
      <c r="N18" s="31">
        <f>VLOOKUP(N$8,'[2]Curve Summary'!$A$7:$AG$54,3)</f>
        <v>44</v>
      </c>
      <c r="O18" s="31">
        <f>VLOOKUP(O$8,'[2]Curve Summary'!$A$7:$AG$54,3)</f>
        <v>44</v>
      </c>
      <c r="P18" s="31">
        <f>VLOOKUP(P$8,'[2]Curve Summary'!$A$7:$AG$54,3)</f>
        <v>44</v>
      </c>
      <c r="Q18" s="31">
        <f>VLOOKUP(Q$8,'[2]Curve Summary'!$A$7:$AG$54,3)</f>
        <v>44</v>
      </c>
      <c r="R18" s="31">
        <f>VLOOKUP(R$8,'[2]Curve Summary'!$A$7:$AG$54,3)</f>
        <v>42</v>
      </c>
      <c r="S18" s="31">
        <f>VLOOKUP(S$8,'[2]Curve Summary'!$A$7:$AG$54,3)</f>
        <v>42</v>
      </c>
      <c r="T18" s="31">
        <f>VLOOKUP(T$8,'[2]Curve Summary'!$A$7:$AG$54,3)</f>
        <v>42</v>
      </c>
      <c r="U18" s="31">
        <f>VLOOKUP(U$8,'[2]Curve Summary'!$A$7:$AG$54,3)</f>
        <v>42</v>
      </c>
      <c r="V18" s="31">
        <f>VLOOKUP(V$8,'[2]Curve Summary'!$A$7:$AG$54,3)</f>
        <v>42</v>
      </c>
      <c r="W18" s="122">
        <f>VLOOKUP(W$8,'[2]Curve Summary'!$A$7:$AG$54,3)</f>
        <v>42</v>
      </c>
      <c r="X18" s="31"/>
      <c r="Y18" s="31"/>
      <c r="Z18" s="31"/>
      <c r="AA18" s="31"/>
      <c r="AB18" s="31"/>
      <c r="AC18" s="121">
        <f t="shared" si="2"/>
        <v>39.4375</v>
      </c>
      <c r="AD18" s="122">
        <v>44</v>
      </c>
      <c r="AE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6"/>
      <c r="BN18" s="116"/>
      <c r="BO18" s="116"/>
      <c r="BP18" s="116"/>
      <c r="BQ18" s="116"/>
      <c r="BR18" s="116"/>
      <c r="BS18" s="116"/>
      <c r="BT18" s="116"/>
      <c r="BU18" s="116"/>
      <c r="BV18" s="116"/>
    </row>
    <row r="19" spans="1:74" s="6" customFormat="1" ht="14.1" customHeight="1" x14ac:dyDescent="0.2">
      <c r="A19" s="130" t="s">
        <v>32</v>
      </c>
      <c r="B19" s="131">
        <f>VLOOKUP(B$8,'[2]Curve Summary'!$A$7:$AG$54,4)</f>
        <v>65</v>
      </c>
      <c r="C19" s="31">
        <f>VLOOKUP(C$8,'[2]Curve Summary'!$A$7:$AG$54,4)</f>
        <v>51</v>
      </c>
      <c r="D19" s="31">
        <f>VLOOKUP(D$8,'[2]Curve Summary'!$A$7:$AG$54,4)</f>
        <v>51</v>
      </c>
      <c r="E19" s="31">
        <f>VLOOKUP(E$8,'[2]Curve Summary'!$A$7:$AG$54,4)</f>
        <v>51</v>
      </c>
      <c r="F19" s="31">
        <f>VLOOKUP(F$8,'[2]Curve Summary'!$A$7:$AG$54,4)</f>
        <v>65</v>
      </c>
      <c r="G19" s="31">
        <f>VLOOKUP(G$8,'[2]Curve Summary'!$A$7:$AG$54,4)</f>
        <v>65</v>
      </c>
      <c r="H19" s="31">
        <f>VLOOKUP(H$8,'[2]Curve Summary'!$A$7:$AG$54,4)</f>
        <v>65</v>
      </c>
      <c r="I19" s="31">
        <f>VLOOKUP(I$8,'[2]Curve Summary'!$A$7:$AG$54,4)</f>
        <v>65</v>
      </c>
      <c r="J19" s="31">
        <f>VLOOKUP(J$8,'[2]Curve Summary'!$A$7:$AG$54,4)</f>
        <v>65</v>
      </c>
      <c r="K19" s="31">
        <f>VLOOKUP(K$8,'[2]Curve Summary'!$A$7:$AG$54,4)</f>
        <v>75</v>
      </c>
      <c r="L19" s="31">
        <f>VLOOKUP(L$8,'[2]Curve Summary'!$A$7:$AG$54,4)</f>
        <v>75</v>
      </c>
      <c r="M19" s="31">
        <f>VLOOKUP(M$8,'[2]Curve Summary'!$A$7:$AG$54,4)</f>
        <v>75</v>
      </c>
      <c r="N19" s="31">
        <f>VLOOKUP(N$8,'[2]Curve Summary'!$A$7:$AG$54,4)</f>
        <v>75</v>
      </c>
      <c r="O19" s="31">
        <f>VLOOKUP(O$8,'[2]Curve Summary'!$A$7:$AG$54,4)</f>
        <v>75</v>
      </c>
      <c r="P19" s="31">
        <f>VLOOKUP(P$8,'[2]Curve Summary'!$A$7:$AG$54,4)</f>
        <v>78</v>
      </c>
      <c r="Q19" s="31">
        <f>VLOOKUP(Q$8,'[2]Curve Summary'!$A$7:$AG$54,4)</f>
        <v>78</v>
      </c>
      <c r="R19" s="31">
        <f>VLOOKUP(R$8,'[2]Curve Summary'!$A$7:$AG$54,4)</f>
        <v>78</v>
      </c>
      <c r="S19" s="31">
        <f>VLOOKUP(S$8,'[2]Curve Summary'!$A$7:$AG$54,4)</f>
        <v>78</v>
      </c>
      <c r="T19" s="31">
        <f>VLOOKUP(T$8,'[2]Curve Summary'!$A$7:$AG$54,4)</f>
        <v>78</v>
      </c>
      <c r="U19" s="31">
        <f>VLOOKUP(U$8,'[2]Curve Summary'!$A$7:$AG$54,4)</f>
        <v>78</v>
      </c>
      <c r="V19" s="31">
        <f>VLOOKUP(V$8,'[2]Curve Summary'!$A$7:$AG$54,4)</f>
        <v>78</v>
      </c>
      <c r="W19" s="122">
        <f>VLOOKUP(W$8,'[2]Curve Summary'!$A$7:$AG$54,4)</f>
        <v>78</v>
      </c>
      <c r="X19" s="31"/>
      <c r="Y19" s="31"/>
      <c r="Z19" s="31"/>
      <c r="AA19" s="31"/>
      <c r="AB19" s="31"/>
      <c r="AC19" s="121">
        <f t="shared" si="2"/>
        <v>67.125</v>
      </c>
      <c r="AD19" s="122">
        <v>44</v>
      </c>
      <c r="AE19" s="116"/>
      <c r="AR19" s="116"/>
      <c r="AS19" s="116"/>
      <c r="AT19" s="116"/>
      <c r="AU19" s="116"/>
      <c r="AV19" s="116"/>
      <c r="AW19" s="116"/>
      <c r="AX19" s="116"/>
      <c r="AY19" s="116"/>
      <c r="AZ19" s="116"/>
      <c r="BA19" s="116"/>
      <c r="BB19" s="116"/>
      <c r="BC19" s="116"/>
      <c r="BD19" s="116"/>
      <c r="BE19" s="116"/>
      <c r="BF19" s="116"/>
      <c r="BG19" s="116"/>
      <c r="BH19" s="116"/>
      <c r="BI19" s="116"/>
      <c r="BJ19" s="116"/>
      <c r="BK19" s="116"/>
      <c r="BL19" s="116"/>
      <c r="BM19" s="116"/>
      <c r="BN19" s="116"/>
      <c r="BO19" s="116"/>
      <c r="BP19" s="116"/>
      <c r="BQ19" s="116"/>
      <c r="BR19" s="116"/>
      <c r="BS19" s="116"/>
      <c r="BT19" s="116"/>
      <c r="BU19" s="116"/>
      <c r="BV19" s="116"/>
    </row>
    <row r="20" spans="1:74" ht="14.1" customHeight="1" x14ac:dyDescent="0.2">
      <c r="A20" s="129" t="s">
        <v>33</v>
      </c>
      <c r="B20" s="118">
        <f>VLOOKUP(B$8,'[2]Curve Summary'!$A$7:$AG$54,20)</f>
        <v>42.754997253417969</v>
      </c>
      <c r="C20" s="119">
        <f>VLOOKUP(C$8,'[2]Curve Summary'!$A$7:$AG$54,20)</f>
        <v>34.004997253417969</v>
      </c>
      <c r="D20" s="119">
        <f>VLOOKUP(D$8,'[2]Curve Summary'!$A$7:$AG$54,20)</f>
        <v>34.004997253417969</v>
      </c>
      <c r="E20" s="119">
        <f>VLOOKUP(E$8,'[2]Curve Summary'!$A$7:$AG$54,20)</f>
        <v>34.004997253417969</v>
      </c>
      <c r="F20" s="119">
        <f>VLOOKUP(F$8,'[2]Curve Summary'!$A$7:$AG$54,20)</f>
        <v>44.504997253417969</v>
      </c>
      <c r="G20" s="119">
        <f>VLOOKUP(G$8,'[2]Curve Summary'!$A$7:$AG$54,20)</f>
        <v>44.5</v>
      </c>
      <c r="H20" s="119">
        <f>VLOOKUP(H$8,'[2]Curve Summary'!$A$7:$AG$54,20)</f>
        <v>44.5</v>
      </c>
      <c r="I20" s="119">
        <f>VLOOKUP(I$8,'[2]Curve Summary'!$A$7:$AG$54,20)</f>
        <v>44.5</v>
      </c>
      <c r="J20" s="119">
        <f>VLOOKUP(J$8,'[2]Curve Summary'!$A$7:$AG$54,20)</f>
        <v>44.5</v>
      </c>
      <c r="K20" s="119">
        <f>VLOOKUP(K$8,'[2]Curve Summary'!$A$7:$AG$54,20)</f>
        <v>50.75</v>
      </c>
      <c r="L20" s="119">
        <f>VLOOKUP(L$8,'[2]Curve Summary'!$A$7:$AG$54,20)</f>
        <v>50.75</v>
      </c>
      <c r="M20" s="119">
        <f>VLOOKUP(M$8,'[2]Curve Summary'!$A$7:$AG$54,20)</f>
        <v>50.75</v>
      </c>
      <c r="N20" s="119">
        <f>VLOOKUP(N$8,'[2]Curve Summary'!$A$7:$AG$54,20)</f>
        <v>50.75</v>
      </c>
      <c r="O20" s="119">
        <f>VLOOKUP(O$8,'[2]Curve Summary'!$A$7:$AG$54,20)</f>
        <v>50.75</v>
      </c>
      <c r="P20" s="119">
        <f>VLOOKUP(P$8,'[2]Curve Summary'!$A$7:$AG$54,20)</f>
        <v>50.999996185302734</v>
      </c>
      <c r="Q20" s="119">
        <f>VLOOKUP(Q$8,'[2]Curve Summary'!$A$7:$AG$54,20)</f>
        <v>51.003330230712891</v>
      </c>
      <c r="R20" s="119">
        <f>VLOOKUP(R$8,'[2]Curve Summary'!$A$7:$AG$54,20)</f>
        <v>50</v>
      </c>
      <c r="S20" s="119">
        <f>VLOOKUP(S$8,'[2]Curve Summary'!$A$7:$AG$54,20)</f>
        <v>50</v>
      </c>
      <c r="T20" s="119">
        <f>VLOOKUP(T$8,'[2]Curve Summary'!$A$7:$AG$54,20)</f>
        <v>50</v>
      </c>
      <c r="U20" s="119">
        <f>VLOOKUP(U$8,'[2]Curve Summary'!$A$7:$AG$54,20)</f>
        <v>50</v>
      </c>
      <c r="V20" s="119">
        <f>VLOOKUP(V$8,'[2]Curve Summary'!$A$7:$AG$54,20)</f>
        <v>50</v>
      </c>
      <c r="W20" s="120">
        <f>VLOOKUP(W$8,'[2]Curve Summary'!$A$7:$AG$54,20)</f>
        <v>50</v>
      </c>
      <c r="X20" s="119"/>
      <c r="Y20" s="119"/>
      <c r="Z20" s="119"/>
      <c r="AA20" s="119"/>
      <c r="AB20" s="119"/>
      <c r="AC20" s="121">
        <f t="shared" si="2"/>
        <v>45.189269542694092</v>
      </c>
      <c r="AD20" s="120">
        <v>65</v>
      </c>
      <c r="AE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128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</row>
    <row r="21" spans="1:74" ht="14.1" customHeight="1" x14ac:dyDescent="0.2">
      <c r="A21" s="129" t="s">
        <v>34</v>
      </c>
      <c r="B21" s="118">
        <f>VLOOKUP(B$8,'[2]Curve Summary'!$A$7:$AG$54,26)</f>
        <v>42.14500274658203</v>
      </c>
      <c r="C21" s="119">
        <f>VLOOKUP(C$8,'[2]Curve Summary'!$A$7:$AG$54,26)</f>
        <v>33.495002746582031</v>
      </c>
      <c r="D21" s="119">
        <f>VLOOKUP(D$8,'[2]Curve Summary'!$A$7:$AG$54,26)</f>
        <v>33.495002746582031</v>
      </c>
      <c r="E21" s="119">
        <f>VLOOKUP(E$8,'[2]Curve Summary'!$A$7:$AG$54,26)</f>
        <v>33.495002746582031</v>
      </c>
      <c r="F21" s="119">
        <f>VLOOKUP(F$8,'[2]Curve Summary'!$A$7:$AG$54,26)</f>
        <v>43.995002746582031</v>
      </c>
      <c r="G21" s="119">
        <f>VLOOKUP(G$8,'[2]Curve Summary'!$A$7:$AG$54,26)</f>
        <v>44.000007629394531</v>
      </c>
      <c r="H21" s="119">
        <f>VLOOKUP(H$8,'[2]Curve Summary'!$A$7:$AG$54,26)</f>
        <v>44.000007629394531</v>
      </c>
      <c r="I21" s="119">
        <f>VLOOKUP(I$8,'[2]Curve Summary'!$A$7:$AG$54,26)</f>
        <v>44.000007629394531</v>
      </c>
      <c r="J21" s="119">
        <f>VLOOKUP(J$8,'[2]Curve Summary'!$A$7:$AG$54,26)</f>
        <v>44</v>
      </c>
      <c r="K21" s="119">
        <f>VLOOKUP(K$8,'[2]Curve Summary'!$A$7:$AG$54,26)</f>
        <v>50.750007629394531</v>
      </c>
      <c r="L21" s="119">
        <f>VLOOKUP(L$8,'[2]Curve Summary'!$A$7:$AG$54,26)</f>
        <v>50.75</v>
      </c>
      <c r="M21" s="119">
        <f>VLOOKUP(M$8,'[2]Curve Summary'!$A$7:$AG$54,26)</f>
        <v>50.75</v>
      </c>
      <c r="N21" s="119">
        <f>VLOOKUP(N$8,'[2]Curve Summary'!$A$7:$AG$54,26)</f>
        <v>50.75</v>
      </c>
      <c r="O21" s="119">
        <f>VLOOKUP(O$8,'[2]Curve Summary'!$A$7:$AG$54,26)</f>
        <v>50.750003814697266</v>
      </c>
      <c r="P21" s="119">
        <f>VLOOKUP(P$8,'[2]Curve Summary'!$A$7:$AG$54,26)</f>
        <v>51.000003814697266</v>
      </c>
      <c r="Q21" s="119">
        <f>VLOOKUP(Q$8,'[2]Curve Summary'!$A$7:$AG$54,26)</f>
        <v>51.003337860107422</v>
      </c>
      <c r="R21" s="119">
        <f>VLOOKUP(R$8,'[2]Curve Summary'!$A$7:$AG$54,26)</f>
        <v>49</v>
      </c>
      <c r="S21" s="119">
        <f>VLOOKUP(S$8,'[2]Curve Summary'!$A$7:$AG$54,26)</f>
        <v>49</v>
      </c>
      <c r="T21" s="119">
        <f>VLOOKUP(T$8,'[2]Curve Summary'!$A$7:$AG$54,26)</f>
        <v>49</v>
      </c>
      <c r="U21" s="119">
        <f>VLOOKUP(U$8,'[2]Curve Summary'!$A$7:$AG$54,26)</f>
        <v>48.75</v>
      </c>
      <c r="V21" s="119">
        <f>VLOOKUP(V$8,'[2]Curve Summary'!$A$7:$AG$54,26)</f>
        <v>48.75</v>
      </c>
      <c r="W21" s="120">
        <f>VLOOKUP(W$8,'[2]Curve Summary'!$A$7:$AG$54,26)</f>
        <v>48.75</v>
      </c>
      <c r="X21" s="119"/>
      <c r="Y21" s="119"/>
      <c r="Z21" s="119"/>
      <c r="AA21" s="119"/>
      <c r="AB21" s="119"/>
      <c r="AC21" s="121">
        <f t="shared" si="2"/>
        <v>44.898649358749388</v>
      </c>
      <c r="AD21" s="120">
        <v>60</v>
      </c>
      <c r="AE21" s="128"/>
      <c r="AR21" s="128"/>
      <c r="AS21" s="128"/>
      <c r="AT21" s="128"/>
      <c r="AU21" s="128"/>
      <c r="AV21" s="128"/>
      <c r="AW21" s="128"/>
      <c r="AX21" s="128"/>
      <c r="AY21" s="128"/>
      <c r="AZ21" s="128"/>
      <c r="BA21" s="128"/>
      <c r="BB21" s="128"/>
      <c r="BC21" s="128"/>
      <c r="BD21" s="128"/>
      <c r="BE21" s="128"/>
      <c r="BF21" s="128"/>
      <c r="BG21" s="128"/>
      <c r="BH21" s="128"/>
      <c r="BI21" s="128"/>
      <c r="BJ21" s="128"/>
      <c r="BK21" s="128"/>
      <c r="BL21" s="128"/>
      <c r="BM21" s="128"/>
      <c r="BN21" s="128"/>
      <c r="BO21" s="128"/>
      <c r="BP21" s="128"/>
      <c r="BQ21" s="128"/>
      <c r="BR21" s="128"/>
      <c r="BS21" s="128"/>
      <c r="BT21" s="128"/>
      <c r="BU21" s="128"/>
      <c r="BV21" s="128"/>
    </row>
    <row r="22" spans="1:74" ht="14.1" customHeight="1" x14ac:dyDescent="0.2">
      <c r="A22" s="129" t="s">
        <v>36</v>
      </c>
      <c r="B22" s="118">
        <f>VLOOKUP(B$8,'[2]Curve Summary'!$A$7:$AG$54,30)</f>
        <v>47.000007629394531</v>
      </c>
      <c r="C22" s="119">
        <f>VLOOKUP(C$8,'[2]Curve Summary'!$A$7:$AG$54,30)</f>
        <v>42.000007629394531</v>
      </c>
      <c r="D22" s="119">
        <f>VLOOKUP(D$8,'[2]Curve Summary'!$A$7:$AG$54,30)</f>
        <v>38.000007629394531</v>
      </c>
      <c r="E22" s="119">
        <f>VLOOKUP(E$8,'[2]Curve Summary'!$A$7:$AG$54,30)</f>
        <v>34.000007629394531</v>
      </c>
      <c r="F22" s="119">
        <f>VLOOKUP(F$8,'[2]Curve Summary'!$A$7:$AG$54,30)</f>
        <v>45.500007629394531</v>
      </c>
      <c r="G22" s="119">
        <f>VLOOKUP(G$8,'[2]Curve Summary'!$A$7:$AG$54,30)</f>
        <v>45.500007629394531</v>
      </c>
      <c r="H22" s="119">
        <f>VLOOKUP(H$8,'[2]Curve Summary'!$A$7:$AG$54,30)</f>
        <v>45.500007629394531</v>
      </c>
      <c r="I22" s="119">
        <f>VLOOKUP(I$8,'[2]Curve Summary'!$A$7:$AG$54,30)</f>
        <v>45.500007629394531</v>
      </c>
      <c r="J22" s="119">
        <f>VLOOKUP(J$8,'[2]Curve Summary'!$A$7:$AG$54,30)</f>
        <v>45.500007629394531</v>
      </c>
      <c r="K22" s="119">
        <f>VLOOKUP(K$8,'[2]Curve Summary'!$A$7:$AG$54,30)</f>
        <v>52.000007629394531</v>
      </c>
      <c r="L22" s="119">
        <f>VLOOKUP(L$8,'[2]Curve Summary'!$A$7:$AG$54,30)</f>
        <v>52.000007629394531</v>
      </c>
      <c r="M22" s="119">
        <f>VLOOKUP(M$8,'[2]Curve Summary'!$A$7:$AG$54,30)</f>
        <v>52.000007629394531</v>
      </c>
      <c r="N22" s="119">
        <f>VLOOKUP(N$8,'[2]Curve Summary'!$A$7:$AG$54,30)</f>
        <v>52.000007629394531</v>
      </c>
      <c r="O22" s="119">
        <f>VLOOKUP(O$8,'[2]Curve Summary'!$A$7:$AG$54,30)</f>
        <v>52.000007629394531</v>
      </c>
      <c r="P22" s="119">
        <f>VLOOKUP(P$8,'[2]Curve Summary'!$A$7:$AG$54,30)</f>
        <v>51.500007629394531</v>
      </c>
      <c r="Q22" s="119">
        <f>VLOOKUP(Q$8,'[2]Curve Summary'!$A$7:$AG$54,30)</f>
        <v>51.500007629394531</v>
      </c>
      <c r="R22" s="119">
        <f>VLOOKUP(R$8,'[2]Curve Summary'!$A$7:$AG$54,30)</f>
        <v>51</v>
      </c>
      <c r="S22" s="119">
        <f>VLOOKUP(S$8,'[2]Curve Summary'!$A$7:$AG$54,30)</f>
        <v>51</v>
      </c>
      <c r="T22" s="119">
        <f>VLOOKUP(T$8,'[2]Curve Summary'!$A$7:$AG$54,30)</f>
        <v>51</v>
      </c>
      <c r="U22" s="119">
        <f>VLOOKUP(U$8,'[2]Curve Summary'!$A$7:$AG$54,30)</f>
        <v>51</v>
      </c>
      <c r="V22" s="119">
        <f>VLOOKUP(V$8,'[2]Curve Summary'!$A$7:$AG$54,30)</f>
        <v>51</v>
      </c>
      <c r="W22" s="120">
        <f>VLOOKUP(W$8,'[2]Curve Summary'!$A$7:$AG$54,30)</f>
        <v>51</v>
      </c>
      <c r="X22" s="119"/>
      <c r="Y22" s="119"/>
      <c r="Z22" s="119"/>
      <c r="AA22" s="119"/>
      <c r="AB22" s="119"/>
      <c r="AC22" s="121">
        <f t="shared" si="2"/>
        <v>46.968757629394531</v>
      </c>
      <c r="AD22" s="120">
        <v>70</v>
      </c>
      <c r="AE22" s="128"/>
      <c r="AR22" s="128"/>
      <c r="AS22" s="128"/>
      <c r="AT22" s="128"/>
      <c r="AU22" s="128"/>
      <c r="AV22" s="128"/>
      <c r="AW22" s="128"/>
      <c r="AX22" s="128"/>
      <c r="AY22" s="128"/>
      <c r="AZ22" s="128"/>
      <c r="BA22" s="128"/>
      <c r="BB22" s="128"/>
      <c r="BC22" s="128"/>
      <c r="BD22" s="128"/>
      <c r="BE22" s="128"/>
      <c r="BF22" s="128"/>
      <c r="BG22" s="128"/>
      <c r="BH22" s="128"/>
      <c r="BI22" s="128"/>
      <c r="BJ22" s="128"/>
      <c r="BK22" s="128"/>
      <c r="BL22" s="128"/>
      <c r="BM22" s="128"/>
      <c r="BN22" s="128"/>
      <c r="BO22" s="128"/>
      <c r="BP22" s="128"/>
      <c r="BQ22" s="128"/>
      <c r="BR22" s="128"/>
      <c r="BS22" s="128"/>
      <c r="BT22" s="128"/>
      <c r="BU22" s="128"/>
      <c r="BV22" s="128"/>
    </row>
    <row r="23" spans="1:74" ht="14.1" customHeight="1" x14ac:dyDescent="0.2">
      <c r="A23" s="129" t="s">
        <v>37</v>
      </c>
      <c r="B23" s="118">
        <f>VLOOKUP(B$8,'[2]Curve Summary'!$A$7:$AG$54,31)</f>
        <v>49.004003295898436</v>
      </c>
      <c r="C23" s="119">
        <f>VLOOKUP(C$8,'[2]Curve Summary'!$A$7:$AG$54,31)</f>
        <v>45.000003814697266</v>
      </c>
      <c r="D23" s="119">
        <f>VLOOKUP(D$8,'[2]Curve Summary'!$A$7:$AG$54,31)</f>
        <v>45.000003814697266</v>
      </c>
      <c r="E23" s="119">
        <f>VLOOKUP(E$8,'[2]Curve Summary'!$A$7:$AG$54,31)</f>
        <v>45.000003814697266</v>
      </c>
      <c r="F23" s="119">
        <f>VLOOKUP(F$8,'[2]Curve Summary'!$A$7:$AG$54,31)</f>
        <v>52.500007629394531</v>
      </c>
      <c r="G23" s="119">
        <f>VLOOKUP(G$8,'[2]Curve Summary'!$A$7:$AG$54,31)</f>
        <v>52.500007629394531</v>
      </c>
      <c r="H23" s="119">
        <f>VLOOKUP(H$8,'[2]Curve Summary'!$A$7:$AG$54,31)</f>
        <v>52.500007629394531</v>
      </c>
      <c r="I23" s="119">
        <f>VLOOKUP(I$8,'[2]Curve Summary'!$A$7:$AG$54,31)</f>
        <v>52.500007629394531</v>
      </c>
      <c r="J23" s="119">
        <f>VLOOKUP(J$8,'[2]Curve Summary'!$A$7:$AG$54,31)</f>
        <v>52.500007629394531</v>
      </c>
      <c r="K23" s="119">
        <f>VLOOKUP(K$8,'[2]Curve Summary'!$A$7:$AG$54,31)</f>
        <v>56.000007629394531</v>
      </c>
      <c r="L23" s="119">
        <f>VLOOKUP(L$8,'[2]Curve Summary'!$A$7:$AG$54,31)</f>
        <v>56.000007629394531</v>
      </c>
      <c r="M23" s="119">
        <f>VLOOKUP(M$8,'[2]Curve Summary'!$A$7:$AG$54,31)</f>
        <v>56.000007629394531</v>
      </c>
      <c r="N23" s="119">
        <f>VLOOKUP(N$8,'[2]Curve Summary'!$A$7:$AG$54,31)</f>
        <v>56.000007629394531</v>
      </c>
      <c r="O23" s="119">
        <f>VLOOKUP(O$8,'[2]Curve Summary'!$A$7:$AG$54,31)</f>
        <v>56.000007629394531</v>
      </c>
      <c r="P23" s="119">
        <f>VLOOKUP(P$8,'[2]Curve Summary'!$A$7:$AG$54,31)</f>
        <v>56.500007629394531</v>
      </c>
      <c r="Q23" s="119">
        <f>VLOOKUP(Q$8,'[2]Curve Summary'!$A$7:$AG$54,31)</f>
        <v>56.500007629394531</v>
      </c>
      <c r="R23" s="119">
        <f>VLOOKUP(R$8,'[2]Curve Summary'!$A$7:$AG$54,31)</f>
        <v>55</v>
      </c>
      <c r="S23" s="119">
        <f>VLOOKUP(S$8,'[2]Curve Summary'!$A$7:$AG$54,31)</f>
        <v>55</v>
      </c>
      <c r="T23" s="119">
        <f>VLOOKUP(T$8,'[2]Curve Summary'!$A$7:$AG$54,31)</f>
        <v>55</v>
      </c>
      <c r="U23" s="119">
        <f>VLOOKUP(U$8,'[2]Curve Summary'!$A$7:$AG$54,31)</f>
        <v>55</v>
      </c>
      <c r="V23" s="119">
        <f>VLOOKUP(V$8,'[2]Curve Summary'!$A$7:$AG$54,31)</f>
        <v>55</v>
      </c>
      <c r="W23" s="120">
        <f>VLOOKUP(W$8,'[2]Curve Summary'!$A$7:$AG$54,31)</f>
        <v>55</v>
      </c>
      <c r="X23" s="119"/>
      <c r="Y23" s="119"/>
      <c r="Z23" s="119"/>
      <c r="AA23" s="119"/>
      <c r="AB23" s="119"/>
      <c r="AC23" s="121">
        <f t="shared" si="2"/>
        <v>52.469006643295288</v>
      </c>
      <c r="AD23" s="120">
        <v>83</v>
      </c>
      <c r="AE23" s="128"/>
      <c r="AR23" s="128"/>
      <c r="AS23" s="128"/>
      <c r="AT23" s="128"/>
      <c r="AU23" s="128"/>
      <c r="AV23" s="128"/>
      <c r="AW23" s="128"/>
      <c r="AX23" s="128"/>
      <c r="AY23" s="128"/>
      <c r="AZ23" s="128"/>
      <c r="BA23" s="128"/>
      <c r="BB23" s="128"/>
      <c r="BC23" s="128"/>
      <c r="BD23" s="128"/>
      <c r="BE23" s="128"/>
      <c r="BF23" s="128"/>
      <c r="BG23" s="128"/>
      <c r="BH23" s="128"/>
      <c r="BI23" s="128"/>
      <c r="BJ23" s="128"/>
      <c r="BK23" s="128"/>
      <c r="BL23" s="128"/>
      <c r="BM23" s="128"/>
      <c r="BN23" s="128"/>
      <c r="BO23" s="128"/>
      <c r="BP23" s="128"/>
      <c r="BQ23" s="128"/>
      <c r="BR23" s="128"/>
      <c r="BS23" s="128"/>
      <c r="BT23" s="128"/>
      <c r="BU23" s="128"/>
      <c r="BV23" s="128"/>
    </row>
    <row r="24" spans="1:74" ht="14.1" customHeight="1" x14ac:dyDescent="0.2">
      <c r="A24" s="129" t="s">
        <v>38</v>
      </c>
      <c r="B24" s="118">
        <f>VLOOKUP(B$8,'[2]Curve Summary'!$A$7:$AG$54,28)</f>
        <v>49.000007629394531</v>
      </c>
      <c r="C24" s="119">
        <f>VLOOKUP(C$8,'[2]Curve Summary'!$A$7:$AG$54,28)</f>
        <v>45.000007629394531</v>
      </c>
      <c r="D24" s="119">
        <f>VLOOKUP(D$8,'[2]Curve Summary'!$A$7:$AG$54,28)</f>
        <v>45.000007629394531</v>
      </c>
      <c r="E24" s="119">
        <f>VLOOKUP(E$8,'[2]Curve Summary'!$A$7:$AG$54,28)</f>
        <v>45.000007629394531</v>
      </c>
      <c r="F24" s="119">
        <f>VLOOKUP(F$8,'[2]Curve Summary'!$A$7:$AG$54,28)</f>
        <v>53.500007629394531</v>
      </c>
      <c r="G24" s="119">
        <f>VLOOKUP(G$8,'[2]Curve Summary'!$A$7:$AG$54,28)</f>
        <v>53.500007629394531</v>
      </c>
      <c r="H24" s="119">
        <f>VLOOKUP(H$8,'[2]Curve Summary'!$A$7:$AG$54,28)</f>
        <v>53.500007629394531</v>
      </c>
      <c r="I24" s="119">
        <f>VLOOKUP(I$8,'[2]Curve Summary'!$A$7:$AG$54,28)</f>
        <v>53.500007629394531</v>
      </c>
      <c r="J24" s="119">
        <f>VLOOKUP(J$8,'[2]Curve Summary'!$A$7:$AG$54,28)</f>
        <v>53.500007629394531</v>
      </c>
      <c r="K24" s="119">
        <f>VLOOKUP(K$8,'[2]Curve Summary'!$A$7:$AG$54,28)</f>
        <v>62.000007629394531</v>
      </c>
      <c r="L24" s="119">
        <f>VLOOKUP(L$8,'[2]Curve Summary'!$A$7:$AG$54,28)</f>
        <v>62.000007629394531</v>
      </c>
      <c r="M24" s="119">
        <f>VLOOKUP(M$8,'[2]Curve Summary'!$A$7:$AG$54,28)</f>
        <v>62.000007629394531</v>
      </c>
      <c r="N24" s="119">
        <f>VLOOKUP(N$8,'[2]Curve Summary'!$A$7:$AG$54,28)</f>
        <v>62.000007629394531</v>
      </c>
      <c r="O24" s="119">
        <f>VLOOKUP(O$8,'[2]Curve Summary'!$A$7:$AG$54,28)</f>
        <v>62.000007629394531</v>
      </c>
      <c r="P24" s="119">
        <f>VLOOKUP(P$8,'[2]Curve Summary'!$A$7:$AG$54,28)</f>
        <v>62.500007629394531</v>
      </c>
      <c r="Q24" s="119">
        <f>VLOOKUP(Q$8,'[2]Curve Summary'!$A$7:$AG$54,28)</f>
        <v>62.500007629394531</v>
      </c>
      <c r="R24" s="119">
        <f>VLOOKUP(R$8,'[2]Curve Summary'!$A$7:$AG$54,28)</f>
        <v>61.5</v>
      </c>
      <c r="S24" s="119">
        <f>VLOOKUP(S$8,'[2]Curve Summary'!$A$7:$AG$54,28)</f>
        <v>61.5</v>
      </c>
      <c r="T24" s="119">
        <f>VLOOKUP(T$8,'[2]Curve Summary'!$A$7:$AG$54,28)</f>
        <v>61.5</v>
      </c>
      <c r="U24" s="119">
        <f>VLOOKUP(U$8,'[2]Curve Summary'!$A$7:$AG$54,28)</f>
        <v>61.5</v>
      </c>
      <c r="V24" s="119">
        <f>VLOOKUP(V$8,'[2]Curve Summary'!$A$7:$AG$54,28)</f>
        <v>61.5</v>
      </c>
      <c r="W24" s="120">
        <f>VLOOKUP(W$8,'[2]Curve Summary'!$A$7:$AG$54,28)</f>
        <v>61.5</v>
      </c>
      <c r="X24" s="119"/>
      <c r="Y24" s="119"/>
      <c r="Z24" s="119"/>
      <c r="AA24" s="119"/>
      <c r="AB24" s="119"/>
      <c r="AC24" s="121">
        <f t="shared" si="2"/>
        <v>55.406257629394531</v>
      </c>
      <c r="AD24" s="120">
        <v>135</v>
      </c>
      <c r="AE24" s="128"/>
      <c r="AR24" s="128"/>
      <c r="AS24" s="128"/>
      <c r="AT24" s="128"/>
      <c r="AU24" s="128"/>
      <c r="AV24" s="128"/>
      <c r="AW24" s="128"/>
      <c r="AX24" s="128"/>
      <c r="AY24" s="128"/>
      <c r="AZ24" s="128"/>
      <c r="BA24" s="128"/>
      <c r="BB24" s="128"/>
      <c r="BC24" s="128"/>
      <c r="BD24" s="128"/>
      <c r="BE24" s="128"/>
      <c r="BF24" s="128"/>
      <c r="BG24" s="128"/>
      <c r="BH24" s="128"/>
      <c r="BI24" s="128"/>
      <c r="BJ24" s="128"/>
      <c r="BK24" s="128"/>
      <c r="BL24" s="128"/>
      <c r="BM24" s="128"/>
      <c r="BN24" s="128"/>
      <c r="BO24" s="128"/>
      <c r="BP24" s="128"/>
      <c r="BQ24" s="128"/>
      <c r="BR24" s="128"/>
      <c r="BS24" s="128"/>
      <c r="BT24" s="128"/>
      <c r="BU24" s="128"/>
      <c r="BV24" s="128"/>
    </row>
    <row r="25" spans="1:74" ht="14.1" customHeight="1" x14ac:dyDescent="0.2">
      <c r="A25" s="132" t="s">
        <v>40</v>
      </c>
      <c r="B25" s="125">
        <f>VLOOKUP(B$8,'[2]Curve Summary'!$A$7:$AG$54,33)</f>
        <v>37.5</v>
      </c>
      <c r="C25" s="126">
        <f>VLOOKUP(C$8,'[2]Curve Summary'!$A$7:$AG$54,33)</f>
        <v>39.25</v>
      </c>
      <c r="D25" s="126">
        <f>VLOOKUP(D$8,'[2]Curve Summary'!$A$7:$AG$54,33)</f>
        <v>39.25</v>
      </c>
      <c r="E25" s="126">
        <f>VLOOKUP(E$8,'[2]Curve Summary'!$A$7:$AG$54,33)</f>
        <v>39.25</v>
      </c>
      <c r="F25" s="126">
        <f>VLOOKUP(F$8,'[2]Curve Summary'!$A$7:$AG$54,33)</f>
        <v>40</v>
      </c>
      <c r="G25" s="126">
        <f>VLOOKUP(G$8,'[2]Curve Summary'!$A$7:$AG$54,33)</f>
        <v>40</v>
      </c>
      <c r="H25" s="126">
        <f>VLOOKUP(H$8,'[2]Curve Summary'!$A$7:$AG$54,33)</f>
        <v>40</v>
      </c>
      <c r="I25" s="126">
        <f>VLOOKUP(I$8,'[2]Curve Summary'!$A$7:$AG$54,33)</f>
        <v>40</v>
      </c>
      <c r="J25" s="126">
        <f>VLOOKUP(J$8,'[2]Curve Summary'!$A$7:$AG$54,33)</f>
        <v>40</v>
      </c>
      <c r="K25" s="126">
        <f>VLOOKUP(K$8,'[2]Curve Summary'!$A$7:$AG$54,33)</f>
        <v>42.5</v>
      </c>
      <c r="L25" s="126">
        <f>VLOOKUP(L$8,'[2]Curve Summary'!$A$7:$AG$54,33)</f>
        <v>42.5</v>
      </c>
      <c r="M25" s="126">
        <f>VLOOKUP(M$8,'[2]Curve Summary'!$A$7:$AG$54,33)</f>
        <v>42.5</v>
      </c>
      <c r="N25" s="126">
        <f>VLOOKUP(N$8,'[2]Curve Summary'!$A$7:$AG$54,33)</f>
        <v>42.5</v>
      </c>
      <c r="O25" s="126">
        <f>VLOOKUP(O$8,'[2]Curve Summary'!$A$7:$AG$54,33)</f>
        <v>42.5</v>
      </c>
      <c r="P25" s="126">
        <f>VLOOKUP(P$8,'[2]Curve Summary'!$A$7:$AG$54,33)</f>
        <v>42.5</v>
      </c>
      <c r="Q25" s="126">
        <f>VLOOKUP(Q$8,'[2]Curve Summary'!$A$7:$AG$54,33)</f>
        <v>42.5</v>
      </c>
      <c r="R25" s="126">
        <f>VLOOKUP(R$8,'[2]Curve Summary'!$A$7:$AG$54,33)</f>
        <v>44</v>
      </c>
      <c r="S25" s="126">
        <f>VLOOKUP(S$8,'[2]Curve Summary'!$A$7:$AG$54,33)</f>
        <v>44</v>
      </c>
      <c r="T25" s="126">
        <f>VLOOKUP(T$8,'[2]Curve Summary'!$A$7:$AG$54,33)</f>
        <v>44</v>
      </c>
      <c r="U25" s="126">
        <f>VLOOKUP(U$8,'[2]Curve Summary'!$A$7:$AG$54,33)</f>
        <v>44</v>
      </c>
      <c r="V25" s="126">
        <f>VLOOKUP(V$8,'[2]Curve Summary'!$A$7:$AG$54,33)</f>
        <v>44</v>
      </c>
      <c r="W25" s="133">
        <f>VLOOKUP(W$8,'[2]Curve Summary'!$A$7:$AG$54,33)</f>
        <v>44</v>
      </c>
      <c r="X25" s="126"/>
      <c r="Y25" s="126"/>
      <c r="Z25" s="126"/>
      <c r="AA25" s="126"/>
      <c r="AB25" s="126"/>
      <c r="AC25" s="127">
        <f t="shared" si="2"/>
        <v>40.796875</v>
      </c>
      <c r="AD25" s="133">
        <v>89.5</v>
      </c>
      <c r="AE25" s="128"/>
      <c r="AR25" s="128"/>
      <c r="AS25" s="128"/>
      <c r="AT25" s="128"/>
      <c r="AU25" s="128"/>
      <c r="AV25" s="128"/>
      <c r="AW25" s="128"/>
      <c r="AX25" s="128"/>
      <c r="AY25" s="128"/>
      <c r="AZ25" s="128"/>
      <c r="BA25" s="128"/>
      <c r="BB25" s="128"/>
      <c r="BC25" s="128"/>
      <c r="BD25" s="128"/>
      <c r="BE25" s="128"/>
      <c r="BF25" s="128"/>
      <c r="BG25" s="128"/>
      <c r="BH25" s="128"/>
      <c r="BI25" s="128"/>
      <c r="BJ25" s="128"/>
      <c r="BK25" s="128"/>
      <c r="BL25" s="128"/>
      <c r="BM25" s="128"/>
      <c r="BN25" s="128"/>
      <c r="BO25" s="128"/>
      <c r="BP25" s="128"/>
      <c r="BQ25" s="128"/>
      <c r="BR25" s="128"/>
      <c r="BS25" s="128"/>
      <c r="BT25" s="128"/>
      <c r="BU25" s="128"/>
      <c r="BV25" s="128"/>
    </row>
    <row r="26" spans="1:74" x14ac:dyDescent="0.2">
      <c r="A26" s="5"/>
    </row>
    <row r="27" spans="1:74" s="9" customFormat="1" x14ac:dyDescent="0.2">
      <c r="A27" s="63" t="s">
        <v>41</v>
      </c>
      <c r="K27" s="38"/>
      <c r="L27" s="38"/>
    </row>
    <row r="28" spans="1:74" s="6" customFormat="1" ht="14.1" customHeight="1" x14ac:dyDescent="0.2">
      <c r="A28" s="110" t="s">
        <v>18</v>
      </c>
      <c r="B28" s="111">
        <f t="shared" ref="B28:AB28" si="3">B9-B47</f>
        <v>0</v>
      </c>
      <c r="C28" s="112">
        <f t="shared" si="3"/>
        <v>0</v>
      </c>
      <c r="D28" s="112">
        <f t="shared" si="3"/>
        <v>0</v>
      </c>
      <c r="E28" s="112">
        <f t="shared" si="3"/>
        <v>0</v>
      </c>
      <c r="F28" s="112">
        <f t="shared" si="3"/>
        <v>0</v>
      </c>
      <c r="G28" s="112">
        <f t="shared" si="3"/>
        <v>0</v>
      </c>
      <c r="H28" s="112">
        <f t="shared" si="3"/>
        <v>0</v>
      </c>
      <c r="I28" s="112">
        <f t="shared" si="3"/>
        <v>0</v>
      </c>
      <c r="J28" s="112">
        <f t="shared" si="3"/>
        <v>0</v>
      </c>
      <c r="K28" s="112">
        <f t="shared" si="3"/>
        <v>0</v>
      </c>
      <c r="L28" s="112">
        <f t="shared" si="3"/>
        <v>0</v>
      </c>
      <c r="M28" s="112">
        <f t="shared" si="3"/>
        <v>0</v>
      </c>
      <c r="N28" s="112">
        <f t="shared" si="3"/>
        <v>0</v>
      </c>
      <c r="O28" s="112">
        <f t="shared" si="3"/>
        <v>0</v>
      </c>
      <c r="P28" s="112">
        <f t="shared" si="3"/>
        <v>0</v>
      </c>
      <c r="Q28" s="112">
        <f t="shared" si="3"/>
        <v>0</v>
      </c>
      <c r="R28" s="112">
        <f t="shared" si="3"/>
        <v>0</v>
      </c>
      <c r="S28" s="112">
        <f t="shared" si="3"/>
        <v>0</v>
      </c>
      <c r="T28" s="112">
        <f t="shared" si="3"/>
        <v>0</v>
      </c>
      <c r="U28" s="112">
        <f t="shared" si="3"/>
        <v>0</v>
      </c>
      <c r="V28" s="112">
        <f t="shared" si="3"/>
        <v>0</v>
      </c>
      <c r="W28" s="113">
        <f t="shared" si="3"/>
        <v>0</v>
      </c>
      <c r="X28" s="112">
        <f t="shared" si="3"/>
        <v>0</v>
      </c>
      <c r="Y28" s="112">
        <f t="shared" si="3"/>
        <v>0</v>
      </c>
      <c r="Z28" s="112">
        <f t="shared" si="3"/>
        <v>0</v>
      </c>
      <c r="AA28" s="112">
        <f t="shared" si="3"/>
        <v>0</v>
      </c>
      <c r="AB28" s="112">
        <f t="shared" si="3"/>
        <v>0</v>
      </c>
      <c r="AC28" s="134">
        <f t="shared" ref="AC28:AC44" si="4">AVERAGE(B28:Q28)</f>
        <v>0</v>
      </c>
      <c r="AD28" s="115"/>
      <c r="AE28" s="116"/>
      <c r="AR28" s="116"/>
      <c r="AS28" s="116"/>
      <c r="AT28" s="116"/>
      <c r="AU28" s="116"/>
      <c r="AV28" s="116"/>
      <c r="AW28" s="116"/>
      <c r="AX28" s="116"/>
      <c r="AY28" s="116"/>
      <c r="AZ28" s="116"/>
      <c r="BA28" s="116"/>
      <c r="BB28" s="116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16"/>
      <c r="BP28" s="116"/>
      <c r="BQ28" s="116"/>
      <c r="BR28" s="116"/>
      <c r="BS28" s="116"/>
      <c r="BT28" s="116"/>
      <c r="BU28" s="116"/>
      <c r="BV28" s="116"/>
    </row>
    <row r="29" spans="1:74" s="6" customFormat="1" ht="14.1" customHeight="1" x14ac:dyDescent="0.2">
      <c r="A29" s="117" t="s">
        <v>20</v>
      </c>
      <c r="B29" s="118">
        <f t="shared" ref="B29:AB29" si="5">B10-B48</f>
        <v>0</v>
      </c>
      <c r="C29" s="119">
        <f t="shared" si="5"/>
        <v>0</v>
      </c>
      <c r="D29" s="119">
        <f t="shared" si="5"/>
        <v>0</v>
      </c>
      <c r="E29" s="119">
        <f t="shared" si="5"/>
        <v>0</v>
      </c>
      <c r="F29" s="119">
        <f t="shared" si="5"/>
        <v>0</v>
      </c>
      <c r="G29" s="119">
        <f t="shared" si="5"/>
        <v>0</v>
      </c>
      <c r="H29" s="119">
        <f t="shared" si="5"/>
        <v>0</v>
      </c>
      <c r="I29" s="119">
        <f t="shared" si="5"/>
        <v>0</v>
      </c>
      <c r="J29" s="119">
        <f t="shared" si="5"/>
        <v>0</v>
      </c>
      <c r="K29" s="119">
        <f t="shared" si="5"/>
        <v>0</v>
      </c>
      <c r="L29" s="119">
        <f t="shared" si="5"/>
        <v>0</v>
      </c>
      <c r="M29" s="119">
        <f t="shared" si="5"/>
        <v>0</v>
      </c>
      <c r="N29" s="119">
        <f t="shared" si="5"/>
        <v>0</v>
      </c>
      <c r="O29" s="119">
        <f t="shared" si="5"/>
        <v>0</v>
      </c>
      <c r="P29" s="119">
        <f t="shared" si="5"/>
        <v>0</v>
      </c>
      <c r="Q29" s="119">
        <f t="shared" si="5"/>
        <v>0</v>
      </c>
      <c r="R29" s="119">
        <f t="shared" si="5"/>
        <v>0</v>
      </c>
      <c r="S29" s="119">
        <f t="shared" si="5"/>
        <v>0</v>
      </c>
      <c r="T29" s="119">
        <f t="shared" si="5"/>
        <v>0</v>
      </c>
      <c r="U29" s="119">
        <f t="shared" si="5"/>
        <v>0</v>
      </c>
      <c r="V29" s="119">
        <f t="shared" si="5"/>
        <v>0</v>
      </c>
      <c r="W29" s="120">
        <f t="shared" si="5"/>
        <v>0</v>
      </c>
      <c r="X29" s="119">
        <f t="shared" si="5"/>
        <v>0</v>
      </c>
      <c r="Y29" s="119">
        <f t="shared" si="5"/>
        <v>0</v>
      </c>
      <c r="Z29" s="119">
        <f t="shared" si="5"/>
        <v>0</v>
      </c>
      <c r="AA29" s="119">
        <f t="shared" si="5"/>
        <v>0</v>
      </c>
      <c r="AB29" s="119">
        <f t="shared" si="5"/>
        <v>0</v>
      </c>
      <c r="AC29" s="135">
        <f t="shared" si="4"/>
        <v>0</v>
      </c>
      <c r="AD29" s="122"/>
      <c r="AE29" s="116"/>
      <c r="AR29" s="116"/>
      <c r="AS29" s="116"/>
      <c r="AT29" s="116"/>
      <c r="AU29" s="116"/>
      <c r="AV29" s="116"/>
      <c r="AW29" s="116"/>
      <c r="AX29" s="116"/>
      <c r="AY29" s="116"/>
      <c r="AZ29" s="116"/>
      <c r="BA29" s="116"/>
      <c r="BB29" s="116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16"/>
      <c r="BP29" s="116"/>
      <c r="BQ29" s="116"/>
      <c r="BR29" s="116"/>
      <c r="BS29" s="116"/>
      <c r="BT29" s="116"/>
      <c r="BU29" s="116"/>
      <c r="BV29" s="116"/>
    </row>
    <row r="30" spans="1:74" s="6" customFormat="1" ht="14.1" customHeight="1" x14ac:dyDescent="0.2">
      <c r="A30" s="117" t="s">
        <v>22</v>
      </c>
      <c r="B30" s="118">
        <f t="shared" ref="B30:AB30" si="6">B11-B49</f>
        <v>0</v>
      </c>
      <c r="C30" s="119">
        <f t="shared" si="6"/>
        <v>0</v>
      </c>
      <c r="D30" s="119">
        <f t="shared" si="6"/>
        <v>0</v>
      </c>
      <c r="E30" s="119">
        <f t="shared" si="6"/>
        <v>0</v>
      </c>
      <c r="F30" s="119">
        <f t="shared" si="6"/>
        <v>0</v>
      </c>
      <c r="G30" s="119">
        <f t="shared" si="6"/>
        <v>0</v>
      </c>
      <c r="H30" s="119">
        <f t="shared" si="6"/>
        <v>0</v>
      </c>
      <c r="I30" s="119">
        <f t="shared" si="6"/>
        <v>0</v>
      </c>
      <c r="J30" s="119">
        <f t="shared" si="6"/>
        <v>0</v>
      </c>
      <c r="K30" s="119">
        <f t="shared" si="6"/>
        <v>0</v>
      </c>
      <c r="L30" s="119">
        <f t="shared" si="6"/>
        <v>0</v>
      </c>
      <c r="M30" s="119">
        <f t="shared" si="6"/>
        <v>0</v>
      </c>
      <c r="N30" s="119">
        <f t="shared" si="6"/>
        <v>0</v>
      </c>
      <c r="O30" s="119">
        <f t="shared" si="6"/>
        <v>0</v>
      </c>
      <c r="P30" s="119">
        <f t="shared" si="6"/>
        <v>0</v>
      </c>
      <c r="Q30" s="119">
        <f t="shared" si="6"/>
        <v>0</v>
      </c>
      <c r="R30" s="119">
        <f t="shared" si="6"/>
        <v>0</v>
      </c>
      <c r="S30" s="119">
        <f t="shared" si="6"/>
        <v>0</v>
      </c>
      <c r="T30" s="119">
        <f t="shared" si="6"/>
        <v>0</v>
      </c>
      <c r="U30" s="119">
        <f t="shared" si="6"/>
        <v>0</v>
      </c>
      <c r="V30" s="119">
        <f t="shared" si="6"/>
        <v>0</v>
      </c>
      <c r="W30" s="120">
        <f t="shared" si="6"/>
        <v>0</v>
      </c>
      <c r="X30" s="119">
        <f t="shared" si="6"/>
        <v>0</v>
      </c>
      <c r="Y30" s="119">
        <f t="shared" si="6"/>
        <v>0</v>
      </c>
      <c r="Z30" s="119">
        <f t="shared" si="6"/>
        <v>0</v>
      </c>
      <c r="AA30" s="119">
        <f t="shared" si="6"/>
        <v>0</v>
      </c>
      <c r="AB30" s="119">
        <f t="shared" si="6"/>
        <v>0</v>
      </c>
      <c r="AC30" s="135">
        <f t="shared" si="4"/>
        <v>0</v>
      </c>
      <c r="AD30" s="122"/>
      <c r="AE30" s="116"/>
      <c r="AR30" s="116"/>
      <c r="AS30" s="116"/>
      <c r="AT30" s="116"/>
      <c r="AU30" s="116"/>
      <c r="AV30" s="116"/>
      <c r="AW30" s="116"/>
      <c r="AX30" s="116"/>
      <c r="AY30" s="116"/>
      <c r="AZ30" s="116"/>
      <c r="BA30" s="116"/>
      <c r="BB30" s="116"/>
      <c r="BC30" s="116"/>
      <c r="BD30" s="116"/>
      <c r="BE30" s="116"/>
      <c r="BF30" s="116"/>
      <c r="BG30" s="116"/>
      <c r="BH30" s="116"/>
      <c r="BI30" s="116"/>
      <c r="BJ30" s="116"/>
      <c r="BK30" s="116"/>
      <c r="BL30" s="116"/>
      <c r="BM30" s="116"/>
      <c r="BN30" s="116"/>
      <c r="BO30" s="116"/>
      <c r="BP30" s="116"/>
      <c r="BQ30" s="116"/>
      <c r="BR30" s="116"/>
      <c r="BS30" s="116"/>
      <c r="BT30" s="116"/>
      <c r="BU30" s="116"/>
      <c r="BV30" s="116"/>
    </row>
    <row r="31" spans="1:74" s="6" customFormat="1" ht="14.1" customHeight="1" x14ac:dyDescent="0.2">
      <c r="A31" s="117" t="s">
        <v>23</v>
      </c>
      <c r="B31" s="118">
        <f t="shared" ref="B31:AB31" si="7">B12-B50</f>
        <v>0</v>
      </c>
      <c r="C31" s="119">
        <f t="shared" si="7"/>
        <v>0</v>
      </c>
      <c r="D31" s="119">
        <f t="shared" si="7"/>
        <v>0</v>
      </c>
      <c r="E31" s="119">
        <f t="shared" si="7"/>
        <v>0</v>
      </c>
      <c r="F31" s="119">
        <f t="shared" si="7"/>
        <v>0</v>
      </c>
      <c r="G31" s="119">
        <f t="shared" si="7"/>
        <v>0</v>
      </c>
      <c r="H31" s="119">
        <f t="shared" si="7"/>
        <v>0</v>
      </c>
      <c r="I31" s="119">
        <f t="shared" si="7"/>
        <v>0</v>
      </c>
      <c r="J31" s="119">
        <f t="shared" si="7"/>
        <v>0</v>
      </c>
      <c r="K31" s="119">
        <f t="shared" si="7"/>
        <v>0</v>
      </c>
      <c r="L31" s="119">
        <f t="shared" si="7"/>
        <v>0</v>
      </c>
      <c r="M31" s="119">
        <f t="shared" si="7"/>
        <v>0</v>
      </c>
      <c r="N31" s="119">
        <f t="shared" si="7"/>
        <v>0</v>
      </c>
      <c r="O31" s="119">
        <f t="shared" si="7"/>
        <v>0</v>
      </c>
      <c r="P31" s="119">
        <f t="shared" si="7"/>
        <v>0</v>
      </c>
      <c r="Q31" s="119">
        <f t="shared" si="7"/>
        <v>0</v>
      </c>
      <c r="R31" s="119">
        <f t="shared" si="7"/>
        <v>0</v>
      </c>
      <c r="S31" s="119">
        <f t="shared" si="7"/>
        <v>0</v>
      </c>
      <c r="T31" s="119">
        <f t="shared" si="7"/>
        <v>0</v>
      </c>
      <c r="U31" s="119">
        <f t="shared" si="7"/>
        <v>0</v>
      </c>
      <c r="V31" s="119">
        <f t="shared" si="7"/>
        <v>0</v>
      </c>
      <c r="W31" s="120">
        <f t="shared" si="7"/>
        <v>0</v>
      </c>
      <c r="X31" s="119">
        <f t="shared" si="7"/>
        <v>0</v>
      </c>
      <c r="Y31" s="119">
        <f t="shared" si="7"/>
        <v>0</v>
      </c>
      <c r="Z31" s="119">
        <f t="shared" si="7"/>
        <v>0</v>
      </c>
      <c r="AA31" s="119">
        <f t="shared" si="7"/>
        <v>0</v>
      </c>
      <c r="AB31" s="119">
        <f t="shared" si="7"/>
        <v>0</v>
      </c>
      <c r="AC31" s="135">
        <f t="shared" si="4"/>
        <v>0</v>
      </c>
      <c r="AD31" s="122"/>
      <c r="AE31" s="116"/>
      <c r="AR31" s="116"/>
      <c r="AS31" s="116"/>
      <c r="AT31" s="116"/>
      <c r="AU31" s="116"/>
      <c r="AV31" s="116"/>
      <c r="AW31" s="116"/>
      <c r="AX31" s="116"/>
      <c r="AY31" s="116"/>
      <c r="AZ31" s="116"/>
      <c r="BA31" s="116"/>
      <c r="BB31" s="116"/>
      <c r="BC31" s="116"/>
      <c r="BD31" s="116"/>
      <c r="BE31" s="116"/>
      <c r="BF31" s="116"/>
      <c r="BG31" s="116"/>
      <c r="BH31" s="116"/>
      <c r="BI31" s="116"/>
      <c r="BJ31" s="116"/>
      <c r="BK31" s="116"/>
      <c r="BL31" s="116"/>
      <c r="BM31" s="116"/>
      <c r="BN31" s="116"/>
      <c r="BO31" s="116"/>
      <c r="BP31" s="116"/>
      <c r="BQ31" s="116"/>
      <c r="BR31" s="116"/>
      <c r="BS31" s="116"/>
      <c r="BT31" s="116"/>
      <c r="BU31" s="116"/>
      <c r="BV31" s="116"/>
    </row>
    <row r="32" spans="1:74" s="6" customFormat="1" ht="14.1" customHeight="1" x14ac:dyDescent="0.2">
      <c r="A32" s="117" t="s">
        <v>24</v>
      </c>
      <c r="B32" s="118">
        <f t="shared" ref="B32:AB32" si="8">B13-B51</f>
        <v>0</v>
      </c>
      <c r="C32" s="119">
        <f t="shared" si="8"/>
        <v>0</v>
      </c>
      <c r="D32" s="119">
        <f t="shared" si="8"/>
        <v>0</v>
      </c>
      <c r="E32" s="119">
        <f t="shared" si="8"/>
        <v>0</v>
      </c>
      <c r="F32" s="119">
        <f t="shared" si="8"/>
        <v>0</v>
      </c>
      <c r="G32" s="119">
        <f t="shared" si="8"/>
        <v>0</v>
      </c>
      <c r="H32" s="119">
        <f t="shared" si="8"/>
        <v>0</v>
      </c>
      <c r="I32" s="119">
        <f t="shared" si="8"/>
        <v>0</v>
      </c>
      <c r="J32" s="119">
        <f t="shared" si="8"/>
        <v>0</v>
      </c>
      <c r="K32" s="119">
        <f t="shared" si="8"/>
        <v>0</v>
      </c>
      <c r="L32" s="119">
        <f t="shared" si="8"/>
        <v>0</v>
      </c>
      <c r="M32" s="119">
        <f t="shared" si="8"/>
        <v>0</v>
      </c>
      <c r="N32" s="119">
        <f t="shared" si="8"/>
        <v>0</v>
      </c>
      <c r="O32" s="119">
        <f t="shared" si="8"/>
        <v>0</v>
      </c>
      <c r="P32" s="119">
        <f t="shared" si="8"/>
        <v>0</v>
      </c>
      <c r="Q32" s="119">
        <f t="shared" si="8"/>
        <v>0</v>
      </c>
      <c r="R32" s="119">
        <f t="shared" si="8"/>
        <v>0</v>
      </c>
      <c r="S32" s="119">
        <f t="shared" si="8"/>
        <v>0</v>
      </c>
      <c r="T32" s="119">
        <f t="shared" si="8"/>
        <v>0</v>
      </c>
      <c r="U32" s="119">
        <f t="shared" si="8"/>
        <v>0</v>
      </c>
      <c r="V32" s="119">
        <f t="shared" si="8"/>
        <v>0</v>
      </c>
      <c r="W32" s="120">
        <f t="shared" si="8"/>
        <v>0</v>
      </c>
      <c r="X32" s="119">
        <f t="shared" si="8"/>
        <v>0</v>
      </c>
      <c r="Y32" s="119">
        <f t="shared" si="8"/>
        <v>0</v>
      </c>
      <c r="Z32" s="119">
        <f t="shared" si="8"/>
        <v>0</v>
      </c>
      <c r="AA32" s="119">
        <f t="shared" si="8"/>
        <v>0</v>
      </c>
      <c r="AB32" s="119">
        <f t="shared" si="8"/>
        <v>0</v>
      </c>
      <c r="AC32" s="135">
        <f t="shared" si="4"/>
        <v>0</v>
      </c>
      <c r="AD32" s="122"/>
      <c r="AE32" s="116"/>
      <c r="AR32" s="116"/>
      <c r="AS32" s="116"/>
      <c r="AT32" s="116"/>
      <c r="AU32" s="116"/>
      <c r="AV32" s="116"/>
      <c r="AW32" s="116"/>
      <c r="AX32" s="116"/>
      <c r="AY32" s="116"/>
      <c r="AZ32" s="116"/>
      <c r="BA32" s="116"/>
      <c r="BB32" s="116"/>
      <c r="BC32" s="116"/>
      <c r="BD32" s="116"/>
      <c r="BE32" s="116"/>
      <c r="BF32" s="116"/>
      <c r="BG32" s="116"/>
      <c r="BH32" s="116"/>
      <c r="BI32" s="116"/>
      <c r="BJ32" s="116"/>
      <c r="BK32" s="116"/>
      <c r="BL32" s="116"/>
      <c r="BM32" s="116"/>
      <c r="BN32" s="116"/>
      <c r="BO32" s="116"/>
      <c r="BP32" s="116"/>
      <c r="BQ32" s="116"/>
      <c r="BR32" s="116"/>
      <c r="BS32" s="116"/>
      <c r="BT32" s="116"/>
      <c r="BU32" s="116"/>
      <c r="BV32" s="116"/>
    </row>
    <row r="33" spans="1:74" ht="14.1" customHeight="1" x14ac:dyDescent="0.2">
      <c r="A33" s="123" t="s">
        <v>26</v>
      </c>
      <c r="B33" s="125">
        <f t="shared" ref="B33:AB33" si="9">B14-B52</f>
        <v>0</v>
      </c>
      <c r="C33" s="126">
        <f t="shared" si="9"/>
        <v>0</v>
      </c>
      <c r="D33" s="126">
        <f t="shared" si="9"/>
        <v>0</v>
      </c>
      <c r="E33" s="126">
        <f t="shared" si="9"/>
        <v>0</v>
      </c>
      <c r="F33" s="126">
        <f t="shared" si="9"/>
        <v>0</v>
      </c>
      <c r="G33" s="126">
        <f t="shared" si="9"/>
        <v>0</v>
      </c>
      <c r="H33" s="126">
        <f t="shared" si="9"/>
        <v>0</v>
      </c>
      <c r="I33" s="126">
        <f t="shared" si="9"/>
        <v>0</v>
      </c>
      <c r="J33" s="126">
        <f t="shared" si="9"/>
        <v>0</v>
      </c>
      <c r="K33" s="126">
        <f t="shared" si="9"/>
        <v>0</v>
      </c>
      <c r="L33" s="126">
        <f t="shared" si="9"/>
        <v>0</v>
      </c>
      <c r="M33" s="126">
        <f t="shared" si="9"/>
        <v>0</v>
      </c>
      <c r="N33" s="126">
        <f t="shared" si="9"/>
        <v>0</v>
      </c>
      <c r="O33" s="126">
        <f t="shared" si="9"/>
        <v>0</v>
      </c>
      <c r="P33" s="126">
        <f t="shared" si="9"/>
        <v>0</v>
      </c>
      <c r="Q33" s="126">
        <f t="shared" si="9"/>
        <v>0</v>
      </c>
      <c r="R33" s="126">
        <f t="shared" si="9"/>
        <v>0</v>
      </c>
      <c r="S33" s="126">
        <f t="shared" si="9"/>
        <v>0</v>
      </c>
      <c r="T33" s="126">
        <f t="shared" si="9"/>
        <v>0</v>
      </c>
      <c r="U33" s="126">
        <f t="shared" si="9"/>
        <v>0</v>
      </c>
      <c r="V33" s="126">
        <f t="shared" si="9"/>
        <v>0</v>
      </c>
      <c r="W33" s="126">
        <f t="shared" si="9"/>
        <v>0</v>
      </c>
      <c r="X33" s="126">
        <f t="shared" si="9"/>
        <v>0</v>
      </c>
      <c r="Y33" s="126">
        <f t="shared" si="9"/>
        <v>0</v>
      </c>
      <c r="Z33" s="126">
        <f t="shared" si="9"/>
        <v>0</v>
      </c>
      <c r="AA33" s="126">
        <f t="shared" si="9"/>
        <v>0</v>
      </c>
      <c r="AB33" s="126">
        <f t="shared" si="9"/>
        <v>0</v>
      </c>
      <c r="AC33" s="136">
        <f t="shared" si="4"/>
        <v>0</v>
      </c>
      <c r="AD33" s="120"/>
      <c r="AE33" s="128"/>
      <c r="AR33" s="128"/>
      <c r="AS33" s="128"/>
      <c r="AT33" s="128"/>
      <c r="AU33" s="128"/>
      <c r="AV33" s="128"/>
      <c r="AW33" s="128"/>
      <c r="AX33" s="128"/>
      <c r="AY33" s="128"/>
      <c r="AZ33" s="128"/>
      <c r="BA33" s="128"/>
      <c r="BB33" s="128"/>
      <c r="BC33" s="128"/>
      <c r="BD33" s="128"/>
      <c r="BE33" s="128"/>
      <c r="BF33" s="128"/>
      <c r="BG33" s="128"/>
      <c r="BH33" s="128"/>
      <c r="BI33" s="128"/>
      <c r="BJ33" s="128"/>
      <c r="BK33" s="128"/>
      <c r="BL33" s="128"/>
      <c r="BM33" s="128"/>
      <c r="BN33" s="128"/>
      <c r="BO33" s="128"/>
      <c r="BP33" s="128"/>
      <c r="BQ33" s="128"/>
      <c r="BR33" s="128"/>
      <c r="BS33" s="128"/>
      <c r="BT33" s="128"/>
      <c r="BU33" s="128"/>
      <c r="BV33" s="128"/>
    </row>
    <row r="34" spans="1:74" ht="14.1" customHeight="1" x14ac:dyDescent="0.2">
      <c r="A34" s="129" t="s">
        <v>27</v>
      </c>
      <c r="B34" s="111">
        <f t="shared" ref="B34:AB34" si="10">B15-B53</f>
        <v>4</v>
      </c>
      <c r="C34" s="112">
        <f t="shared" si="10"/>
        <v>-1.5</v>
      </c>
      <c r="D34" s="112">
        <f t="shared" si="10"/>
        <v>-1.5</v>
      </c>
      <c r="E34" s="112">
        <f t="shared" si="10"/>
        <v>-1.5</v>
      </c>
      <c r="F34" s="112">
        <f t="shared" si="10"/>
        <v>-2.25</v>
      </c>
      <c r="G34" s="112">
        <f t="shared" si="10"/>
        <v>-2.25</v>
      </c>
      <c r="H34" s="112">
        <f t="shared" si="10"/>
        <v>-2.25</v>
      </c>
      <c r="I34" s="112">
        <f t="shared" si="10"/>
        <v>-2.25</v>
      </c>
      <c r="J34" s="112">
        <f t="shared" si="10"/>
        <v>-2.25</v>
      </c>
      <c r="K34" s="112">
        <f t="shared" si="10"/>
        <v>0</v>
      </c>
      <c r="L34" s="112">
        <f t="shared" si="10"/>
        <v>0</v>
      </c>
      <c r="M34" s="112">
        <f t="shared" si="10"/>
        <v>0</v>
      </c>
      <c r="N34" s="112">
        <f t="shared" si="10"/>
        <v>0</v>
      </c>
      <c r="O34" s="112">
        <f t="shared" si="10"/>
        <v>0</v>
      </c>
      <c r="P34" s="112">
        <f t="shared" si="10"/>
        <v>-0.5</v>
      </c>
      <c r="Q34" s="112">
        <f t="shared" si="10"/>
        <v>-0.5</v>
      </c>
      <c r="R34" s="112">
        <f t="shared" si="10"/>
        <v>1.75</v>
      </c>
      <c r="S34" s="112">
        <f t="shared" si="10"/>
        <v>1.75</v>
      </c>
      <c r="T34" s="112">
        <f t="shared" si="10"/>
        <v>1.75</v>
      </c>
      <c r="U34" s="112">
        <f t="shared" si="10"/>
        <v>1.75</v>
      </c>
      <c r="V34" s="112">
        <f t="shared" si="10"/>
        <v>1.75</v>
      </c>
      <c r="W34" s="113">
        <f t="shared" si="10"/>
        <v>49.25</v>
      </c>
      <c r="X34" s="112">
        <f t="shared" si="10"/>
        <v>0</v>
      </c>
      <c r="Y34" s="112">
        <f t="shared" si="10"/>
        <v>0</v>
      </c>
      <c r="Z34" s="112">
        <f t="shared" si="10"/>
        <v>0</v>
      </c>
      <c r="AA34" s="112">
        <f t="shared" si="10"/>
        <v>0</v>
      </c>
      <c r="AB34" s="112">
        <f t="shared" si="10"/>
        <v>-45.691176470588232</v>
      </c>
      <c r="AC34" s="135">
        <f t="shared" si="4"/>
        <v>-0.796875</v>
      </c>
      <c r="AD34" s="120"/>
      <c r="AE34" s="128"/>
      <c r="AR34" s="128"/>
      <c r="AS34" s="128"/>
      <c r="AT34" s="128"/>
      <c r="AU34" s="128"/>
      <c r="AV34" s="128"/>
      <c r="AW34" s="128"/>
      <c r="AX34" s="128"/>
      <c r="AY34" s="128"/>
      <c r="AZ34" s="128"/>
      <c r="BA34" s="128"/>
      <c r="BB34" s="128"/>
      <c r="BC34" s="128"/>
      <c r="BD34" s="128"/>
      <c r="BE34" s="128"/>
      <c r="BF34" s="128"/>
      <c r="BG34" s="128"/>
      <c r="BH34" s="128"/>
      <c r="BI34" s="128"/>
      <c r="BJ34" s="128"/>
      <c r="BK34" s="128"/>
      <c r="BL34" s="128"/>
      <c r="BM34" s="128"/>
      <c r="BN34" s="128"/>
      <c r="BO34" s="128"/>
      <c r="BP34" s="128"/>
      <c r="BQ34" s="128"/>
      <c r="BR34" s="128"/>
      <c r="BS34" s="128"/>
      <c r="BT34" s="128"/>
      <c r="BU34" s="128"/>
      <c r="BV34" s="128"/>
    </row>
    <row r="35" spans="1:74" ht="14.1" customHeight="1" x14ac:dyDescent="0.2">
      <c r="A35" s="129" t="s">
        <v>28</v>
      </c>
      <c r="B35" s="118">
        <f t="shared" ref="B35:AB35" si="11">B16-B54</f>
        <v>6.2899999999999991</v>
      </c>
      <c r="C35" s="119">
        <f t="shared" si="11"/>
        <v>-4.25</v>
      </c>
      <c r="D35" s="119">
        <f t="shared" si="11"/>
        <v>-4.25</v>
      </c>
      <c r="E35" s="119">
        <f t="shared" si="11"/>
        <v>-4.25</v>
      </c>
      <c r="F35" s="119">
        <f t="shared" si="11"/>
        <v>-4.25</v>
      </c>
      <c r="G35" s="119">
        <f t="shared" si="11"/>
        <v>-4.25</v>
      </c>
      <c r="H35" s="119">
        <f t="shared" si="11"/>
        <v>-4.25</v>
      </c>
      <c r="I35" s="119">
        <f t="shared" si="11"/>
        <v>-4.25</v>
      </c>
      <c r="J35" s="119">
        <f t="shared" si="11"/>
        <v>-4.25</v>
      </c>
      <c r="K35" s="119">
        <f t="shared" si="11"/>
        <v>-4.5</v>
      </c>
      <c r="L35" s="119">
        <f t="shared" si="11"/>
        <v>-4.5</v>
      </c>
      <c r="M35" s="119">
        <f t="shared" si="11"/>
        <v>-4.5</v>
      </c>
      <c r="N35" s="119">
        <f t="shared" si="11"/>
        <v>-4.5</v>
      </c>
      <c r="O35" s="119">
        <f t="shared" si="11"/>
        <v>-4.5</v>
      </c>
      <c r="P35" s="119">
        <f t="shared" si="11"/>
        <v>-3</v>
      </c>
      <c r="Q35" s="119">
        <f t="shared" si="11"/>
        <v>-3</v>
      </c>
      <c r="R35" s="119">
        <f t="shared" si="11"/>
        <v>-1.25</v>
      </c>
      <c r="S35" s="119">
        <f t="shared" si="11"/>
        <v>-1.25</v>
      </c>
      <c r="T35" s="119">
        <f t="shared" si="11"/>
        <v>-1.25</v>
      </c>
      <c r="U35" s="119">
        <f t="shared" si="11"/>
        <v>-1.25</v>
      </c>
      <c r="V35" s="119">
        <f t="shared" si="11"/>
        <v>-1.25</v>
      </c>
      <c r="W35" s="120">
        <f t="shared" si="11"/>
        <v>50.5</v>
      </c>
      <c r="X35" s="119">
        <f t="shared" si="11"/>
        <v>0</v>
      </c>
      <c r="Y35" s="119">
        <f t="shared" si="11"/>
        <v>0</v>
      </c>
      <c r="Z35" s="119">
        <f t="shared" si="11"/>
        <v>0</v>
      </c>
      <c r="AA35" s="119">
        <f t="shared" si="11"/>
        <v>0</v>
      </c>
      <c r="AB35" s="119">
        <f t="shared" si="11"/>
        <v>-47.441764705882349</v>
      </c>
      <c r="AC35" s="135">
        <f t="shared" si="4"/>
        <v>-3.5131250000000001</v>
      </c>
      <c r="AD35" s="120"/>
      <c r="AE35" s="128"/>
      <c r="AR35" s="128"/>
      <c r="AS35" s="128"/>
      <c r="AT35" s="128"/>
      <c r="AU35" s="128"/>
      <c r="AV35" s="128"/>
      <c r="AW35" s="128"/>
      <c r="AX35" s="128"/>
      <c r="AY35" s="128"/>
      <c r="AZ35" s="128"/>
      <c r="BA35" s="128"/>
      <c r="BB35" s="128"/>
      <c r="BC35" s="128"/>
      <c r="BD35" s="128"/>
      <c r="BE35" s="128"/>
      <c r="BF35" s="128"/>
      <c r="BG35" s="128"/>
      <c r="BH35" s="128"/>
      <c r="BI35" s="128"/>
      <c r="BJ35" s="128"/>
      <c r="BK35" s="128"/>
      <c r="BL35" s="128"/>
      <c r="BM35" s="128"/>
      <c r="BN35" s="128"/>
      <c r="BO35" s="128"/>
      <c r="BP35" s="128"/>
      <c r="BQ35" s="128"/>
      <c r="BR35" s="128"/>
      <c r="BS35" s="128"/>
      <c r="BT35" s="128"/>
      <c r="BU35" s="128"/>
      <c r="BV35" s="128"/>
    </row>
    <row r="36" spans="1:74" ht="14.1" customHeight="1" x14ac:dyDescent="0.2">
      <c r="A36" s="137" t="s">
        <v>29</v>
      </c>
      <c r="B36" s="118">
        <f t="shared" ref="B36:AB36" si="12">B17-B55</f>
        <v>-6.1400000000000006</v>
      </c>
      <c r="C36" s="119">
        <f t="shared" si="12"/>
        <v>-10.75</v>
      </c>
      <c r="D36" s="119">
        <f t="shared" si="12"/>
        <v>-10.75</v>
      </c>
      <c r="E36" s="119">
        <f t="shared" si="12"/>
        <v>-10.75</v>
      </c>
      <c r="F36" s="119">
        <f t="shared" si="12"/>
        <v>-7</v>
      </c>
      <c r="G36" s="119">
        <f t="shared" si="12"/>
        <v>-7</v>
      </c>
      <c r="H36" s="119">
        <f t="shared" si="12"/>
        <v>-7</v>
      </c>
      <c r="I36" s="119">
        <f t="shared" si="12"/>
        <v>-7</v>
      </c>
      <c r="J36" s="119">
        <f t="shared" si="12"/>
        <v>-7</v>
      </c>
      <c r="K36" s="119">
        <f t="shared" si="12"/>
        <v>-4</v>
      </c>
      <c r="L36" s="119">
        <f t="shared" si="12"/>
        <v>-4</v>
      </c>
      <c r="M36" s="119">
        <f t="shared" si="12"/>
        <v>-4</v>
      </c>
      <c r="N36" s="119">
        <f t="shared" si="12"/>
        <v>-4</v>
      </c>
      <c r="O36" s="119">
        <f t="shared" si="12"/>
        <v>-4</v>
      </c>
      <c r="P36" s="119">
        <f t="shared" si="12"/>
        <v>-3</v>
      </c>
      <c r="Q36" s="119">
        <f t="shared" si="12"/>
        <v>-3</v>
      </c>
      <c r="R36" s="119">
        <f t="shared" si="12"/>
        <v>-3</v>
      </c>
      <c r="S36" s="119">
        <f t="shared" si="12"/>
        <v>-3</v>
      </c>
      <c r="T36" s="119">
        <f t="shared" si="12"/>
        <v>-3</v>
      </c>
      <c r="U36" s="119">
        <f t="shared" si="12"/>
        <v>-3</v>
      </c>
      <c r="V36" s="119">
        <f t="shared" si="12"/>
        <v>-3</v>
      </c>
      <c r="W36" s="120">
        <f t="shared" si="12"/>
        <v>64</v>
      </c>
      <c r="X36" s="119">
        <f t="shared" si="12"/>
        <v>0</v>
      </c>
      <c r="Y36" s="119">
        <f t="shared" si="12"/>
        <v>0</v>
      </c>
      <c r="Z36" s="119">
        <f t="shared" si="12"/>
        <v>0</v>
      </c>
      <c r="AA36" s="119">
        <f t="shared" si="12"/>
        <v>0</v>
      </c>
      <c r="AB36" s="119">
        <f t="shared" si="12"/>
        <v>-60.882352941176471</v>
      </c>
      <c r="AC36" s="135">
        <f t="shared" si="4"/>
        <v>-6.211875</v>
      </c>
      <c r="AD36" s="120"/>
      <c r="AE36" s="128"/>
      <c r="AR36" s="128"/>
      <c r="AS36" s="128"/>
      <c r="AT36" s="128"/>
      <c r="AU36" s="128"/>
      <c r="AV36" s="128"/>
      <c r="AW36" s="128"/>
      <c r="AX36" s="128"/>
      <c r="AY36" s="128"/>
      <c r="AZ36" s="128"/>
      <c r="BA36" s="128"/>
      <c r="BB36" s="128"/>
      <c r="BC36" s="128"/>
      <c r="BD36" s="128"/>
      <c r="BE36" s="128"/>
      <c r="BF36" s="128"/>
      <c r="BG36" s="128"/>
      <c r="BH36" s="128"/>
      <c r="BI36" s="128"/>
      <c r="BJ36" s="128"/>
      <c r="BK36" s="128"/>
      <c r="BL36" s="128"/>
      <c r="BM36" s="128"/>
      <c r="BN36" s="128"/>
      <c r="BO36" s="128"/>
      <c r="BP36" s="128"/>
      <c r="BQ36" s="128"/>
      <c r="BR36" s="128"/>
      <c r="BS36" s="128"/>
      <c r="BT36" s="128"/>
      <c r="BU36" s="128"/>
      <c r="BV36" s="128"/>
    </row>
    <row r="37" spans="1:74" ht="14.1" customHeight="1" x14ac:dyDescent="0.2">
      <c r="A37" s="137" t="s">
        <v>31</v>
      </c>
      <c r="B37" s="118">
        <f t="shared" ref="B37:AB37" si="13">B18-B56</f>
        <v>1</v>
      </c>
      <c r="C37" s="119">
        <f t="shared" si="13"/>
        <v>-3.75</v>
      </c>
      <c r="D37" s="119">
        <f t="shared" si="13"/>
        <v>-3.75</v>
      </c>
      <c r="E37" s="119">
        <f t="shared" si="13"/>
        <v>-3.75</v>
      </c>
      <c r="F37" s="119">
        <f t="shared" si="13"/>
        <v>-3.75</v>
      </c>
      <c r="G37" s="119">
        <f t="shared" si="13"/>
        <v>-3.75</v>
      </c>
      <c r="H37" s="119">
        <f t="shared" si="13"/>
        <v>-3.75</v>
      </c>
      <c r="I37" s="119">
        <f t="shared" si="13"/>
        <v>-3.75</v>
      </c>
      <c r="J37" s="119">
        <f t="shared" si="13"/>
        <v>-3.75</v>
      </c>
      <c r="K37" s="119">
        <f t="shared" si="13"/>
        <v>-1</v>
      </c>
      <c r="L37" s="119">
        <f t="shared" si="13"/>
        <v>-1</v>
      </c>
      <c r="M37" s="119">
        <f t="shared" si="13"/>
        <v>-1</v>
      </c>
      <c r="N37" s="119">
        <f t="shared" si="13"/>
        <v>-1</v>
      </c>
      <c r="O37" s="119">
        <f t="shared" si="13"/>
        <v>-1</v>
      </c>
      <c r="P37" s="119">
        <f t="shared" si="13"/>
        <v>-1</v>
      </c>
      <c r="Q37" s="119">
        <f t="shared" si="13"/>
        <v>-1</v>
      </c>
      <c r="R37" s="119">
        <f t="shared" si="13"/>
        <v>0</v>
      </c>
      <c r="S37" s="119">
        <f t="shared" si="13"/>
        <v>0</v>
      </c>
      <c r="T37" s="119">
        <f t="shared" si="13"/>
        <v>0</v>
      </c>
      <c r="U37" s="119">
        <f t="shared" si="13"/>
        <v>0</v>
      </c>
      <c r="V37" s="119">
        <f t="shared" si="13"/>
        <v>0</v>
      </c>
      <c r="W37" s="120">
        <f t="shared" si="13"/>
        <v>42</v>
      </c>
      <c r="X37" s="119">
        <f t="shared" si="13"/>
        <v>0</v>
      </c>
      <c r="Y37" s="119">
        <f t="shared" si="13"/>
        <v>0</v>
      </c>
      <c r="Z37" s="119">
        <f t="shared" si="13"/>
        <v>0</v>
      </c>
      <c r="AA37" s="119">
        <f t="shared" si="13"/>
        <v>0</v>
      </c>
      <c r="AB37" s="119">
        <f t="shared" si="13"/>
        <v>-41.397058823529413</v>
      </c>
      <c r="AC37" s="135">
        <f t="shared" si="4"/>
        <v>-2.25</v>
      </c>
      <c r="AD37" s="120"/>
      <c r="AE37" s="128"/>
      <c r="AR37" s="128"/>
      <c r="AS37" s="128"/>
      <c r="AT37" s="128"/>
      <c r="AU37" s="128"/>
      <c r="AV37" s="128"/>
      <c r="AW37" s="128"/>
      <c r="AX37" s="128"/>
      <c r="AY37" s="128"/>
      <c r="AZ37" s="128"/>
      <c r="BA37" s="128"/>
      <c r="BB37" s="128"/>
      <c r="BC37" s="128"/>
      <c r="BD37" s="128"/>
      <c r="BE37" s="128"/>
      <c r="BF37" s="128"/>
      <c r="BG37" s="128"/>
      <c r="BH37" s="128"/>
      <c r="BI37" s="128"/>
      <c r="BJ37" s="128"/>
      <c r="BK37" s="128"/>
      <c r="BL37" s="128"/>
      <c r="BM37" s="128"/>
      <c r="BN37" s="128"/>
      <c r="BO37" s="128"/>
      <c r="BP37" s="128"/>
      <c r="BQ37" s="128"/>
      <c r="BR37" s="128"/>
      <c r="BS37" s="128"/>
      <c r="BT37" s="128"/>
      <c r="BU37" s="128"/>
      <c r="BV37" s="128"/>
    </row>
    <row r="38" spans="1:74" ht="14.1" customHeight="1" x14ac:dyDescent="0.2">
      <c r="A38" s="137" t="s">
        <v>32</v>
      </c>
      <c r="B38" s="118">
        <f t="shared" ref="B38:AB38" si="14">B19-B57</f>
        <v>0</v>
      </c>
      <c r="C38" s="119">
        <f t="shared" si="14"/>
        <v>-14</v>
      </c>
      <c r="D38" s="119">
        <f t="shared" si="14"/>
        <v>-14</v>
      </c>
      <c r="E38" s="119">
        <f t="shared" si="14"/>
        <v>-14</v>
      </c>
      <c r="F38" s="119">
        <f t="shared" si="14"/>
        <v>-9</v>
      </c>
      <c r="G38" s="119">
        <f t="shared" si="14"/>
        <v>-9</v>
      </c>
      <c r="H38" s="119">
        <f t="shared" si="14"/>
        <v>-9</v>
      </c>
      <c r="I38" s="119">
        <f t="shared" si="14"/>
        <v>-9</v>
      </c>
      <c r="J38" s="119">
        <f t="shared" si="14"/>
        <v>-9</v>
      </c>
      <c r="K38" s="119">
        <f t="shared" si="14"/>
        <v>-5</v>
      </c>
      <c r="L38" s="119">
        <f t="shared" si="14"/>
        <v>-5</v>
      </c>
      <c r="M38" s="119">
        <f t="shared" si="14"/>
        <v>-5</v>
      </c>
      <c r="N38" s="119">
        <f t="shared" si="14"/>
        <v>-5</v>
      </c>
      <c r="O38" s="119">
        <f t="shared" si="14"/>
        <v>-5</v>
      </c>
      <c r="P38" s="119">
        <f t="shared" si="14"/>
        <v>-2</v>
      </c>
      <c r="Q38" s="119">
        <f t="shared" si="14"/>
        <v>-2</v>
      </c>
      <c r="R38" s="119">
        <f t="shared" si="14"/>
        <v>-3</v>
      </c>
      <c r="S38" s="119">
        <f t="shared" si="14"/>
        <v>-3</v>
      </c>
      <c r="T38" s="119">
        <f t="shared" si="14"/>
        <v>-3</v>
      </c>
      <c r="U38" s="119">
        <f t="shared" si="14"/>
        <v>-3</v>
      </c>
      <c r="V38" s="119">
        <f t="shared" si="14"/>
        <v>-3</v>
      </c>
      <c r="W38" s="120">
        <f t="shared" si="14"/>
        <v>78</v>
      </c>
      <c r="X38" s="119">
        <f t="shared" si="14"/>
        <v>0</v>
      </c>
      <c r="Y38" s="119">
        <f t="shared" si="14"/>
        <v>0</v>
      </c>
      <c r="Z38" s="119">
        <f t="shared" si="14"/>
        <v>0</v>
      </c>
      <c r="AA38" s="119">
        <f t="shared" si="14"/>
        <v>0</v>
      </c>
      <c r="AB38" s="119">
        <f t="shared" si="14"/>
        <v>-73.705882352941174</v>
      </c>
      <c r="AC38" s="135">
        <f t="shared" si="4"/>
        <v>-7.25</v>
      </c>
      <c r="AD38" s="120"/>
      <c r="AE38" s="128"/>
      <c r="AR38" s="128"/>
      <c r="AS38" s="128"/>
      <c r="AT38" s="128"/>
      <c r="AU38" s="128"/>
      <c r="AV38" s="128"/>
      <c r="AW38" s="128"/>
      <c r="AX38" s="128"/>
      <c r="AY38" s="128"/>
      <c r="AZ38" s="128"/>
      <c r="BA38" s="128"/>
      <c r="BB38" s="128"/>
      <c r="BC38" s="128"/>
      <c r="BD38" s="128"/>
      <c r="BE38" s="128"/>
      <c r="BF38" s="128"/>
      <c r="BG38" s="128"/>
      <c r="BH38" s="128"/>
      <c r="BI38" s="128"/>
      <c r="BJ38" s="128"/>
      <c r="BK38" s="128"/>
      <c r="BL38" s="128"/>
      <c r="BM38" s="128"/>
      <c r="BN38" s="128"/>
      <c r="BO38" s="128"/>
      <c r="BP38" s="128"/>
      <c r="BQ38" s="128"/>
      <c r="BR38" s="128"/>
      <c r="BS38" s="128"/>
      <c r="BT38" s="128"/>
      <c r="BU38" s="128"/>
      <c r="BV38" s="128"/>
    </row>
    <row r="39" spans="1:74" ht="14.1" customHeight="1" x14ac:dyDescent="0.2">
      <c r="A39" s="129" t="s">
        <v>33</v>
      </c>
      <c r="B39" s="118">
        <f t="shared" ref="B39:AB39" si="15">B20-B58</f>
        <v>2.75</v>
      </c>
      <c r="C39" s="119">
        <f t="shared" si="15"/>
        <v>-6</v>
      </c>
      <c r="D39" s="119">
        <f t="shared" si="15"/>
        <v>-6</v>
      </c>
      <c r="E39" s="119">
        <f t="shared" si="15"/>
        <v>-6</v>
      </c>
      <c r="F39" s="119">
        <f t="shared" si="15"/>
        <v>-3.5</v>
      </c>
      <c r="G39" s="119">
        <f t="shared" si="15"/>
        <v>-3.5</v>
      </c>
      <c r="H39" s="119">
        <f t="shared" si="15"/>
        <v>-3.5</v>
      </c>
      <c r="I39" s="119">
        <f t="shared" si="15"/>
        <v>-3.5</v>
      </c>
      <c r="J39" s="119">
        <f t="shared" si="15"/>
        <v>-3.5</v>
      </c>
      <c r="K39" s="119">
        <f t="shared" si="15"/>
        <v>-3.5</v>
      </c>
      <c r="L39" s="119">
        <f t="shared" si="15"/>
        <v>-3.5</v>
      </c>
      <c r="M39" s="119">
        <f t="shared" si="15"/>
        <v>-3.5</v>
      </c>
      <c r="N39" s="119">
        <f t="shared" si="15"/>
        <v>-3.5</v>
      </c>
      <c r="O39" s="119">
        <f t="shared" si="15"/>
        <v>-3.5</v>
      </c>
      <c r="P39" s="119">
        <f t="shared" si="15"/>
        <v>-4</v>
      </c>
      <c r="Q39" s="119">
        <f t="shared" si="15"/>
        <v>-4</v>
      </c>
      <c r="R39" s="119">
        <f t="shared" si="15"/>
        <v>-1.75</v>
      </c>
      <c r="S39" s="119">
        <f t="shared" si="15"/>
        <v>-1.75</v>
      </c>
      <c r="T39" s="119">
        <f t="shared" si="15"/>
        <v>-1.75</v>
      </c>
      <c r="U39" s="119">
        <f t="shared" si="15"/>
        <v>-1.75</v>
      </c>
      <c r="V39" s="119">
        <f t="shared" si="15"/>
        <v>-1.75</v>
      </c>
      <c r="W39" s="120">
        <f t="shared" si="15"/>
        <v>50</v>
      </c>
      <c r="X39" s="119">
        <f t="shared" si="15"/>
        <v>0</v>
      </c>
      <c r="Y39" s="119">
        <f t="shared" si="15"/>
        <v>0</v>
      </c>
      <c r="Z39" s="119">
        <f t="shared" si="15"/>
        <v>0</v>
      </c>
      <c r="AA39" s="119">
        <f t="shared" si="15"/>
        <v>0</v>
      </c>
      <c r="AB39" s="119">
        <f t="shared" si="15"/>
        <v>-48.1254888197955</v>
      </c>
      <c r="AC39" s="135">
        <f t="shared" si="4"/>
        <v>-3.640625</v>
      </c>
      <c r="AD39" s="120"/>
      <c r="AE39" s="128"/>
      <c r="AR39" s="128"/>
      <c r="AS39" s="128"/>
      <c r="AT39" s="128"/>
      <c r="AU39" s="128"/>
      <c r="AV39" s="128"/>
      <c r="AW39" s="128"/>
      <c r="AX39" s="128"/>
      <c r="AY39" s="128"/>
      <c r="AZ39" s="128"/>
      <c r="BA39" s="128"/>
      <c r="BB39" s="128"/>
      <c r="BC39" s="128"/>
      <c r="BD39" s="128"/>
      <c r="BE39" s="128"/>
      <c r="BF39" s="128"/>
      <c r="BG39" s="128"/>
      <c r="BH39" s="128"/>
      <c r="BI39" s="128"/>
      <c r="BJ39" s="128"/>
      <c r="BK39" s="128"/>
      <c r="BL39" s="128"/>
      <c r="BM39" s="128"/>
      <c r="BN39" s="128"/>
      <c r="BO39" s="128"/>
      <c r="BP39" s="128"/>
      <c r="BQ39" s="128"/>
      <c r="BR39" s="128"/>
      <c r="BS39" s="128"/>
      <c r="BT39" s="128"/>
      <c r="BU39" s="128"/>
      <c r="BV39" s="128"/>
    </row>
    <row r="40" spans="1:74" ht="14.1" customHeight="1" x14ac:dyDescent="0.2">
      <c r="A40" s="129" t="s">
        <v>34</v>
      </c>
      <c r="B40" s="118">
        <f t="shared" ref="B40:AB40" si="16">B21-B59</f>
        <v>2.6499999999999986</v>
      </c>
      <c r="C40" s="119">
        <f t="shared" si="16"/>
        <v>-6</v>
      </c>
      <c r="D40" s="119">
        <f t="shared" si="16"/>
        <v>-6</v>
      </c>
      <c r="E40" s="119">
        <f t="shared" si="16"/>
        <v>-6</v>
      </c>
      <c r="F40" s="119">
        <f t="shared" si="16"/>
        <v>-4</v>
      </c>
      <c r="G40" s="119">
        <f t="shared" si="16"/>
        <v>-4</v>
      </c>
      <c r="H40" s="119">
        <f t="shared" si="16"/>
        <v>-4</v>
      </c>
      <c r="I40" s="119">
        <f t="shared" si="16"/>
        <v>-4</v>
      </c>
      <c r="J40" s="119">
        <f t="shared" si="16"/>
        <v>-4</v>
      </c>
      <c r="K40" s="119">
        <f t="shared" si="16"/>
        <v>-3.5</v>
      </c>
      <c r="L40" s="119">
        <f t="shared" si="16"/>
        <v>-3.5</v>
      </c>
      <c r="M40" s="119">
        <f t="shared" si="16"/>
        <v>-3.5</v>
      </c>
      <c r="N40" s="119">
        <f t="shared" si="16"/>
        <v>-3.5</v>
      </c>
      <c r="O40" s="119">
        <f t="shared" si="16"/>
        <v>-3.5</v>
      </c>
      <c r="P40" s="119">
        <f t="shared" si="16"/>
        <v>-4</v>
      </c>
      <c r="Q40" s="119">
        <f t="shared" si="16"/>
        <v>-4</v>
      </c>
      <c r="R40" s="119">
        <f t="shared" si="16"/>
        <v>-1.75</v>
      </c>
      <c r="S40" s="119">
        <f t="shared" si="16"/>
        <v>-1.75</v>
      </c>
      <c r="T40" s="119">
        <f t="shared" si="16"/>
        <v>-1.75</v>
      </c>
      <c r="U40" s="119">
        <f t="shared" si="16"/>
        <v>-1.75</v>
      </c>
      <c r="V40" s="119">
        <f t="shared" si="16"/>
        <v>-1.75</v>
      </c>
      <c r="W40" s="120">
        <f t="shared" si="16"/>
        <v>48.75</v>
      </c>
      <c r="X40" s="119">
        <f t="shared" si="16"/>
        <v>0</v>
      </c>
      <c r="Y40" s="119">
        <f t="shared" si="16"/>
        <v>0</v>
      </c>
      <c r="Z40" s="119">
        <f t="shared" si="16"/>
        <v>0</v>
      </c>
      <c r="AA40" s="119">
        <f t="shared" si="16"/>
        <v>0</v>
      </c>
      <c r="AB40" s="119">
        <f t="shared" si="16"/>
        <v>-48.063140734504252</v>
      </c>
      <c r="AC40" s="135">
        <f t="shared" si="4"/>
        <v>-3.8031250000000001</v>
      </c>
      <c r="AD40" s="120"/>
      <c r="AE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28"/>
      <c r="BJ40" s="128"/>
      <c r="BK40" s="128"/>
      <c r="BL40" s="128"/>
      <c r="BM40" s="128"/>
      <c r="BN40" s="128"/>
      <c r="BO40" s="128"/>
      <c r="BP40" s="128"/>
      <c r="BQ40" s="128"/>
      <c r="BR40" s="128"/>
      <c r="BS40" s="128"/>
      <c r="BT40" s="128"/>
      <c r="BU40" s="128"/>
      <c r="BV40" s="128"/>
    </row>
    <row r="41" spans="1:74" ht="14.1" customHeight="1" x14ac:dyDescent="0.2">
      <c r="A41" s="129" t="s">
        <v>36</v>
      </c>
      <c r="B41" s="118">
        <f t="shared" ref="B41:AB41" si="17">B22-B60</f>
        <v>5</v>
      </c>
      <c r="C41" s="119">
        <f t="shared" si="17"/>
        <v>0</v>
      </c>
      <c r="D41" s="119">
        <f t="shared" si="17"/>
        <v>-4</v>
      </c>
      <c r="E41" s="119">
        <f t="shared" si="17"/>
        <v>-8</v>
      </c>
      <c r="F41" s="119">
        <f t="shared" si="17"/>
        <v>-3.75</v>
      </c>
      <c r="G41" s="119">
        <f t="shared" si="17"/>
        <v>-3.75</v>
      </c>
      <c r="H41" s="119">
        <f t="shared" si="17"/>
        <v>-3.75</v>
      </c>
      <c r="I41" s="119">
        <f t="shared" si="17"/>
        <v>-3.75</v>
      </c>
      <c r="J41" s="119">
        <f t="shared" si="17"/>
        <v>-3.75</v>
      </c>
      <c r="K41" s="119">
        <f t="shared" si="17"/>
        <v>-3.75</v>
      </c>
      <c r="L41" s="119">
        <f t="shared" si="17"/>
        <v>-3.75</v>
      </c>
      <c r="M41" s="119">
        <f t="shared" si="17"/>
        <v>-3.75</v>
      </c>
      <c r="N41" s="119">
        <f t="shared" si="17"/>
        <v>-3.75</v>
      </c>
      <c r="O41" s="119">
        <f t="shared" si="17"/>
        <v>-3.75</v>
      </c>
      <c r="P41" s="119">
        <f t="shared" si="17"/>
        <v>-3</v>
      </c>
      <c r="Q41" s="119">
        <f t="shared" si="17"/>
        <v>-3</v>
      </c>
      <c r="R41" s="119">
        <f t="shared" si="17"/>
        <v>-1.75</v>
      </c>
      <c r="S41" s="119">
        <f t="shared" si="17"/>
        <v>-1.75</v>
      </c>
      <c r="T41" s="119">
        <f t="shared" si="17"/>
        <v>-1.75</v>
      </c>
      <c r="U41" s="119">
        <f t="shared" si="17"/>
        <v>-1.75</v>
      </c>
      <c r="V41" s="119">
        <f t="shared" si="17"/>
        <v>-1.75</v>
      </c>
      <c r="W41" s="120">
        <f t="shared" si="17"/>
        <v>51</v>
      </c>
      <c r="X41" s="119">
        <f t="shared" si="17"/>
        <v>0</v>
      </c>
      <c r="Y41" s="119">
        <f t="shared" si="17"/>
        <v>0</v>
      </c>
      <c r="Z41" s="119">
        <f t="shared" si="17"/>
        <v>0</v>
      </c>
      <c r="AA41" s="119">
        <f t="shared" si="17"/>
        <v>0</v>
      </c>
      <c r="AB41" s="119">
        <f t="shared" si="17"/>
        <v>-49.514713511747473</v>
      </c>
      <c r="AC41" s="135">
        <f t="shared" si="4"/>
        <v>-3.15625</v>
      </c>
      <c r="AD41" s="120"/>
      <c r="AE41" s="128"/>
      <c r="AR41" s="128"/>
      <c r="AS41" s="128"/>
      <c r="AT41" s="128"/>
      <c r="AU41" s="128"/>
      <c r="AV41" s="128"/>
      <c r="AW41" s="128"/>
      <c r="AX41" s="128"/>
      <c r="AY41" s="128"/>
      <c r="AZ41" s="128"/>
      <c r="BA41" s="128"/>
      <c r="BB41" s="128"/>
      <c r="BC41" s="128"/>
      <c r="BD41" s="128"/>
      <c r="BE41" s="128"/>
      <c r="BF41" s="128"/>
      <c r="BG41" s="128"/>
      <c r="BH41" s="128"/>
      <c r="BI41" s="128"/>
      <c r="BJ41" s="128"/>
      <c r="BK41" s="128"/>
      <c r="BL41" s="128"/>
      <c r="BM41" s="128"/>
      <c r="BN41" s="128"/>
      <c r="BO41" s="128"/>
      <c r="BP41" s="128"/>
      <c r="BQ41" s="128"/>
      <c r="BR41" s="128"/>
      <c r="BS41" s="128"/>
      <c r="BT41" s="128"/>
      <c r="BU41" s="128"/>
      <c r="BV41" s="128"/>
    </row>
    <row r="42" spans="1:74" ht="14.1" customHeight="1" x14ac:dyDescent="0.2">
      <c r="A42" s="129" t="s">
        <v>37</v>
      </c>
      <c r="B42" s="118">
        <f t="shared" ref="B42:AB42" si="18">B23-B61</f>
        <v>4.009999999999998</v>
      </c>
      <c r="C42" s="119">
        <f t="shared" si="18"/>
        <v>0</v>
      </c>
      <c r="D42" s="119">
        <f t="shared" si="18"/>
        <v>0</v>
      </c>
      <c r="E42" s="119">
        <f t="shared" si="18"/>
        <v>0</v>
      </c>
      <c r="F42" s="119">
        <f t="shared" si="18"/>
        <v>-4</v>
      </c>
      <c r="G42" s="119">
        <f t="shared" si="18"/>
        <v>-4</v>
      </c>
      <c r="H42" s="119">
        <f t="shared" si="18"/>
        <v>-4</v>
      </c>
      <c r="I42" s="119">
        <f t="shared" si="18"/>
        <v>-4</v>
      </c>
      <c r="J42" s="119">
        <f t="shared" si="18"/>
        <v>-4</v>
      </c>
      <c r="K42" s="119">
        <f t="shared" si="18"/>
        <v>-5</v>
      </c>
      <c r="L42" s="119">
        <f t="shared" si="18"/>
        <v>-5</v>
      </c>
      <c r="M42" s="119">
        <f t="shared" si="18"/>
        <v>-5</v>
      </c>
      <c r="N42" s="119">
        <f t="shared" si="18"/>
        <v>-5</v>
      </c>
      <c r="O42" s="119">
        <f t="shared" si="18"/>
        <v>-5</v>
      </c>
      <c r="P42" s="119">
        <f t="shared" si="18"/>
        <v>-3</v>
      </c>
      <c r="Q42" s="119">
        <f t="shared" si="18"/>
        <v>-3</v>
      </c>
      <c r="R42" s="119">
        <f t="shared" si="18"/>
        <v>-2.25</v>
      </c>
      <c r="S42" s="119">
        <f t="shared" si="18"/>
        <v>-2.25</v>
      </c>
      <c r="T42" s="119">
        <f t="shared" si="18"/>
        <v>-2.25</v>
      </c>
      <c r="U42" s="119">
        <f t="shared" si="18"/>
        <v>-2.25</v>
      </c>
      <c r="V42" s="119">
        <f t="shared" si="18"/>
        <v>-2.25</v>
      </c>
      <c r="W42" s="120">
        <f t="shared" si="18"/>
        <v>55</v>
      </c>
      <c r="X42" s="119">
        <f t="shared" si="18"/>
        <v>0</v>
      </c>
      <c r="Y42" s="119">
        <f t="shared" si="18"/>
        <v>0</v>
      </c>
      <c r="Z42" s="119">
        <f t="shared" si="18"/>
        <v>0</v>
      </c>
      <c r="AA42" s="119">
        <f t="shared" si="18"/>
        <v>0</v>
      </c>
      <c r="AB42" s="119">
        <f t="shared" si="18"/>
        <v>-54.734947653377759</v>
      </c>
      <c r="AC42" s="135">
        <f t="shared" si="4"/>
        <v>-2.9368750000000001</v>
      </c>
      <c r="AD42" s="120"/>
      <c r="AE42" s="128"/>
      <c r="AR42" s="128"/>
      <c r="AS42" s="128"/>
      <c r="AT42" s="128"/>
      <c r="AU42" s="128"/>
      <c r="AV42" s="128"/>
      <c r="AW42" s="128"/>
      <c r="AX42" s="128"/>
      <c r="AY42" s="128"/>
      <c r="AZ42" s="128"/>
      <c r="BA42" s="128"/>
      <c r="BB42" s="128"/>
      <c r="BC42" s="128"/>
      <c r="BD42" s="128"/>
      <c r="BE42" s="128"/>
      <c r="BF42" s="128"/>
      <c r="BG42" s="128"/>
      <c r="BH42" s="128"/>
      <c r="BI42" s="128"/>
      <c r="BJ42" s="128"/>
      <c r="BK42" s="128"/>
      <c r="BL42" s="128"/>
      <c r="BM42" s="128"/>
      <c r="BN42" s="128"/>
      <c r="BO42" s="128"/>
      <c r="BP42" s="128"/>
      <c r="BQ42" s="128"/>
      <c r="BR42" s="128"/>
      <c r="BS42" s="128"/>
      <c r="BT42" s="128"/>
      <c r="BU42" s="128"/>
      <c r="BV42" s="128"/>
    </row>
    <row r="43" spans="1:74" ht="14.1" customHeight="1" x14ac:dyDescent="0.2">
      <c r="A43" s="129" t="s">
        <v>38</v>
      </c>
      <c r="B43" s="118">
        <f t="shared" ref="B43:AB43" si="19">B24-B62</f>
        <v>0</v>
      </c>
      <c r="C43" s="119">
        <f t="shared" si="19"/>
        <v>-4</v>
      </c>
      <c r="D43" s="119">
        <f t="shared" si="19"/>
        <v>-4</v>
      </c>
      <c r="E43" s="119">
        <f t="shared" si="19"/>
        <v>-4</v>
      </c>
      <c r="F43" s="119">
        <f t="shared" si="19"/>
        <v>-6.5</v>
      </c>
      <c r="G43" s="119">
        <f t="shared" si="19"/>
        <v>-6.5</v>
      </c>
      <c r="H43" s="119">
        <f t="shared" si="19"/>
        <v>-6.5</v>
      </c>
      <c r="I43" s="119">
        <f t="shared" si="19"/>
        <v>-6.5</v>
      </c>
      <c r="J43" s="119">
        <f t="shared" si="19"/>
        <v>-6.5</v>
      </c>
      <c r="K43" s="119">
        <f t="shared" si="19"/>
        <v>-1.5</v>
      </c>
      <c r="L43" s="119">
        <f t="shared" si="19"/>
        <v>-1.5</v>
      </c>
      <c r="M43" s="119">
        <f t="shared" si="19"/>
        <v>-1.5</v>
      </c>
      <c r="N43" s="119">
        <f t="shared" si="19"/>
        <v>-1.5</v>
      </c>
      <c r="O43" s="119">
        <f t="shared" si="19"/>
        <v>-1.5</v>
      </c>
      <c r="P43" s="119">
        <f t="shared" si="19"/>
        <v>-1</v>
      </c>
      <c r="Q43" s="119">
        <f t="shared" si="19"/>
        <v>-1</v>
      </c>
      <c r="R43" s="119">
        <f t="shared" si="19"/>
        <v>-1</v>
      </c>
      <c r="S43" s="119">
        <f t="shared" si="19"/>
        <v>-1</v>
      </c>
      <c r="T43" s="119">
        <f t="shared" si="19"/>
        <v>-1</v>
      </c>
      <c r="U43" s="119">
        <f t="shared" si="19"/>
        <v>-1</v>
      </c>
      <c r="V43" s="119">
        <f t="shared" si="19"/>
        <v>-1</v>
      </c>
      <c r="W43" s="120">
        <f t="shared" si="19"/>
        <v>61.5</v>
      </c>
      <c r="X43" s="119">
        <f t="shared" si="19"/>
        <v>0</v>
      </c>
      <c r="Y43" s="119">
        <f t="shared" si="19"/>
        <v>0</v>
      </c>
      <c r="Z43" s="119">
        <f t="shared" si="19"/>
        <v>0</v>
      </c>
      <c r="AA43" s="119">
        <f t="shared" si="19"/>
        <v>0</v>
      </c>
      <c r="AB43" s="119">
        <f t="shared" si="19"/>
        <v>-57.911772335276886</v>
      </c>
      <c r="AC43" s="135">
        <f t="shared" si="4"/>
        <v>-3.375</v>
      </c>
      <c r="AD43" s="120"/>
      <c r="AE43" s="128"/>
      <c r="AR43" s="128"/>
      <c r="AS43" s="128"/>
      <c r="AT43" s="128"/>
      <c r="AU43" s="128"/>
      <c r="AV43" s="128"/>
      <c r="AW43" s="128"/>
      <c r="AX43" s="128"/>
      <c r="AY43" s="128"/>
      <c r="AZ43" s="128"/>
      <c r="BA43" s="128"/>
      <c r="BB43" s="128"/>
      <c r="BC43" s="128"/>
      <c r="BD43" s="128"/>
      <c r="BE43" s="128"/>
      <c r="BF43" s="128"/>
      <c r="BG43" s="128"/>
      <c r="BH43" s="128"/>
      <c r="BI43" s="128"/>
      <c r="BJ43" s="128"/>
      <c r="BK43" s="128"/>
      <c r="BL43" s="128"/>
      <c r="BM43" s="128"/>
      <c r="BN43" s="128"/>
      <c r="BO43" s="128"/>
      <c r="BP43" s="128"/>
      <c r="BQ43" s="128"/>
      <c r="BR43" s="128"/>
      <c r="BS43" s="128"/>
      <c r="BT43" s="128"/>
      <c r="BU43" s="128"/>
      <c r="BV43" s="128"/>
    </row>
    <row r="44" spans="1:74" ht="14.1" customHeight="1" x14ac:dyDescent="0.2">
      <c r="A44" s="132" t="s">
        <v>40</v>
      </c>
      <c r="B44" s="125">
        <f t="shared" ref="B44:AB44" si="20">B25-B63</f>
        <v>-3</v>
      </c>
      <c r="C44" s="126">
        <f t="shared" si="20"/>
        <v>-1.25</v>
      </c>
      <c r="D44" s="126">
        <f t="shared" si="20"/>
        <v>-1.25</v>
      </c>
      <c r="E44" s="126">
        <f t="shared" si="20"/>
        <v>-1.25</v>
      </c>
      <c r="F44" s="126">
        <f t="shared" si="20"/>
        <v>-1.25</v>
      </c>
      <c r="G44" s="126">
        <f t="shared" si="20"/>
        <v>-1.25</v>
      </c>
      <c r="H44" s="126">
        <f t="shared" si="20"/>
        <v>-1.25</v>
      </c>
      <c r="I44" s="126">
        <f t="shared" si="20"/>
        <v>-1.25</v>
      </c>
      <c r="J44" s="126">
        <f t="shared" si="20"/>
        <v>-1.25</v>
      </c>
      <c r="K44" s="126">
        <f t="shared" si="20"/>
        <v>-0.5</v>
      </c>
      <c r="L44" s="126">
        <f t="shared" si="20"/>
        <v>-0.5</v>
      </c>
      <c r="M44" s="126">
        <f t="shared" si="20"/>
        <v>-0.5</v>
      </c>
      <c r="N44" s="126">
        <f t="shared" si="20"/>
        <v>-0.5</v>
      </c>
      <c r="O44" s="126">
        <f t="shared" si="20"/>
        <v>-0.5</v>
      </c>
      <c r="P44" s="126">
        <f t="shared" si="20"/>
        <v>-0.5</v>
      </c>
      <c r="Q44" s="126">
        <f t="shared" si="20"/>
        <v>-0.5</v>
      </c>
      <c r="R44" s="126">
        <f t="shared" si="20"/>
        <v>-0.5</v>
      </c>
      <c r="S44" s="126">
        <f t="shared" si="20"/>
        <v>-0.5</v>
      </c>
      <c r="T44" s="126">
        <f t="shared" si="20"/>
        <v>-0.5</v>
      </c>
      <c r="U44" s="126">
        <f t="shared" si="20"/>
        <v>-0.5</v>
      </c>
      <c r="V44" s="126">
        <f t="shared" si="20"/>
        <v>-0.5</v>
      </c>
      <c r="W44" s="133">
        <f t="shared" si="20"/>
        <v>44</v>
      </c>
      <c r="X44" s="126">
        <f t="shared" si="20"/>
        <v>0</v>
      </c>
      <c r="Y44" s="126">
        <f t="shared" si="20"/>
        <v>0</v>
      </c>
      <c r="Z44" s="126">
        <f t="shared" si="20"/>
        <v>0</v>
      </c>
      <c r="AA44" s="126">
        <f t="shared" si="20"/>
        <v>0</v>
      </c>
      <c r="AB44" s="126">
        <f t="shared" si="20"/>
        <v>-41.647058823529413</v>
      </c>
      <c r="AC44" s="136">
        <f t="shared" si="4"/>
        <v>-1.03125</v>
      </c>
      <c r="AD44" s="133"/>
      <c r="AE44" s="128"/>
      <c r="AR44" s="128"/>
      <c r="AS44" s="128"/>
      <c r="AT44" s="128"/>
      <c r="AU44" s="128"/>
      <c r="AV44" s="128"/>
      <c r="AW44" s="128"/>
      <c r="AX44" s="128"/>
      <c r="AY44" s="128"/>
      <c r="AZ44" s="128"/>
      <c r="BA44" s="128"/>
      <c r="BB44" s="128"/>
      <c r="BC44" s="128"/>
      <c r="BD44" s="128"/>
      <c r="BE44" s="128"/>
      <c r="BF44" s="128"/>
      <c r="BG44" s="128"/>
      <c r="BH44" s="128"/>
      <c r="BI44" s="128"/>
      <c r="BJ44" s="128"/>
      <c r="BK44" s="128"/>
      <c r="BL44" s="128"/>
      <c r="BM44" s="128"/>
      <c r="BN44" s="128"/>
      <c r="BO44" s="128"/>
      <c r="BP44" s="128"/>
      <c r="BQ44" s="128"/>
      <c r="BR44" s="128"/>
      <c r="BS44" s="128"/>
      <c r="BT44" s="128"/>
      <c r="BU44" s="128"/>
      <c r="BV44" s="128"/>
    </row>
    <row r="45" spans="1:74" ht="20.25" customHeight="1" x14ac:dyDescent="0.2">
      <c r="A45" s="64"/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31"/>
      <c r="AD45" s="119"/>
      <c r="AE45" s="128"/>
      <c r="AR45" s="128"/>
      <c r="AS45" s="128"/>
      <c r="AT45" s="128"/>
      <c r="AU45" s="128"/>
      <c r="AV45" s="128"/>
      <c r="AW45" s="128"/>
      <c r="AX45" s="128"/>
      <c r="AY45" s="128"/>
      <c r="AZ45" s="128"/>
      <c r="BA45" s="128"/>
      <c r="BB45" s="128"/>
      <c r="BC45" s="128"/>
      <c r="BD45" s="128"/>
      <c r="BE45" s="128"/>
      <c r="BF45" s="128"/>
      <c r="BG45" s="128"/>
      <c r="BH45" s="128"/>
      <c r="BI45" s="128"/>
      <c r="BJ45" s="128"/>
      <c r="BK45" s="128"/>
      <c r="BL45" s="128"/>
      <c r="BM45" s="128"/>
      <c r="BN45" s="128"/>
      <c r="BO45" s="128"/>
      <c r="BP45" s="128"/>
      <c r="BQ45" s="128"/>
      <c r="BR45" s="128"/>
      <c r="BS45" s="128"/>
      <c r="BT45" s="128"/>
      <c r="BU45" s="128"/>
      <c r="BV45" s="128"/>
    </row>
    <row r="46" spans="1:74" ht="12.75" hidden="1" customHeight="1" thickBot="1" x14ac:dyDescent="0.25">
      <c r="A46" s="12">
        <f>'Power East Price'!A46</f>
        <v>37078</v>
      </c>
      <c r="K46" s="138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</row>
    <row r="47" spans="1:74" s="6" customFormat="1" ht="14.1" hidden="1" customHeight="1" x14ac:dyDescent="0.2">
      <c r="A47" s="139" t="s">
        <v>18</v>
      </c>
      <c r="B47" s="140">
        <v>9.3699989318847656</v>
      </c>
      <c r="C47" s="141">
        <v>9.3699989318847656</v>
      </c>
      <c r="D47" s="141">
        <v>9.3699989318847656</v>
      </c>
      <c r="E47" s="141">
        <v>9.3699989318847656</v>
      </c>
      <c r="F47" s="141">
        <v>9.3699989318847656</v>
      </c>
      <c r="G47" s="141">
        <v>19.369998931884766</v>
      </c>
      <c r="H47" s="141">
        <v>19.369998931884766</v>
      </c>
      <c r="I47" s="141">
        <v>19.369998931884766</v>
      </c>
      <c r="J47" s="141">
        <v>9.3699989318847656</v>
      </c>
      <c r="K47" s="119">
        <v>9.3699989318847656</v>
      </c>
      <c r="L47" s="119">
        <v>9.3699989318847656</v>
      </c>
      <c r="M47" s="119">
        <v>9.3699989318847656</v>
      </c>
      <c r="N47" s="119">
        <v>9.3699989318847656</v>
      </c>
      <c r="O47" s="119">
        <v>9.3699989318847656</v>
      </c>
      <c r="P47" s="119">
        <v>9.3699989318847656</v>
      </c>
      <c r="Q47" s="119">
        <v>9.3699989318847656</v>
      </c>
      <c r="R47" s="119">
        <v>10.369998931884766</v>
      </c>
      <c r="S47" s="119">
        <v>10.369998931884766</v>
      </c>
      <c r="T47" s="119">
        <v>10.369998931884766</v>
      </c>
      <c r="U47" s="119">
        <v>10.369998931884766</v>
      </c>
      <c r="V47" s="119">
        <v>10.369998931884766</v>
      </c>
      <c r="W47" s="120">
        <v>10.369998931884766</v>
      </c>
      <c r="X47" s="128"/>
      <c r="Y47" s="128"/>
      <c r="Z47" s="128"/>
      <c r="AA47" s="128"/>
      <c r="AB47" s="128"/>
      <c r="AC47" s="114">
        <v>11.244998931884766</v>
      </c>
      <c r="AD47" s="115">
        <v>14.369999885559082</v>
      </c>
      <c r="AE47" s="116"/>
      <c r="AR47" s="116"/>
      <c r="AS47" s="116"/>
      <c r="AT47" s="116"/>
      <c r="AU47" s="116"/>
      <c r="AV47" s="116"/>
      <c r="AW47" s="116"/>
      <c r="AX47" s="116"/>
      <c r="AY47" s="116"/>
      <c r="AZ47" s="116"/>
      <c r="BA47" s="116"/>
      <c r="BB47" s="116"/>
      <c r="BC47" s="116"/>
      <c r="BD47" s="116"/>
      <c r="BE47" s="116"/>
      <c r="BF47" s="116"/>
      <c r="BG47" s="116"/>
      <c r="BH47" s="116"/>
      <c r="BI47" s="116"/>
      <c r="BJ47" s="116"/>
      <c r="BK47" s="116"/>
      <c r="BL47" s="116"/>
      <c r="BM47" s="116"/>
      <c r="BN47" s="116"/>
      <c r="BO47" s="116"/>
      <c r="BP47" s="116"/>
      <c r="BQ47" s="116"/>
      <c r="BR47" s="116"/>
      <c r="BS47" s="116"/>
      <c r="BT47" s="116"/>
      <c r="BU47" s="116"/>
      <c r="BV47" s="116"/>
    </row>
    <row r="48" spans="1:74" s="6" customFormat="1" ht="14.1" hidden="1" customHeight="1" x14ac:dyDescent="0.2">
      <c r="A48" s="142" t="s">
        <v>20</v>
      </c>
      <c r="B48" s="143">
        <v>9.0900001525878906</v>
      </c>
      <c r="C48" s="119">
        <v>9.0900001525878906</v>
      </c>
      <c r="D48" s="119">
        <v>9.0900001525878906</v>
      </c>
      <c r="E48" s="119">
        <v>9.0900001525878906</v>
      </c>
      <c r="F48" s="119">
        <v>9.0900001525878906</v>
      </c>
      <c r="G48" s="119">
        <v>14.090000152587891</v>
      </c>
      <c r="H48" s="119">
        <v>14.090000152587891</v>
      </c>
      <c r="I48" s="119">
        <v>14.090000152587891</v>
      </c>
      <c r="J48" s="119">
        <v>9.0900001525878906</v>
      </c>
      <c r="K48" s="119">
        <v>9.0900001525878906</v>
      </c>
      <c r="L48" s="119">
        <v>9.0900001525878906</v>
      </c>
      <c r="M48" s="119">
        <v>9.0900001525878906</v>
      </c>
      <c r="N48" s="119">
        <v>9.0900001525878906</v>
      </c>
      <c r="O48" s="119">
        <v>9.0900001525878906</v>
      </c>
      <c r="P48" s="119">
        <v>9.0900001525878906</v>
      </c>
      <c r="Q48" s="119">
        <v>9.0900001525878906</v>
      </c>
      <c r="R48" s="119">
        <v>6.0900001525878906</v>
      </c>
      <c r="S48" s="119">
        <v>6.0900001525878906</v>
      </c>
      <c r="T48" s="119">
        <v>6.0900001525878906</v>
      </c>
      <c r="U48" s="119">
        <v>6.0900001525878906</v>
      </c>
      <c r="V48" s="119">
        <v>6.0900001525878906</v>
      </c>
      <c r="W48" s="120">
        <v>6.0900001525878906</v>
      </c>
      <c r="X48" s="128"/>
      <c r="Y48" s="128"/>
      <c r="Z48" s="128"/>
      <c r="AA48" s="128"/>
      <c r="AB48" s="128"/>
      <c r="AC48" s="121">
        <v>10.027500152587891</v>
      </c>
      <c r="AD48" s="122">
        <v>7.4600000381469727</v>
      </c>
      <c r="AE48" s="116"/>
      <c r="AR48" s="116"/>
      <c r="AS48" s="116"/>
      <c r="AT48" s="116"/>
      <c r="AU48" s="116"/>
      <c r="AV48" s="116"/>
      <c r="AW48" s="116"/>
      <c r="AX48" s="116"/>
      <c r="AY48" s="116"/>
      <c r="AZ48" s="116"/>
      <c r="BA48" s="116"/>
      <c r="BB48" s="116"/>
      <c r="BC48" s="116"/>
      <c r="BD48" s="116"/>
      <c r="BE48" s="116"/>
      <c r="BF48" s="116"/>
      <c r="BG48" s="116"/>
      <c r="BH48" s="116"/>
      <c r="BI48" s="116"/>
      <c r="BJ48" s="116"/>
      <c r="BK48" s="116"/>
      <c r="BL48" s="116"/>
      <c r="BM48" s="116"/>
      <c r="BN48" s="116"/>
      <c r="BO48" s="116"/>
      <c r="BP48" s="116"/>
      <c r="BQ48" s="116"/>
      <c r="BR48" s="116"/>
      <c r="BS48" s="116"/>
      <c r="BT48" s="116"/>
      <c r="BU48" s="116"/>
      <c r="BV48" s="116"/>
    </row>
    <row r="49" spans="1:74" ht="14.1" hidden="1" customHeight="1" x14ac:dyDescent="0.2">
      <c r="A49" s="142" t="s">
        <v>22</v>
      </c>
      <c r="B49" s="143">
        <v>7.9600000381469727</v>
      </c>
      <c r="C49" s="119">
        <v>7.9600000381469727</v>
      </c>
      <c r="D49" s="119">
        <v>7.9600000381469727</v>
      </c>
      <c r="E49" s="119">
        <v>7.9600000381469727</v>
      </c>
      <c r="F49" s="119">
        <v>7.9600000381469727</v>
      </c>
      <c r="G49" s="119">
        <v>10.960000038146973</v>
      </c>
      <c r="H49" s="119">
        <v>10.960000038146973</v>
      </c>
      <c r="I49" s="119">
        <v>10.960000038146973</v>
      </c>
      <c r="J49" s="119">
        <v>7.9600000381469727</v>
      </c>
      <c r="K49" s="119">
        <v>7.9600000381469727</v>
      </c>
      <c r="L49" s="119">
        <v>7.9600000381469727</v>
      </c>
      <c r="M49" s="119">
        <v>7.9600000381469727</v>
      </c>
      <c r="N49" s="119">
        <v>7.9600000381469727</v>
      </c>
      <c r="O49" s="119">
        <v>7.9600000381469727</v>
      </c>
      <c r="P49" s="119">
        <v>7.9600000381469727</v>
      </c>
      <c r="Q49" s="119">
        <v>7.9600000381469727</v>
      </c>
      <c r="R49" s="119">
        <v>6.9600000381469727</v>
      </c>
      <c r="S49" s="119">
        <v>6.9600000381469727</v>
      </c>
      <c r="T49" s="119">
        <v>6.9600000381469727</v>
      </c>
      <c r="U49" s="119">
        <v>6.9600000381469727</v>
      </c>
      <c r="V49" s="119">
        <v>6.9600000381469727</v>
      </c>
      <c r="W49" s="120">
        <v>6.9600000381469727</v>
      </c>
      <c r="X49" s="128"/>
      <c r="Y49" s="128"/>
      <c r="Z49" s="128"/>
      <c r="AA49" s="128"/>
      <c r="AB49" s="128"/>
      <c r="AC49" s="121">
        <v>8.5225000381469727</v>
      </c>
      <c r="AD49" s="120"/>
      <c r="AE49" s="128"/>
      <c r="AR49" s="128"/>
      <c r="AS49" s="128"/>
      <c r="AT49" s="128"/>
      <c r="AU49" s="128"/>
      <c r="AV49" s="128"/>
      <c r="AW49" s="128"/>
      <c r="AX49" s="128"/>
      <c r="AY49" s="128"/>
      <c r="AZ49" s="128"/>
      <c r="BA49" s="128"/>
      <c r="BB49" s="128"/>
      <c r="BC49" s="128"/>
      <c r="BD49" s="128"/>
      <c r="BE49" s="128"/>
      <c r="BF49" s="128"/>
      <c r="BG49" s="128"/>
      <c r="BH49" s="128"/>
      <c r="BI49" s="128"/>
      <c r="BJ49" s="128"/>
      <c r="BK49" s="128"/>
      <c r="BL49" s="128"/>
      <c r="BM49" s="128"/>
      <c r="BN49" s="128"/>
      <c r="BO49" s="128"/>
      <c r="BP49" s="128"/>
      <c r="BQ49" s="128"/>
      <c r="BR49" s="128"/>
      <c r="BS49" s="128"/>
      <c r="BT49" s="128"/>
      <c r="BU49" s="128"/>
      <c r="BV49" s="128"/>
    </row>
    <row r="50" spans="1:74" ht="14.1" hidden="1" customHeight="1" x14ac:dyDescent="0.2">
      <c r="A50" s="142" t="s">
        <v>23</v>
      </c>
      <c r="B50" s="143">
        <v>4.559999942779541</v>
      </c>
      <c r="C50" s="119">
        <v>4.559999942779541</v>
      </c>
      <c r="D50" s="119">
        <v>4.559999942779541</v>
      </c>
      <c r="E50" s="119">
        <v>4.559999942779541</v>
      </c>
      <c r="F50" s="119">
        <v>4.559999942779541</v>
      </c>
      <c r="G50" s="119">
        <v>4.559999942779541</v>
      </c>
      <c r="H50" s="119">
        <v>4.559999942779541</v>
      </c>
      <c r="I50" s="119">
        <v>4.559999942779541</v>
      </c>
      <c r="J50" s="119">
        <v>4.559999942779541</v>
      </c>
      <c r="K50" s="119">
        <v>4.559999942779541</v>
      </c>
      <c r="L50" s="119">
        <v>4.559999942779541</v>
      </c>
      <c r="M50" s="119">
        <v>4.559999942779541</v>
      </c>
      <c r="N50" s="119">
        <v>4.559999942779541</v>
      </c>
      <c r="O50" s="119">
        <v>4.559999942779541</v>
      </c>
      <c r="P50" s="119">
        <v>4.559999942779541</v>
      </c>
      <c r="Q50" s="119">
        <v>4.559999942779541</v>
      </c>
      <c r="R50" s="119">
        <v>4.559999942779541</v>
      </c>
      <c r="S50" s="119">
        <v>4.559999942779541</v>
      </c>
      <c r="T50" s="119">
        <v>4.559999942779541</v>
      </c>
      <c r="U50" s="119">
        <v>4.559999942779541</v>
      </c>
      <c r="V50" s="119">
        <v>4.559999942779541</v>
      </c>
      <c r="W50" s="120">
        <v>4.559999942779541</v>
      </c>
      <c r="X50" s="128"/>
      <c r="Y50" s="128"/>
      <c r="Z50" s="128"/>
      <c r="AA50" s="128"/>
      <c r="AB50" s="128"/>
      <c r="AC50" s="121">
        <v>4.559999942779541</v>
      </c>
      <c r="AD50" s="120"/>
      <c r="AE50" s="128"/>
      <c r="AR50" s="128"/>
      <c r="AS50" s="128"/>
      <c r="AT50" s="128"/>
      <c r="AU50" s="128"/>
      <c r="AV50" s="128"/>
      <c r="AW50" s="128"/>
      <c r="AX50" s="128"/>
      <c r="AY50" s="128"/>
      <c r="AZ50" s="128"/>
      <c r="BA50" s="128"/>
      <c r="BB50" s="128"/>
      <c r="BC50" s="128"/>
      <c r="BD50" s="128"/>
      <c r="BE50" s="128"/>
      <c r="BF50" s="128"/>
      <c r="BG50" s="128"/>
      <c r="BH50" s="128"/>
      <c r="BI50" s="128"/>
      <c r="BJ50" s="128"/>
      <c r="BK50" s="128"/>
      <c r="BL50" s="128"/>
      <c r="BM50" s="128"/>
      <c r="BN50" s="128"/>
      <c r="BO50" s="128"/>
      <c r="BP50" s="128"/>
      <c r="BQ50" s="128"/>
      <c r="BR50" s="128"/>
      <c r="BS50" s="128"/>
      <c r="BT50" s="128"/>
      <c r="BU50" s="128"/>
      <c r="BV50" s="128"/>
    </row>
    <row r="51" spans="1:74" ht="14.1" hidden="1" customHeight="1" x14ac:dyDescent="0.2">
      <c r="A51" s="142" t="s">
        <v>24</v>
      </c>
      <c r="B51" s="143">
        <v>1.8000030517578125</v>
      </c>
      <c r="C51" s="119">
        <v>1.8000030517578125</v>
      </c>
      <c r="D51" s="119">
        <v>1.8000030517578125</v>
      </c>
      <c r="E51" s="119">
        <v>1.8000030517578125</v>
      </c>
      <c r="F51" s="119">
        <v>1.8000030517578125</v>
      </c>
      <c r="G51" s="119">
        <v>1.8000030517578125</v>
      </c>
      <c r="H51" s="119">
        <v>1.8000030517578125</v>
      </c>
      <c r="I51" s="119">
        <v>1.8000030517578125</v>
      </c>
      <c r="J51" s="119">
        <v>1.8000030517578125</v>
      </c>
      <c r="K51" s="119">
        <v>1.8000030517578125</v>
      </c>
      <c r="L51" s="119">
        <v>1.8000030517578125</v>
      </c>
      <c r="M51" s="119">
        <v>1.8000030517578125</v>
      </c>
      <c r="N51" s="119">
        <v>1.8000030517578125</v>
      </c>
      <c r="O51" s="119">
        <v>1.8000030517578125</v>
      </c>
      <c r="P51" s="119">
        <v>1.8000030517578125</v>
      </c>
      <c r="Q51" s="119">
        <v>1.8000030517578125</v>
      </c>
      <c r="R51" s="119">
        <v>1.8000030517578125</v>
      </c>
      <c r="S51" s="119">
        <v>1.8000030517578125</v>
      </c>
      <c r="T51" s="119">
        <v>1.8000030517578125</v>
      </c>
      <c r="U51" s="119">
        <v>1.8000030517578125</v>
      </c>
      <c r="V51" s="119">
        <v>1.8000030517578125</v>
      </c>
      <c r="W51" s="120">
        <v>1.8000030517578125</v>
      </c>
      <c r="X51" s="128"/>
      <c r="Y51" s="128"/>
      <c r="Z51" s="128"/>
      <c r="AA51" s="128"/>
      <c r="AB51" s="128"/>
      <c r="AC51" s="121">
        <v>1.8000030517578125</v>
      </c>
      <c r="AD51" s="120"/>
      <c r="AE51" s="128"/>
      <c r="AR51" s="128"/>
      <c r="AS51" s="128"/>
      <c r="AT51" s="128"/>
      <c r="AU51" s="128"/>
      <c r="AV51" s="128"/>
      <c r="AW51" s="128"/>
      <c r="AX51" s="128"/>
      <c r="AY51" s="128"/>
      <c r="AZ51" s="128"/>
      <c r="BA51" s="128"/>
      <c r="BB51" s="128"/>
      <c r="BC51" s="128"/>
      <c r="BD51" s="128"/>
      <c r="BE51" s="128"/>
      <c r="BF51" s="128"/>
      <c r="BG51" s="128"/>
      <c r="BH51" s="128"/>
      <c r="BI51" s="128"/>
      <c r="BJ51" s="128"/>
      <c r="BK51" s="128"/>
      <c r="BL51" s="128"/>
      <c r="BM51" s="128"/>
      <c r="BN51" s="128"/>
      <c r="BO51" s="128"/>
      <c r="BP51" s="128"/>
      <c r="BQ51" s="128"/>
      <c r="BR51" s="128"/>
      <c r="BS51" s="128"/>
      <c r="BT51" s="128"/>
      <c r="BU51" s="128"/>
      <c r="BV51" s="128"/>
    </row>
    <row r="52" spans="1:74" ht="14.1" hidden="1" customHeight="1" x14ac:dyDescent="0.2">
      <c r="A52" s="142" t="s">
        <v>26</v>
      </c>
      <c r="B52" s="143">
        <v>2</v>
      </c>
      <c r="C52" s="119">
        <v>2</v>
      </c>
      <c r="D52" s="119">
        <v>2</v>
      </c>
      <c r="E52" s="119">
        <v>2</v>
      </c>
      <c r="F52" s="119">
        <v>2</v>
      </c>
      <c r="G52" s="119">
        <v>2</v>
      </c>
      <c r="H52" s="119">
        <v>2</v>
      </c>
      <c r="I52" s="119">
        <v>2</v>
      </c>
      <c r="J52" s="119">
        <v>2</v>
      </c>
      <c r="K52" s="119">
        <v>2</v>
      </c>
      <c r="L52" s="119">
        <v>2</v>
      </c>
      <c r="M52" s="119">
        <v>2</v>
      </c>
      <c r="N52" s="119">
        <v>2</v>
      </c>
      <c r="O52" s="119">
        <v>2</v>
      </c>
      <c r="P52" s="119">
        <v>2</v>
      </c>
      <c r="Q52" s="119">
        <v>2</v>
      </c>
      <c r="R52" s="119">
        <v>2</v>
      </c>
      <c r="S52" s="119">
        <v>2</v>
      </c>
      <c r="T52" s="119">
        <v>2</v>
      </c>
      <c r="U52" s="119">
        <v>2</v>
      </c>
      <c r="V52" s="119">
        <v>2</v>
      </c>
      <c r="W52" s="119">
        <v>2</v>
      </c>
      <c r="X52" s="119"/>
      <c r="Y52" s="119"/>
      <c r="Z52" s="119"/>
      <c r="AA52" s="119"/>
      <c r="AB52" s="119"/>
      <c r="AC52" s="127">
        <v>2</v>
      </c>
      <c r="AD52" s="120"/>
      <c r="AE52" s="128"/>
      <c r="AR52" s="128"/>
      <c r="AS52" s="128"/>
      <c r="AT52" s="128"/>
      <c r="AU52" s="128"/>
      <c r="AV52" s="128"/>
      <c r="AW52" s="128"/>
      <c r="AX52" s="128"/>
      <c r="AY52" s="128"/>
      <c r="AZ52" s="128"/>
      <c r="BA52" s="128"/>
      <c r="BB52" s="128"/>
      <c r="BC52" s="128"/>
      <c r="BD52" s="128"/>
      <c r="BE52" s="128"/>
      <c r="BF52" s="128"/>
      <c r="BG52" s="128"/>
      <c r="BH52" s="128"/>
      <c r="BI52" s="128"/>
      <c r="BJ52" s="128"/>
      <c r="BK52" s="128"/>
      <c r="BL52" s="128"/>
      <c r="BM52" s="128"/>
      <c r="BN52" s="128"/>
      <c r="BO52" s="128"/>
      <c r="BP52" s="128"/>
      <c r="BQ52" s="128"/>
      <c r="BR52" s="128"/>
      <c r="BS52" s="128"/>
      <c r="BT52" s="128"/>
      <c r="BU52" s="128"/>
      <c r="BV52" s="128"/>
    </row>
    <row r="53" spans="1:74" ht="14.1" hidden="1" customHeight="1" x14ac:dyDescent="0.2">
      <c r="A53" s="129" t="s">
        <v>27</v>
      </c>
      <c r="B53" s="143">
        <v>40.5</v>
      </c>
      <c r="C53" s="119">
        <v>40.5</v>
      </c>
      <c r="D53" s="119">
        <v>40.5</v>
      </c>
      <c r="E53" s="119">
        <v>40.5</v>
      </c>
      <c r="F53" s="119">
        <v>45.75</v>
      </c>
      <c r="G53" s="119">
        <v>45.75</v>
      </c>
      <c r="H53" s="119">
        <v>45.75</v>
      </c>
      <c r="I53" s="119">
        <v>45.75</v>
      </c>
      <c r="J53" s="119">
        <v>45.75</v>
      </c>
      <c r="K53" s="119">
        <v>50</v>
      </c>
      <c r="L53" s="119">
        <v>50</v>
      </c>
      <c r="M53" s="119">
        <v>50</v>
      </c>
      <c r="N53" s="119">
        <v>50</v>
      </c>
      <c r="O53" s="119">
        <v>50</v>
      </c>
      <c r="P53" s="119">
        <v>47</v>
      </c>
      <c r="Q53" s="119">
        <v>47</v>
      </c>
      <c r="R53" s="119">
        <v>47.5</v>
      </c>
      <c r="S53" s="119">
        <v>47.5</v>
      </c>
      <c r="T53" s="119">
        <v>47.5</v>
      </c>
      <c r="U53" s="119">
        <v>47.5</v>
      </c>
      <c r="V53" s="119">
        <v>47.5</v>
      </c>
      <c r="W53" s="120"/>
      <c r="X53" s="128"/>
      <c r="Y53" s="128"/>
      <c r="Z53" s="128"/>
      <c r="AA53" s="128"/>
      <c r="AB53" s="128">
        <v>45.691176470588232</v>
      </c>
      <c r="AC53" s="121">
        <v>46.014705882352942</v>
      </c>
      <c r="AD53" s="120">
        <v>67.5</v>
      </c>
      <c r="AE53" s="128"/>
      <c r="AF53" s="144"/>
      <c r="AR53" s="128"/>
      <c r="AS53" s="128"/>
      <c r="AT53" s="128"/>
      <c r="AU53" s="128"/>
      <c r="AV53" s="128"/>
      <c r="AW53" s="128"/>
      <c r="AX53" s="128"/>
      <c r="AY53" s="128"/>
      <c r="AZ53" s="128"/>
      <c r="BA53" s="128"/>
      <c r="BB53" s="128"/>
      <c r="BC53" s="128"/>
      <c r="BD53" s="128"/>
      <c r="BE53" s="128"/>
      <c r="BF53" s="128"/>
      <c r="BG53" s="128"/>
      <c r="BH53" s="128"/>
      <c r="BI53" s="128"/>
      <c r="BJ53" s="128"/>
      <c r="BK53" s="128"/>
      <c r="BL53" s="128"/>
      <c r="BM53" s="128"/>
      <c r="BN53" s="128"/>
      <c r="BO53" s="128"/>
      <c r="BP53" s="128"/>
      <c r="BQ53" s="128"/>
      <c r="BR53" s="128"/>
      <c r="BS53" s="128"/>
      <c r="BT53" s="128"/>
      <c r="BU53" s="128"/>
      <c r="BV53" s="128"/>
    </row>
    <row r="54" spans="1:74" ht="14.1" hidden="1" customHeight="1" x14ac:dyDescent="0.2">
      <c r="A54" s="129" t="s">
        <v>28</v>
      </c>
      <c r="B54" s="143">
        <v>39</v>
      </c>
      <c r="C54" s="119">
        <v>39</v>
      </c>
      <c r="D54" s="119">
        <v>39</v>
      </c>
      <c r="E54" s="119">
        <v>39</v>
      </c>
      <c r="F54" s="119">
        <v>47.75</v>
      </c>
      <c r="G54" s="119">
        <v>47.75</v>
      </c>
      <c r="H54" s="119">
        <v>47.75</v>
      </c>
      <c r="I54" s="119">
        <v>47.75</v>
      </c>
      <c r="J54" s="119">
        <v>47.75</v>
      </c>
      <c r="K54" s="119">
        <v>53.5</v>
      </c>
      <c r="L54" s="119">
        <v>53.5</v>
      </c>
      <c r="M54" s="119">
        <v>53.5</v>
      </c>
      <c r="N54" s="119">
        <v>53.5</v>
      </c>
      <c r="O54" s="119">
        <v>53.5</v>
      </c>
      <c r="P54" s="119">
        <v>53.5</v>
      </c>
      <c r="Q54" s="119">
        <v>53.5</v>
      </c>
      <c r="R54" s="119">
        <v>51.75</v>
      </c>
      <c r="S54" s="119">
        <v>51.75</v>
      </c>
      <c r="T54" s="119">
        <v>51.75</v>
      </c>
      <c r="U54" s="119">
        <v>51.75</v>
      </c>
      <c r="V54" s="119">
        <v>51.75</v>
      </c>
      <c r="W54" s="120"/>
      <c r="X54" s="128"/>
      <c r="Y54" s="128"/>
      <c r="Z54" s="128"/>
      <c r="AA54" s="128"/>
      <c r="AB54" s="128">
        <v>47.441764705882349</v>
      </c>
      <c r="AC54" s="121">
        <v>48.294117647058826</v>
      </c>
      <c r="AD54" s="120">
        <v>55</v>
      </c>
      <c r="AE54" s="128"/>
      <c r="AF54" s="144"/>
      <c r="AR54" s="128"/>
      <c r="AS54" s="128"/>
      <c r="AT54" s="128"/>
      <c r="AU54" s="128"/>
      <c r="AV54" s="128"/>
      <c r="AW54" s="128"/>
      <c r="AX54" s="128"/>
      <c r="AY54" s="128"/>
      <c r="AZ54" s="128"/>
      <c r="BA54" s="128"/>
      <c r="BB54" s="128"/>
      <c r="BC54" s="128"/>
      <c r="BD54" s="128"/>
      <c r="BE54" s="128"/>
      <c r="BF54" s="128"/>
      <c r="BG54" s="128"/>
      <c r="BH54" s="128"/>
      <c r="BI54" s="128"/>
      <c r="BJ54" s="128"/>
      <c r="BK54" s="128"/>
      <c r="BL54" s="128"/>
      <c r="BM54" s="128"/>
      <c r="BN54" s="128"/>
      <c r="BO54" s="128"/>
      <c r="BP54" s="128"/>
      <c r="BQ54" s="128"/>
      <c r="BR54" s="128"/>
      <c r="BS54" s="128"/>
      <c r="BT54" s="128"/>
      <c r="BU54" s="128"/>
      <c r="BV54" s="128"/>
    </row>
    <row r="55" spans="1:74" ht="14.1" hidden="1" customHeight="1" x14ac:dyDescent="0.2">
      <c r="A55" s="53" t="s">
        <v>29</v>
      </c>
      <c r="B55" s="143">
        <v>53.75</v>
      </c>
      <c r="C55" s="119">
        <v>53.75</v>
      </c>
      <c r="D55" s="119">
        <v>53.75</v>
      </c>
      <c r="E55" s="119">
        <v>53.75</v>
      </c>
      <c r="F55" s="119">
        <v>60</v>
      </c>
      <c r="G55" s="119">
        <v>60</v>
      </c>
      <c r="H55" s="119">
        <v>60</v>
      </c>
      <c r="I55" s="119">
        <v>60</v>
      </c>
      <c r="J55" s="119">
        <v>60</v>
      </c>
      <c r="K55" s="119">
        <v>67</v>
      </c>
      <c r="L55" s="119">
        <v>67</v>
      </c>
      <c r="M55" s="119">
        <v>67</v>
      </c>
      <c r="N55" s="119">
        <v>67</v>
      </c>
      <c r="O55" s="119">
        <v>67</v>
      </c>
      <c r="P55" s="119">
        <v>67</v>
      </c>
      <c r="Q55" s="119">
        <v>67</v>
      </c>
      <c r="R55" s="119">
        <v>67</v>
      </c>
      <c r="S55" s="119">
        <v>67</v>
      </c>
      <c r="T55" s="119">
        <v>67</v>
      </c>
      <c r="U55" s="119">
        <v>67</v>
      </c>
      <c r="V55" s="119">
        <v>67</v>
      </c>
      <c r="W55" s="120"/>
      <c r="X55" s="128"/>
      <c r="Y55" s="128"/>
      <c r="Z55" s="128"/>
      <c r="AA55" s="128"/>
      <c r="AB55" s="128">
        <v>60.882352941176471</v>
      </c>
      <c r="AC55" s="121">
        <v>61.823529411764703</v>
      </c>
      <c r="AD55" s="120">
        <v>44</v>
      </c>
      <c r="AE55" s="128"/>
      <c r="AF55" s="144"/>
      <c r="AR55" s="128"/>
      <c r="AS55" s="128"/>
      <c r="AT55" s="128"/>
      <c r="AU55" s="128"/>
      <c r="AV55" s="128"/>
      <c r="AW55" s="128"/>
      <c r="AX55" s="128"/>
      <c r="AY55" s="128"/>
      <c r="AZ55" s="128"/>
      <c r="BA55" s="128"/>
      <c r="BB55" s="128"/>
      <c r="BC55" s="128"/>
      <c r="BD55" s="128"/>
      <c r="BE55" s="128"/>
      <c r="BF55" s="128"/>
      <c r="BG55" s="128"/>
      <c r="BH55" s="128"/>
      <c r="BI55" s="128"/>
      <c r="BJ55" s="128"/>
      <c r="BK55" s="128"/>
      <c r="BL55" s="128"/>
      <c r="BM55" s="128"/>
      <c r="BN55" s="128"/>
      <c r="BO55" s="128"/>
      <c r="BP55" s="128"/>
      <c r="BQ55" s="128"/>
      <c r="BR55" s="128"/>
      <c r="BS55" s="128"/>
      <c r="BT55" s="128"/>
      <c r="BU55" s="128"/>
      <c r="BV55" s="128"/>
    </row>
    <row r="56" spans="1:74" ht="14.1" hidden="1" customHeight="1" x14ac:dyDescent="0.2">
      <c r="A56" s="53" t="s">
        <v>31</v>
      </c>
      <c r="B56" s="143">
        <v>36.75</v>
      </c>
      <c r="C56" s="119">
        <v>36.75</v>
      </c>
      <c r="D56" s="119">
        <v>36.75</v>
      </c>
      <c r="E56" s="119">
        <v>36.75</v>
      </c>
      <c r="F56" s="119">
        <v>41</v>
      </c>
      <c r="G56" s="119">
        <v>41</v>
      </c>
      <c r="H56" s="119">
        <v>41</v>
      </c>
      <c r="I56" s="119">
        <v>41</v>
      </c>
      <c r="J56" s="119">
        <v>41</v>
      </c>
      <c r="K56" s="119">
        <v>45</v>
      </c>
      <c r="L56" s="119">
        <v>45</v>
      </c>
      <c r="M56" s="119">
        <v>45</v>
      </c>
      <c r="N56" s="119">
        <v>45</v>
      </c>
      <c r="O56" s="119">
        <v>45</v>
      </c>
      <c r="P56" s="119">
        <v>45</v>
      </c>
      <c r="Q56" s="119">
        <v>45</v>
      </c>
      <c r="R56" s="119">
        <v>42</v>
      </c>
      <c r="S56" s="119">
        <v>42</v>
      </c>
      <c r="T56" s="119">
        <v>42</v>
      </c>
      <c r="U56" s="119">
        <v>42</v>
      </c>
      <c r="V56" s="119">
        <v>42</v>
      </c>
      <c r="W56" s="120"/>
      <c r="X56" s="128"/>
      <c r="Y56" s="128"/>
      <c r="Z56" s="128"/>
      <c r="AA56" s="128"/>
      <c r="AB56" s="128">
        <v>41.397058823529413</v>
      </c>
      <c r="AC56" s="121">
        <v>41.705882352941174</v>
      </c>
      <c r="AD56" s="120">
        <v>44</v>
      </c>
      <c r="AE56" s="128"/>
      <c r="AF56" s="144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</row>
    <row r="57" spans="1:74" ht="14.1" hidden="1" customHeight="1" x14ac:dyDescent="0.2">
      <c r="A57" s="53" t="s">
        <v>32</v>
      </c>
      <c r="B57" s="143">
        <v>65</v>
      </c>
      <c r="C57" s="119">
        <v>65</v>
      </c>
      <c r="D57" s="119">
        <v>65</v>
      </c>
      <c r="E57" s="119">
        <v>65</v>
      </c>
      <c r="F57" s="119">
        <v>74</v>
      </c>
      <c r="G57" s="119">
        <v>74</v>
      </c>
      <c r="H57" s="119">
        <v>74</v>
      </c>
      <c r="I57" s="119">
        <v>74</v>
      </c>
      <c r="J57" s="119">
        <v>74</v>
      </c>
      <c r="K57" s="119">
        <v>80</v>
      </c>
      <c r="L57" s="119">
        <v>80</v>
      </c>
      <c r="M57" s="119">
        <v>80</v>
      </c>
      <c r="N57" s="119">
        <v>80</v>
      </c>
      <c r="O57" s="119">
        <v>80</v>
      </c>
      <c r="P57" s="119">
        <v>80</v>
      </c>
      <c r="Q57" s="119">
        <v>80</v>
      </c>
      <c r="R57" s="119">
        <v>81</v>
      </c>
      <c r="S57" s="119">
        <v>81</v>
      </c>
      <c r="T57" s="119">
        <v>81</v>
      </c>
      <c r="U57" s="119">
        <v>81</v>
      </c>
      <c r="V57" s="119">
        <v>81</v>
      </c>
      <c r="W57" s="120"/>
      <c r="X57" s="128"/>
      <c r="Y57" s="128"/>
      <c r="Z57" s="128"/>
      <c r="AA57" s="128"/>
      <c r="AB57" s="128">
        <v>73.705882352941174</v>
      </c>
      <c r="AC57" s="121">
        <v>74.764705882352942</v>
      </c>
      <c r="AD57" s="120">
        <v>44</v>
      </c>
      <c r="AE57" s="128"/>
      <c r="AF57" s="144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  <c r="BC57" s="128"/>
      <c r="BD57" s="128"/>
      <c r="BE57" s="128"/>
      <c r="BF57" s="128"/>
      <c r="BG57" s="128"/>
      <c r="BH57" s="128"/>
      <c r="BI57" s="128"/>
      <c r="BJ57" s="128"/>
      <c r="BK57" s="128"/>
      <c r="BL57" s="128"/>
      <c r="BM57" s="128"/>
      <c r="BN57" s="128"/>
      <c r="BO57" s="128"/>
      <c r="BP57" s="128"/>
      <c r="BQ57" s="128"/>
      <c r="BR57" s="128"/>
      <c r="BS57" s="128"/>
      <c r="BT57" s="128"/>
      <c r="BU57" s="128"/>
      <c r="BV57" s="128"/>
    </row>
    <row r="58" spans="1:74" ht="14.1" hidden="1" customHeight="1" x14ac:dyDescent="0.2">
      <c r="A58" s="129" t="s">
        <v>33</v>
      </c>
      <c r="B58" s="143">
        <v>40.004997253417969</v>
      </c>
      <c r="C58" s="119">
        <v>40.004997253417969</v>
      </c>
      <c r="D58" s="119">
        <v>40.004997253417969</v>
      </c>
      <c r="E58" s="119">
        <v>40.004997253417969</v>
      </c>
      <c r="F58" s="119">
        <v>48.004997253417969</v>
      </c>
      <c r="G58" s="119">
        <v>48</v>
      </c>
      <c r="H58" s="119">
        <v>48</v>
      </c>
      <c r="I58" s="119">
        <v>48</v>
      </c>
      <c r="J58" s="119">
        <v>48</v>
      </c>
      <c r="K58" s="119">
        <v>54.25</v>
      </c>
      <c r="L58" s="119">
        <v>54.25</v>
      </c>
      <c r="M58" s="119">
        <v>54.25</v>
      </c>
      <c r="N58" s="119">
        <v>54.25</v>
      </c>
      <c r="O58" s="119">
        <v>54.25</v>
      </c>
      <c r="P58" s="119">
        <v>54.999996185302734</v>
      </c>
      <c r="Q58" s="119">
        <v>55.003330230712891</v>
      </c>
      <c r="R58" s="119">
        <v>51.75</v>
      </c>
      <c r="S58" s="119">
        <v>51.75</v>
      </c>
      <c r="T58" s="119">
        <v>51.75</v>
      </c>
      <c r="U58" s="119">
        <v>51.75</v>
      </c>
      <c r="V58" s="119">
        <v>51.75</v>
      </c>
      <c r="W58" s="120"/>
      <c r="X58" s="128"/>
      <c r="Y58" s="128"/>
      <c r="Z58" s="128"/>
      <c r="AA58" s="128"/>
      <c r="AB58" s="128">
        <v>48.1254888197955</v>
      </c>
      <c r="AC58" s="121">
        <v>49.001665451947382</v>
      </c>
      <c r="AD58" s="120">
        <v>65</v>
      </c>
      <c r="AE58" s="128"/>
      <c r="AF58" s="144"/>
      <c r="AR58" s="128"/>
      <c r="AS58" s="128"/>
      <c r="AT58" s="128"/>
      <c r="AU58" s="128"/>
      <c r="AV58" s="128"/>
      <c r="AW58" s="128"/>
      <c r="AX58" s="128"/>
      <c r="AY58" s="128"/>
      <c r="AZ58" s="128"/>
      <c r="BA58" s="128"/>
      <c r="BB58" s="128"/>
      <c r="BC58" s="128"/>
      <c r="BD58" s="128"/>
      <c r="BE58" s="128"/>
      <c r="BF58" s="128"/>
      <c r="BG58" s="128"/>
      <c r="BH58" s="128"/>
      <c r="BI58" s="128"/>
      <c r="BJ58" s="128"/>
      <c r="BK58" s="128"/>
      <c r="BL58" s="128"/>
      <c r="BM58" s="128"/>
      <c r="BN58" s="128"/>
      <c r="BO58" s="128"/>
      <c r="BP58" s="128"/>
      <c r="BQ58" s="128"/>
      <c r="BR58" s="128"/>
      <c r="BS58" s="128"/>
      <c r="BT58" s="128"/>
      <c r="BU58" s="128"/>
      <c r="BV58" s="128"/>
    </row>
    <row r="59" spans="1:74" ht="14.1" hidden="1" customHeight="1" x14ac:dyDescent="0.2">
      <c r="A59" s="129" t="s">
        <v>34</v>
      </c>
      <c r="B59" s="143">
        <v>39.495002746582031</v>
      </c>
      <c r="C59" s="119">
        <v>39.495002746582031</v>
      </c>
      <c r="D59" s="119">
        <v>39.495002746582031</v>
      </c>
      <c r="E59" s="119">
        <v>39.495002746582031</v>
      </c>
      <c r="F59" s="119">
        <v>47.995002746582031</v>
      </c>
      <c r="G59" s="119">
        <v>48.000007629394531</v>
      </c>
      <c r="H59" s="119">
        <v>48.000007629394531</v>
      </c>
      <c r="I59" s="119">
        <v>48.000007629394531</v>
      </c>
      <c r="J59" s="119">
        <v>48</v>
      </c>
      <c r="K59" s="119">
        <v>54.250007629394531</v>
      </c>
      <c r="L59" s="119">
        <v>54.25</v>
      </c>
      <c r="M59" s="119">
        <v>54.25</v>
      </c>
      <c r="N59" s="119">
        <v>54.25</v>
      </c>
      <c r="O59" s="119">
        <v>54.250003814697266</v>
      </c>
      <c r="P59" s="119">
        <v>55.000003814697266</v>
      </c>
      <c r="Q59" s="119">
        <v>55.003337860107422</v>
      </c>
      <c r="R59" s="119">
        <v>50.75</v>
      </c>
      <c r="S59" s="119">
        <v>50.75</v>
      </c>
      <c r="T59" s="119">
        <v>50.75</v>
      </c>
      <c r="U59" s="119">
        <v>50.5</v>
      </c>
      <c r="V59" s="119">
        <v>50.5</v>
      </c>
      <c r="W59" s="120"/>
      <c r="X59" s="128"/>
      <c r="Y59" s="128"/>
      <c r="Z59" s="128"/>
      <c r="AA59" s="128"/>
      <c r="AB59" s="128">
        <v>48.063140734504252</v>
      </c>
      <c r="AC59" s="121">
        <v>48.822258219999426</v>
      </c>
      <c r="AD59" s="120">
        <v>60</v>
      </c>
      <c r="AE59" s="128"/>
      <c r="AF59" s="144"/>
      <c r="AR59" s="128"/>
      <c r="AS59" s="128"/>
      <c r="AT59" s="128"/>
      <c r="AU59" s="128"/>
      <c r="AV59" s="128"/>
      <c r="AW59" s="128"/>
      <c r="AX59" s="128"/>
      <c r="AY59" s="128"/>
      <c r="AZ59" s="128"/>
      <c r="BA59" s="128"/>
      <c r="BB59" s="128"/>
      <c r="BC59" s="128"/>
      <c r="BD59" s="128"/>
      <c r="BE59" s="128"/>
      <c r="BF59" s="128"/>
      <c r="BG59" s="128"/>
      <c r="BH59" s="128"/>
      <c r="BI59" s="128"/>
      <c r="BJ59" s="128"/>
      <c r="BK59" s="128"/>
      <c r="BL59" s="128"/>
      <c r="BM59" s="128"/>
      <c r="BN59" s="128"/>
      <c r="BO59" s="128"/>
      <c r="BP59" s="128"/>
      <c r="BQ59" s="128"/>
      <c r="BR59" s="128"/>
      <c r="BS59" s="128"/>
      <c r="BT59" s="128"/>
      <c r="BU59" s="128"/>
      <c r="BV59" s="128"/>
    </row>
    <row r="60" spans="1:74" ht="14.1" hidden="1" customHeight="1" x14ac:dyDescent="0.2">
      <c r="A60" s="129" t="s">
        <v>36</v>
      </c>
      <c r="B60" s="143">
        <v>42.000007629394531</v>
      </c>
      <c r="C60" s="119">
        <v>42.000007629394531</v>
      </c>
      <c r="D60" s="119">
        <v>42.000007629394531</v>
      </c>
      <c r="E60" s="119">
        <v>42.000007629394531</v>
      </c>
      <c r="F60" s="119">
        <v>49.250007629394531</v>
      </c>
      <c r="G60" s="119">
        <v>49.250007629394531</v>
      </c>
      <c r="H60" s="119">
        <v>49.250007629394531</v>
      </c>
      <c r="I60" s="119">
        <v>49.250007629394531</v>
      </c>
      <c r="J60" s="119">
        <v>49.250007629394531</v>
      </c>
      <c r="K60" s="119">
        <v>55.750007629394531</v>
      </c>
      <c r="L60" s="119">
        <v>55.750007629394531</v>
      </c>
      <c r="M60" s="119">
        <v>55.750007629394531</v>
      </c>
      <c r="N60" s="119">
        <v>55.750007629394531</v>
      </c>
      <c r="O60" s="119">
        <v>55.750007629394531</v>
      </c>
      <c r="P60" s="119">
        <v>54.500007629394531</v>
      </c>
      <c r="Q60" s="119">
        <v>54.500007629394531</v>
      </c>
      <c r="R60" s="119">
        <v>52.75</v>
      </c>
      <c r="S60" s="119">
        <v>52.75</v>
      </c>
      <c r="T60" s="119">
        <v>52.75</v>
      </c>
      <c r="U60" s="119">
        <v>52.75</v>
      </c>
      <c r="V60" s="119">
        <v>52.75</v>
      </c>
      <c r="W60" s="120"/>
      <c r="X60" s="128"/>
      <c r="Y60" s="128"/>
      <c r="Z60" s="128"/>
      <c r="AA60" s="128"/>
      <c r="AB60" s="128">
        <v>49.514713511747473</v>
      </c>
      <c r="AC60" s="121">
        <v>50.2794189453125</v>
      </c>
      <c r="AD60" s="120">
        <v>70</v>
      </c>
      <c r="AE60" s="128"/>
      <c r="AF60" s="144"/>
      <c r="AR60" s="128"/>
      <c r="AS60" s="128"/>
      <c r="AT60" s="128"/>
      <c r="AU60" s="128"/>
      <c r="AV60" s="128"/>
      <c r="AW60" s="128"/>
      <c r="AX60" s="128"/>
      <c r="AY60" s="128"/>
      <c r="AZ60" s="128"/>
      <c r="BA60" s="128"/>
      <c r="BB60" s="128"/>
      <c r="BC60" s="128"/>
      <c r="BD60" s="128"/>
      <c r="BE60" s="128"/>
      <c r="BF60" s="128"/>
      <c r="BG60" s="128"/>
      <c r="BH60" s="128"/>
      <c r="BI60" s="128"/>
      <c r="BJ60" s="128"/>
      <c r="BK60" s="128"/>
      <c r="BL60" s="128"/>
      <c r="BM60" s="128"/>
      <c r="BN60" s="128"/>
      <c r="BO60" s="128"/>
      <c r="BP60" s="128"/>
      <c r="BQ60" s="128"/>
      <c r="BR60" s="128"/>
      <c r="BS60" s="128"/>
      <c r="BT60" s="128"/>
      <c r="BU60" s="128"/>
      <c r="BV60" s="128"/>
    </row>
    <row r="61" spans="1:74" ht="14.1" hidden="1" customHeight="1" x14ac:dyDescent="0.2">
      <c r="A61" s="129" t="s">
        <v>37</v>
      </c>
      <c r="B61" s="143">
        <v>44.994003295898438</v>
      </c>
      <c r="C61" s="119">
        <v>45.000003814697266</v>
      </c>
      <c r="D61" s="119">
        <v>45.000003814697266</v>
      </c>
      <c r="E61" s="119">
        <v>45.000003814697266</v>
      </c>
      <c r="F61" s="119">
        <v>56.500007629394531</v>
      </c>
      <c r="G61" s="119">
        <v>56.500007629394531</v>
      </c>
      <c r="H61" s="119">
        <v>56.500007629394531</v>
      </c>
      <c r="I61" s="119">
        <v>56.500007629394531</v>
      </c>
      <c r="J61" s="119">
        <v>56.500007629394531</v>
      </c>
      <c r="K61" s="119">
        <v>61.000007629394531</v>
      </c>
      <c r="L61" s="119">
        <v>61.000007629394531</v>
      </c>
      <c r="M61" s="119">
        <v>61.000007629394531</v>
      </c>
      <c r="N61" s="119">
        <v>61.000007629394531</v>
      </c>
      <c r="O61" s="119">
        <v>61.000007629394531</v>
      </c>
      <c r="P61" s="119">
        <v>59.500007629394531</v>
      </c>
      <c r="Q61" s="119">
        <v>59.500007629394531</v>
      </c>
      <c r="R61" s="119">
        <v>57.25</v>
      </c>
      <c r="S61" s="119">
        <v>57.25</v>
      </c>
      <c r="T61" s="119">
        <v>57.25</v>
      </c>
      <c r="U61" s="119">
        <v>57.25</v>
      </c>
      <c r="V61" s="119">
        <v>57.25</v>
      </c>
      <c r="W61" s="120"/>
      <c r="X61" s="128"/>
      <c r="Y61" s="128"/>
      <c r="Z61" s="128"/>
      <c r="AA61" s="128"/>
      <c r="AB61" s="128">
        <v>54.734947653377759</v>
      </c>
      <c r="AC61" s="121">
        <v>55.514359193689685</v>
      </c>
      <c r="AD61" s="120">
        <v>83</v>
      </c>
      <c r="AE61" s="128"/>
      <c r="AF61" s="144"/>
      <c r="AR61" s="128"/>
      <c r="AS61" s="128"/>
      <c r="AT61" s="128"/>
      <c r="AU61" s="128"/>
      <c r="AV61" s="128"/>
      <c r="AW61" s="128"/>
      <c r="AX61" s="128"/>
      <c r="AY61" s="128"/>
      <c r="AZ61" s="128"/>
      <c r="BA61" s="128"/>
      <c r="BB61" s="128"/>
      <c r="BC61" s="128"/>
      <c r="BD61" s="128"/>
      <c r="BE61" s="128"/>
      <c r="BF61" s="128"/>
      <c r="BG61" s="128"/>
      <c r="BH61" s="128"/>
      <c r="BI61" s="128"/>
      <c r="BJ61" s="128"/>
      <c r="BK61" s="128"/>
      <c r="BL61" s="128"/>
      <c r="BM61" s="128"/>
      <c r="BN61" s="128"/>
      <c r="BO61" s="128"/>
      <c r="BP61" s="128"/>
      <c r="BQ61" s="128"/>
      <c r="BR61" s="128"/>
      <c r="BS61" s="128"/>
      <c r="BT61" s="128"/>
      <c r="BU61" s="128"/>
      <c r="BV61" s="128"/>
    </row>
    <row r="62" spans="1:74" ht="14.1" hidden="1" customHeight="1" x14ac:dyDescent="0.2">
      <c r="A62" s="129" t="s">
        <v>38</v>
      </c>
      <c r="B62" s="143">
        <v>49.000007629394531</v>
      </c>
      <c r="C62" s="119">
        <v>49.000007629394531</v>
      </c>
      <c r="D62" s="119">
        <v>49.000007629394531</v>
      </c>
      <c r="E62" s="119">
        <v>49.000007629394531</v>
      </c>
      <c r="F62" s="119">
        <v>60.000007629394531</v>
      </c>
      <c r="G62" s="119">
        <v>60.000007629394531</v>
      </c>
      <c r="H62" s="119">
        <v>60.000007629394531</v>
      </c>
      <c r="I62" s="119">
        <v>60.000007629394531</v>
      </c>
      <c r="J62" s="119">
        <v>60.000007629394531</v>
      </c>
      <c r="K62" s="119">
        <v>63.500007629394531</v>
      </c>
      <c r="L62" s="119">
        <v>63.500007629394531</v>
      </c>
      <c r="M62" s="119">
        <v>63.500007629394531</v>
      </c>
      <c r="N62" s="119">
        <v>63.500007629394531</v>
      </c>
      <c r="O62" s="119">
        <v>63.500007629394531</v>
      </c>
      <c r="P62" s="119">
        <v>63.500007629394531</v>
      </c>
      <c r="Q62" s="119">
        <v>63.500007629394531</v>
      </c>
      <c r="R62" s="119">
        <v>62.5</v>
      </c>
      <c r="S62" s="119">
        <v>62.5</v>
      </c>
      <c r="T62" s="119">
        <v>62.5</v>
      </c>
      <c r="U62" s="119">
        <v>62.5</v>
      </c>
      <c r="V62" s="119">
        <v>62.5</v>
      </c>
      <c r="W62" s="120"/>
      <c r="X62" s="128"/>
      <c r="Y62" s="128"/>
      <c r="Z62" s="128"/>
      <c r="AA62" s="128"/>
      <c r="AB62" s="128">
        <v>57.911772335276886</v>
      </c>
      <c r="AC62" s="121">
        <v>59.000007180606616</v>
      </c>
      <c r="AD62" s="120">
        <v>135</v>
      </c>
      <c r="AE62" s="128"/>
      <c r="AF62" s="144"/>
      <c r="AR62" s="128"/>
      <c r="AS62" s="128"/>
      <c r="AT62" s="128"/>
      <c r="AU62" s="128"/>
      <c r="AV62" s="128"/>
      <c r="AW62" s="128"/>
      <c r="AX62" s="128"/>
      <c r="AY62" s="128"/>
      <c r="AZ62" s="128"/>
      <c r="BA62" s="128"/>
      <c r="BB62" s="128"/>
      <c r="BC62" s="128"/>
      <c r="BD62" s="128"/>
      <c r="BE62" s="128"/>
      <c r="BF62" s="128"/>
      <c r="BG62" s="128"/>
      <c r="BH62" s="128"/>
      <c r="BI62" s="128"/>
      <c r="BJ62" s="128"/>
      <c r="BK62" s="128"/>
      <c r="BL62" s="128"/>
      <c r="BM62" s="128"/>
      <c r="BN62" s="128"/>
      <c r="BO62" s="128"/>
      <c r="BP62" s="128"/>
      <c r="BQ62" s="128"/>
      <c r="BR62" s="128"/>
      <c r="BS62" s="128"/>
      <c r="BT62" s="128"/>
      <c r="BU62" s="128"/>
      <c r="BV62" s="128"/>
    </row>
    <row r="63" spans="1:74" ht="14.1" hidden="1" customHeight="1" thickBot="1" x14ac:dyDescent="0.25">
      <c r="A63" s="132" t="s">
        <v>40</v>
      </c>
      <c r="B63" s="145">
        <v>40.5</v>
      </c>
      <c r="C63" s="126">
        <v>40.5</v>
      </c>
      <c r="D63" s="126">
        <v>40.5</v>
      </c>
      <c r="E63" s="126">
        <v>40.5</v>
      </c>
      <c r="F63" s="126">
        <v>41.25</v>
      </c>
      <c r="G63" s="126">
        <v>41.25</v>
      </c>
      <c r="H63" s="126">
        <v>41.25</v>
      </c>
      <c r="I63" s="126">
        <v>41.25</v>
      </c>
      <c r="J63" s="126">
        <v>41.25</v>
      </c>
      <c r="K63" s="126">
        <v>43</v>
      </c>
      <c r="L63" s="146">
        <v>43</v>
      </c>
      <c r="M63" s="146">
        <v>43</v>
      </c>
      <c r="N63" s="146">
        <v>43</v>
      </c>
      <c r="O63" s="146">
        <v>43</v>
      </c>
      <c r="P63" s="146">
        <v>43</v>
      </c>
      <c r="Q63" s="146">
        <v>43</v>
      </c>
      <c r="R63" s="146">
        <v>44.5</v>
      </c>
      <c r="S63" s="146">
        <v>44.5</v>
      </c>
      <c r="T63" s="146">
        <v>44.5</v>
      </c>
      <c r="U63" s="146">
        <v>44.5</v>
      </c>
      <c r="V63" s="146">
        <v>44.5</v>
      </c>
      <c r="W63" s="147"/>
      <c r="X63" s="146"/>
      <c r="Y63" s="146"/>
      <c r="Z63" s="146"/>
      <c r="AA63" s="146"/>
      <c r="AB63" s="146">
        <v>41.647058823529413</v>
      </c>
      <c r="AC63" s="127">
        <v>41.985294117647058</v>
      </c>
      <c r="AD63" s="128">
        <v>89.5</v>
      </c>
      <c r="AE63" s="128"/>
      <c r="AF63" s="144"/>
      <c r="AG63" s="128"/>
    </row>
    <row r="64" spans="1:74" x14ac:dyDescent="0.2">
      <c r="AB64" s="2" t="e">
        <v>#DIV/0!</v>
      </c>
    </row>
    <row r="65" spans="28:28" x14ac:dyDescent="0.2">
      <c r="AB65" s="2" t="e">
        <v>#DIV/0!</v>
      </c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honeticPr fontId="0" type="noConversion"/>
  <pageMargins left="0.25" right="0.25" top="0.5" bottom="0.25" header="0.25" footer="0.5"/>
  <pageSetup scale="71"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controls>
    <mc:AlternateContent xmlns:mc="http://schemas.openxmlformats.org/markup-compatibility/2006">
      <mc:Choice Requires="x14">
        <control shapeId="2049" r:id="rId4" name="CommandButton1">
          <controlPr autoLine="0" r:id="rId5">
            <anchor moveWithCells="1">
              <from>
                <xdr:col>0</xdr:col>
                <xdr:colOff>121920</xdr:colOff>
                <xdr:row>2</xdr:row>
                <xdr:rowOff>83820</xdr:rowOff>
              </from>
              <to>
                <xdr:col>0</xdr:col>
                <xdr:colOff>1196340</xdr:colOff>
                <xdr:row>4</xdr:row>
                <xdr:rowOff>106680</xdr:rowOff>
              </to>
            </anchor>
          </controlPr>
        </control>
      </mc:Choice>
      <mc:Fallback>
        <control shapeId="2049" r:id="rId4" name="CommandButton1"/>
      </mc:Fallback>
    </mc:AlternateContent>
    <mc:AlternateContent xmlns:mc="http://schemas.openxmlformats.org/markup-compatibility/2006">
      <mc:Choice Requires="x14">
        <control shapeId="2050" r:id="rId6" name="Button 2">
          <controlPr defaultSize="0" print="0" autoFill="0" autoPict="0" macro="[3]!PublishEPowerDeskDailyPrice">
            <anchor moveWithCells="1" sizeWithCells="1">
              <from>
                <xdr:col>1</xdr:col>
                <xdr:colOff>312420</xdr:colOff>
                <xdr:row>0</xdr:row>
                <xdr:rowOff>121920</xdr:rowOff>
              </from>
              <to>
                <xdr:col>2</xdr:col>
                <xdr:colOff>670560</xdr:colOff>
                <xdr:row>4</xdr:row>
                <xdr:rowOff>38100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1">
    <pageSetUpPr fitToPage="1"/>
  </sheetPr>
  <dimension ref="A1:EN123"/>
  <sheetViews>
    <sheetView showGridLines="0" zoomScaleNormal="100" workbookViewId="0">
      <pane xSplit="2" ySplit="8" topLeftCell="C38" activePane="bottomRight" state="frozenSplit"/>
      <selection activeCell="K29" sqref="K29"/>
      <selection pane="topRight" activeCell="K29" sqref="K29"/>
      <selection pane="bottomLeft" activeCell="K29" sqref="K29"/>
      <selection pane="bottomRight" activeCell="K29" sqref="K29"/>
    </sheetView>
  </sheetViews>
  <sheetFormatPr defaultColWidth="9.125" defaultRowHeight="10.199999999999999" x14ac:dyDescent="0.2"/>
  <cols>
    <col min="1" max="1" width="23.125" style="2" customWidth="1"/>
    <col min="2" max="2" width="9.25" style="2" hidden="1" customWidth="1"/>
    <col min="3" max="4" width="9.875" style="2" customWidth="1"/>
    <col min="5" max="5" width="9" style="2" customWidth="1"/>
    <col min="6" max="6" width="9.125" style="2" bestFit="1"/>
    <col min="7" max="9" width="9.125" style="2" hidden="1" customWidth="1"/>
    <col min="10" max="10" width="9.875" style="2" customWidth="1"/>
    <col min="11" max="11" width="11.75" style="2" customWidth="1"/>
    <col min="12" max="13" width="9.875" style="2" hidden="1" customWidth="1"/>
    <col min="14" max="14" width="12.375" style="2" customWidth="1"/>
    <col min="15" max="16" width="9.875" style="2" hidden="1" customWidth="1"/>
    <col min="17" max="18" width="9.875" style="2" customWidth="1"/>
    <col min="19" max="19" width="11.125" style="2" customWidth="1"/>
    <col min="20" max="21" width="9.875" style="2" hidden="1" customWidth="1"/>
    <col min="22" max="22" width="9.875" style="2" customWidth="1"/>
    <col min="23" max="23" width="12" style="2" customWidth="1"/>
    <col min="24" max="26" width="9.875" style="2" hidden="1" customWidth="1"/>
    <col min="27" max="27" width="10.375" style="2" bestFit="1" customWidth="1"/>
    <col min="28" max="31" width="10.375" style="2" customWidth="1"/>
    <col min="32" max="32" width="13.25" style="128" customWidth="1"/>
    <col min="33" max="33" width="12.25" style="2" customWidth="1"/>
    <col min="34" max="34" width="9.875" style="5" bestFit="1" customWidth="1"/>
    <col min="35" max="35" width="14.875" style="6" customWidth="1"/>
    <col min="36" max="36" width="13" style="2" customWidth="1"/>
    <col min="37" max="16384" width="9.125" style="2"/>
  </cols>
  <sheetData>
    <row r="1" spans="1:144" x14ac:dyDescent="0.2">
      <c r="A1" s="1" t="s">
        <v>0</v>
      </c>
    </row>
    <row r="2" spans="1:144" x14ac:dyDescent="0.2">
      <c r="A2" s="7">
        <f>PrReportDate</f>
        <v>37081</v>
      </c>
      <c r="B2" s="3"/>
      <c r="C2" s="9"/>
      <c r="D2" s="9"/>
      <c r="E2" s="9"/>
    </row>
    <row r="3" spans="1:144" ht="10.5" customHeight="1" x14ac:dyDescent="0.2">
      <c r="A3" s="7" t="s">
        <v>46</v>
      </c>
      <c r="B3" s="3"/>
      <c r="C3" s="9"/>
      <c r="D3" s="9"/>
      <c r="E3" s="9"/>
    </row>
    <row r="4" spans="1:144" hidden="1" x14ac:dyDescent="0.2">
      <c r="A4" s="8"/>
      <c r="B4" s="3"/>
      <c r="C4" s="9"/>
      <c r="D4" s="9"/>
      <c r="E4" s="9"/>
      <c r="J4" s="10">
        <v>36892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>
        <v>37257</v>
      </c>
      <c r="AB4" s="10">
        <v>37622</v>
      </c>
      <c r="AC4" s="10">
        <v>37987</v>
      </c>
      <c r="AD4" s="10">
        <v>38353</v>
      </c>
      <c r="AE4" s="10">
        <v>38718</v>
      </c>
      <c r="AF4" s="11">
        <v>40179</v>
      </c>
      <c r="AG4" s="11">
        <v>40544</v>
      </c>
    </row>
    <row r="5" spans="1:144" hidden="1" x14ac:dyDescent="0.2">
      <c r="A5" s="8"/>
      <c r="B5" s="3"/>
      <c r="C5" s="9">
        <v>272</v>
      </c>
      <c r="D5" s="9">
        <v>376</v>
      </c>
      <c r="E5" s="9">
        <v>400</v>
      </c>
      <c r="G5" s="2">
        <v>376</v>
      </c>
      <c r="H5" s="2">
        <v>368</v>
      </c>
      <c r="I5" s="2">
        <v>408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AK5" s="2">
        <v>376</v>
      </c>
      <c r="AL5" s="2">
        <v>352</v>
      </c>
      <c r="AM5" s="2">
        <v>408</v>
      </c>
      <c r="AN5" s="2">
        <v>368</v>
      </c>
      <c r="AO5" s="2">
        <v>376</v>
      </c>
      <c r="AP5" s="2">
        <v>400</v>
      </c>
      <c r="AQ5" s="2">
        <v>376</v>
      </c>
      <c r="AR5" s="2">
        <v>392</v>
      </c>
      <c r="AS5" s="2">
        <v>384</v>
      </c>
      <c r="AT5" s="2">
        <v>376</v>
      </c>
      <c r="AU5" s="2">
        <v>384</v>
      </c>
      <c r="AV5" s="2">
        <v>392</v>
      </c>
      <c r="AW5" s="2">
        <v>376</v>
      </c>
      <c r="AX5" s="2">
        <v>352</v>
      </c>
      <c r="AY5" s="2">
        <v>408</v>
      </c>
      <c r="AZ5" s="2">
        <v>368</v>
      </c>
      <c r="BA5" s="2">
        <v>392</v>
      </c>
      <c r="BB5" s="2">
        <v>384</v>
      </c>
      <c r="BC5" s="2">
        <v>376</v>
      </c>
      <c r="BD5" s="2">
        <v>408</v>
      </c>
      <c r="BE5" s="2">
        <v>368</v>
      </c>
      <c r="BF5" s="2">
        <v>376</v>
      </c>
      <c r="BG5" s="2">
        <v>400</v>
      </c>
      <c r="BH5" s="2">
        <v>376</v>
      </c>
      <c r="BI5" s="2">
        <v>392</v>
      </c>
      <c r="BJ5" s="2">
        <v>376</v>
      </c>
      <c r="BK5" s="2">
        <v>376</v>
      </c>
      <c r="BL5" s="2">
        <v>368</v>
      </c>
      <c r="BM5" s="2">
        <v>408</v>
      </c>
      <c r="BN5" s="2">
        <v>368</v>
      </c>
      <c r="BO5" s="2">
        <v>392</v>
      </c>
      <c r="BP5" s="2">
        <v>392</v>
      </c>
      <c r="BQ5" s="2">
        <v>368</v>
      </c>
      <c r="BR5" s="2">
        <v>408</v>
      </c>
      <c r="BS5" s="2">
        <v>368</v>
      </c>
      <c r="BT5" s="2">
        <v>376</v>
      </c>
      <c r="BU5" s="2">
        <v>408</v>
      </c>
      <c r="BV5" s="2">
        <v>352</v>
      </c>
      <c r="BW5" s="2">
        <v>376</v>
      </c>
      <c r="BX5" s="2">
        <v>384</v>
      </c>
      <c r="BY5" s="2">
        <v>392</v>
      </c>
      <c r="BZ5" s="2">
        <v>368</v>
      </c>
      <c r="CA5" s="2">
        <v>408</v>
      </c>
      <c r="CB5" s="2">
        <v>376</v>
      </c>
      <c r="CC5" s="2">
        <v>368</v>
      </c>
      <c r="CD5" s="2">
        <v>408</v>
      </c>
      <c r="CE5" s="2">
        <v>368</v>
      </c>
      <c r="CF5" s="2">
        <v>392</v>
      </c>
      <c r="CG5" s="2">
        <v>392</v>
      </c>
      <c r="CH5" s="2">
        <v>352</v>
      </c>
      <c r="CI5" s="2">
        <v>376</v>
      </c>
      <c r="CJ5" s="2">
        <v>400</v>
      </c>
      <c r="CK5" s="2">
        <v>376</v>
      </c>
      <c r="CL5" s="2">
        <v>368</v>
      </c>
      <c r="CM5" s="2">
        <v>408</v>
      </c>
      <c r="CN5" s="2">
        <v>376</v>
      </c>
      <c r="CO5" s="2">
        <v>384</v>
      </c>
      <c r="CP5" s="2">
        <v>392</v>
      </c>
      <c r="CQ5" s="2">
        <v>368</v>
      </c>
      <c r="CR5" s="2">
        <v>408</v>
      </c>
      <c r="CS5" s="2">
        <v>376</v>
      </c>
      <c r="CT5" s="2">
        <v>352</v>
      </c>
      <c r="CU5" s="2">
        <v>392</v>
      </c>
      <c r="CV5" s="2">
        <v>384</v>
      </c>
      <c r="CW5" s="2">
        <v>376</v>
      </c>
      <c r="CX5" s="2">
        <v>384</v>
      </c>
      <c r="CY5" s="2">
        <v>392</v>
      </c>
      <c r="CZ5" s="2">
        <v>376</v>
      </c>
      <c r="DA5" s="2">
        <v>400</v>
      </c>
      <c r="DB5" s="2">
        <v>376</v>
      </c>
      <c r="DC5" s="2">
        <v>368</v>
      </c>
      <c r="DD5" s="2">
        <v>408</v>
      </c>
      <c r="DE5" s="2">
        <v>376</v>
      </c>
      <c r="DF5" s="2">
        <v>360</v>
      </c>
      <c r="DG5" s="2">
        <v>408</v>
      </c>
      <c r="DH5" s="2">
        <v>368</v>
      </c>
      <c r="DI5" s="2">
        <v>392</v>
      </c>
      <c r="DJ5" s="2">
        <v>384</v>
      </c>
      <c r="DK5" s="2">
        <v>376</v>
      </c>
      <c r="DL5" s="2">
        <v>408</v>
      </c>
      <c r="DM5" s="2">
        <v>368</v>
      </c>
      <c r="DN5" s="2">
        <v>376</v>
      </c>
      <c r="DO5" s="2">
        <v>400</v>
      </c>
      <c r="DP5" s="2">
        <v>376</v>
      </c>
      <c r="DQ5" s="2">
        <v>392</v>
      </c>
      <c r="DR5" s="2">
        <v>352</v>
      </c>
      <c r="DS5" s="2">
        <v>392</v>
      </c>
      <c r="DT5" s="2">
        <v>368</v>
      </c>
      <c r="DU5" s="2">
        <v>408</v>
      </c>
      <c r="DV5" s="2">
        <v>368</v>
      </c>
      <c r="DW5" s="2">
        <v>376</v>
      </c>
      <c r="DX5" s="2">
        <v>408</v>
      </c>
      <c r="DY5" s="2">
        <v>368</v>
      </c>
      <c r="DZ5" s="2">
        <v>392</v>
      </c>
      <c r="EA5" s="2">
        <v>384</v>
      </c>
      <c r="EB5" s="2">
        <v>376</v>
      </c>
      <c r="EC5" s="2">
        <v>408</v>
      </c>
      <c r="ED5" s="2">
        <v>352</v>
      </c>
      <c r="EE5" s="2">
        <v>376</v>
      </c>
      <c r="EF5" s="2">
        <v>368</v>
      </c>
      <c r="EG5" s="2">
        <v>408</v>
      </c>
      <c r="EH5" s="2">
        <v>368</v>
      </c>
      <c r="EI5" s="2">
        <v>392</v>
      </c>
      <c r="EJ5" s="2">
        <v>392</v>
      </c>
      <c r="EK5" s="2">
        <v>368</v>
      </c>
      <c r="EL5" s="2">
        <v>408</v>
      </c>
      <c r="EM5" s="2">
        <v>368</v>
      </c>
      <c r="EN5" s="2">
        <v>376</v>
      </c>
    </row>
    <row r="6" spans="1:144" x14ac:dyDescent="0.2">
      <c r="A6" s="12">
        <f>+A2</f>
        <v>37081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144" ht="10.5" hidden="1" customHeight="1" x14ac:dyDescent="0.2">
      <c r="C7" s="13">
        <v>37073</v>
      </c>
      <c r="D7" s="13">
        <v>37104</v>
      </c>
      <c r="E7" s="13">
        <v>37135</v>
      </c>
      <c r="F7" s="13"/>
      <c r="G7" s="13">
        <v>37165</v>
      </c>
      <c r="H7" s="13">
        <v>37196</v>
      </c>
      <c r="I7" s="13">
        <v>37226</v>
      </c>
      <c r="J7" s="14"/>
      <c r="K7" s="148"/>
      <c r="L7" s="14"/>
      <c r="M7" s="14"/>
      <c r="N7" s="148"/>
      <c r="O7" s="148"/>
      <c r="P7" s="148"/>
      <c r="Q7" s="148"/>
      <c r="R7" s="148"/>
      <c r="S7" s="148"/>
      <c r="T7" s="148"/>
      <c r="U7" s="148"/>
      <c r="V7" s="148"/>
      <c r="W7" s="148"/>
      <c r="X7" s="148"/>
      <c r="Y7" s="14"/>
      <c r="Z7" s="14"/>
      <c r="AA7" s="13"/>
      <c r="AB7" s="13"/>
      <c r="AC7" s="13"/>
      <c r="AD7" s="13"/>
      <c r="AE7" s="13"/>
      <c r="AK7" s="11">
        <v>37257</v>
      </c>
      <c r="AL7" s="11">
        <v>37288</v>
      </c>
      <c r="AM7" s="11">
        <v>37316</v>
      </c>
      <c r="AN7" s="11">
        <v>37347</v>
      </c>
      <c r="AO7" s="11">
        <v>37377</v>
      </c>
      <c r="AP7" s="11">
        <v>37408</v>
      </c>
      <c r="AQ7" s="11">
        <v>37438</v>
      </c>
      <c r="AR7" s="11">
        <v>37469</v>
      </c>
      <c r="AS7" s="11">
        <v>37500</v>
      </c>
      <c r="AT7" s="11">
        <v>37530</v>
      </c>
      <c r="AU7" s="11">
        <v>37561</v>
      </c>
      <c r="AV7" s="11">
        <v>37591</v>
      </c>
      <c r="AW7" s="11">
        <v>37622</v>
      </c>
      <c r="AX7" s="11">
        <v>37653</v>
      </c>
      <c r="AY7" s="11">
        <v>37681</v>
      </c>
      <c r="AZ7" s="11">
        <v>37712</v>
      </c>
      <c r="BA7" s="11">
        <v>37742</v>
      </c>
      <c r="BB7" s="11">
        <v>37773</v>
      </c>
      <c r="BC7" s="11">
        <v>37803</v>
      </c>
      <c r="BD7" s="11">
        <v>37834</v>
      </c>
      <c r="BE7" s="11">
        <v>37865</v>
      </c>
      <c r="BF7" s="11">
        <v>37895</v>
      </c>
      <c r="BG7" s="11">
        <v>37926</v>
      </c>
      <c r="BH7" s="11">
        <v>37956</v>
      </c>
      <c r="BI7" s="11">
        <v>37987</v>
      </c>
      <c r="BJ7" s="11">
        <v>38018</v>
      </c>
      <c r="BK7" s="11">
        <v>38047</v>
      </c>
      <c r="BL7" s="11">
        <v>38078</v>
      </c>
      <c r="BM7" s="11">
        <v>38108</v>
      </c>
      <c r="BN7" s="11">
        <v>38139</v>
      </c>
      <c r="BO7" s="11">
        <v>38169</v>
      </c>
      <c r="BP7" s="11">
        <v>38200</v>
      </c>
      <c r="BQ7" s="11">
        <v>38231</v>
      </c>
      <c r="BR7" s="11">
        <v>38261</v>
      </c>
      <c r="BS7" s="11">
        <v>38292</v>
      </c>
      <c r="BT7" s="11">
        <v>38322</v>
      </c>
      <c r="BU7" s="11">
        <v>38353</v>
      </c>
      <c r="BV7" s="11">
        <v>38384</v>
      </c>
      <c r="BW7" s="11">
        <v>38412</v>
      </c>
      <c r="BX7" s="11">
        <v>38443</v>
      </c>
      <c r="BY7" s="11">
        <v>38473</v>
      </c>
      <c r="BZ7" s="11">
        <v>38504</v>
      </c>
      <c r="CA7" s="11">
        <v>38534</v>
      </c>
      <c r="CB7" s="11">
        <v>38565</v>
      </c>
      <c r="CC7" s="11">
        <v>38596</v>
      </c>
      <c r="CD7" s="11">
        <v>38626</v>
      </c>
      <c r="CE7" s="11">
        <v>38657</v>
      </c>
      <c r="CF7" s="11">
        <v>38687</v>
      </c>
      <c r="CG7" s="11">
        <v>38718</v>
      </c>
      <c r="CH7" s="11">
        <v>38749</v>
      </c>
      <c r="CI7" s="11">
        <v>38777</v>
      </c>
      <c r="CJ7" s="11">
        <v>38808</v>
      </c>
      <c r="CK7" s="11">
        <v>38838</v>
      </c>
      <c r="CL7" s="11">
        <v>38869</v>
      </c>
      <c r="CM7" s="11">
        <v>38899</v>
      </c>
      <c r="CN7" s="11">
        <v>38930</v>
      </c>
      <c r="CO7" s="11">
        <v>38961</v>
      </c>
      <c r="CP7" s="11">
        <v>38991</v>
      </c>
      <c r="CQ7" s="11">
        <v>39022</v>
      </c>
      <c r="CR7" s="11">
        <v>39052</v>
      </c>
      <c r="CS7" s="11">
        <v>39083</v>
      </c>
      <c r="CT7" s="11">
        <v>39114</v>
      </c>
      <c r="CU7" s="11">
        <v>39142</v>
      </c>
      <c r="CV7" s="11">
        <v>39173</v>
      </c>
      <c r="CW7" s="11">
        <v>39203</v>
      </c>
      <c r="CX7" s="11">
        <v>39234</v>
      </c>
      <c r="CY7" s="11">
        <v>39264</v>
      </c>
      <c r="CZ7" s="11">
        <v>39295</v>
      </c>
      <c r="DA7" s="11">
        <v>39326</v>
      </c>
      <c r="DB7" s="11">
        <v>39356</v>
      </c>
      <c r="DC7" s="11">
        <v>39387</v>
      </c>
      <c r="DD7" s="11">
        <v>39417</v>
      </c>
      <c r="DE7" s="11">
        <v>39448</v>
      </c>
      <c r="DF7" s="11">
        <v>39479</v>
      </c>
      <c r="DG7" s="11">
        <v>39508</v>
      </c>
      <c r="DH7" s="11">
        <v>39539</v>
      </c>
      <c r="DI7" s="11">
        <v>39569</v>
      </c>
      <c r="DJ7" s="11">
        <v>39600</v>
      </c>
      <c r="DK7" s="11">
        <v>39630</v>
      </c>
      <c r="DL7" s="11">
        <v>39661</v>
      </c>
      <c r="DM7" s="11">
        <v>39692</v>
      </c>
      <c r="DN7" s="11">
        <v>39722</v>
      </c>
      <c r="DO7" s="11">
        <v>39753</v>
      </c>
      <c r="DP7" s="11">
        <v>39783</v>
      </c>
      <c r="DQ7" s="11">
        <v>39814</v>
      </c>
      <c r="DR7" s="11">
        <v>39845</v>
      </c>
      <c r="DS7" s="11">
        <v>39873</v>
      </c>
      <c r="DT7" s="11">
        <v>39904</v>
      </c>
      <c r="DU7" s="11">
        <v>39934</v>
      </c>
      <c r="DV7" s="11">
        <v>39965</v>
      </c>
      <c r="DW7" s="11">
        <v>39995</v>
      </c>
      <c r="DX7" s="11">
        <v>40026</v>
      </c>
      <c r="DY7" s="11">
        <v>40057</v>
      </c>
      <c r="DZ7" s="11">
        <v>40087</v>
      </c>
      <c r="EA7" s="11">
        <v>40118</v>
      </c>
      <c r="EB7" s="11">
        <v>40148</v>
      </c>
      <c r="EC7" s="11">
        <v>40179</v>
      </c>
      <c r="ED7" s="11">
        <v>40210</v>
      </c>
      <c r="EE7" s="11">
        <v>40238</v>
      </c>
      <c r="EF7" s="11">
        <v>40269</v>
      </c>
      <c r="EG7" s="11">
        <v>40299</v>
      </c>
      <c r="EH7" s="11">
        <v>40330</v>
      </c>
      <c r="EI7" s="11">
        <v>40360</v>
      </c>
      <c r="EJ7" s="11">
        <v>40391</v>
      </c>
      <c r="EK7" s="11">
        <v>40422</v>
      </c>
      <c r="EL7" s="11">
        <v>40452</v>
      </c>
      <c r="EM7" s="11">
        <v>40483</v>
      </c>
      <c r="EN7" s="11">
        <v>40513</v>
      </c>
    </row>
    <row r="8" spans="1:144" ht="10.8" thickBot="1" x14ac:dyDescent="0.25">
      <c r="A8" s="4"/>
      <c r="B8" s="149"/>
      <c r="C8" s="150">
        <v>37073</v>
      </c>
      <c r="D8" s="150">
        <v>37104</v>
      </c>
      <c r="E8" s="150" t="s">
        <v>4</v>
      </c>
      <c r="F8" s="150" t="s">
        <v>5</v>
      </c>
      <c r="G8" s="150"/>
      <c r="H8" s="150"/>
      <c r="I8" s="150"/>
      <c r="J8" s="151" t="s">
        <v>6</v>
      </c>
      <c r="K8" s="152" t="s">
        <v>7</v>
      </c>
      <c r="L8" s="153">
        <f t="shared" ref="L8:L25" si="0">AK8</f>
        <v>37257</v>
      </c>
      <c r="M8" s="153">
        <f t="shared" ref="M8:M25" si="1">AL8</f>
        <v>37288</v>
      </c>
      <c r="N8" s="152" t="s">
        <v>8</v>
      </c>
      <c r="O8" s="154">
        <f t="shared" ref="O8:O25" si="2">AM8</f>
        <v>37316</v>
      </c>
      <c r="P8" s="154">
        <f t="shared" ref="P8:P25" si="3">AN8</f>
        <v>37347</v>
      </c>
      <c r="Q8" s="154">
        <f t="shared" ref="Q8:Q25" si="4">AO8</f>
        <v>37377</v>
      </c>
      <c r="R8" s="154">
        <f t="shared" ref="R8:R25" si="5">AP8</f>
        <v>37408</v>
      </c>
      <c r="S8" s="154" t="s">
        <v>9</v>
      </c>
      <c r="T8" s="155">
        <f t="shared" ref="T8:T25" si="6">AQ8</f>
        <v>37438</v>
      </c>
      <c r="U8" s="154">
        <f t="shared" ref="U8:U25" si="7">AR8</f>
        <v>37469</v>
      </c>
      <c r="V8" s="154">
        <f t="shared" ref="V8:V25" si="8">AS8</f>
        <v>37500</v>
      </c>
      <c r="W8" s="154" t="s">
        <v>10</v>
      </c>
      <c r="X8" s="154">
        <f t="shared" ref="X8:X25" si="9">AT8</f>
        <v>37530</v>
      </c>
      <c r="Y8" s="153">
        <f t="shared" ref="Y8:Y25" si="10">AU8</f>
        <v>37561</v>
      </c>
      <c r="Z8" s="153">
        <f t="shared" ref="Z8:Z25" si="11">AV8</f>
        <v>37591</v>
      </c>
      <c r="AA8" s="150" t="s">
        <v>11</v>
      </c>
      <c r="AB8" s="150" t="s">
        <v>12</v>
      </c>
      <c r="AC8" s="150" t="s">
        <v>13</v>
      </c>
      <c r="AD8" s="150" t="s">
        <v>14</v>
      </c>
      <c r="AE8" s="150" t="s">
        <v>15</v>
      </c>
      <c r="AF8" s="156" t="s">
        <v>16</v>
      </c>
      <c r="AG8" s="151" t="s">
        <v>47</v>
      </c>
      <c r="AH8" s="151"/>
      <c r="AK8" s="15">
        <f t="shared" ref="AK8:BP8" si="12">AK7</f>
        <v>37257</v>
      </c>
      <c r="AL8" s="15">
        <f t="shared" si="12"/>
        <v>37288</v>
      </c>
      <c r="AM8" s="15">
        <f t="shared" si="12"/>
        <v>37316</v>
      </c>
      <c r="AN8" s="15">
        <f t="shared" si="12"/>
        <v>37347</v>
      </c>
      <c r="AO8" s="15">
        <f t="shared" si="12"/>
        <v>37377</v>
      </c>
      <c r="AP8" s="15">
        <f t="shared" si="12"/>
        <v>37408</v>
      </c>
      <c r="AQ8" s="15">
        <f t="shared" si="12"/>
        <v>37438</v>
      </c>
      <c r="AR8" s="15">
        <f t="shared" si="12"/>
        <v>37469</v>
      </c>
      <c r="AS8" s="15">
        <f t="shared" si="12"/>
        <v>37500</v>
      </c>
      <c r="AT8" s="15">
        <f t="shared" si="12"/>
        <v>37530</v>
      </c>
      <c r="AU8" s="15">
        <f t="shared" si="12"/>
        <v>37561</v>
      </c>
      <c r="AV8" s="15">
        <f t="shared" si="12"/>
        <v>37591</v>
      </c>
      <c r="AW8" s="15">
        <f t="shared" si="12"/>
        <v>37622</v>
      </c>
      <c r="AX8" s="15">
        <f t="shared" si="12"/>
        <v>37653</v>
      </c>
      <c r="AY8" s="15">
        <f t="shared" si="12"/>
        <v>37681</v>
      </c>
      <c r="AZ8" s="15">
        <f t="shared" si="12"/>
        <v>37712</v>
      </c>
      <c r="BA8" s="15">
        <f t="shared" si="12"/>
        <v>37742</v>
      </c>
      <c r="BB8" s="15">
        <f t="shared" si="12"/>
        <v>37773</v>
      </c>
      <c r="BC8" s="15">
        <f t="shared" si="12"/>
        <v>37803</v>
      </c>
      <c r="BD8" s="15">
        <f t="shared" si="12"/>
        <v>37834</v>
      </c>
      <c r="BE8" s="15">
        <f t="shared" si="12"/>
        <v>37865</v>
      </c>
      <c r="BF8" s="15">
        <f t="shared" si="12"/>
        <v>37895</v>
      </c>
      <c r="BG8" s="15">
        <f t="shared" si="12"/>
        <v>37926</v>
      </c>
      <c r="BH8" s="15">
        <f t="shared" si="12"/>
        <v>37956</v>
      </c>
      <c r="BI8" s="15">
        <f t="shared" si="12"/>
        <v>37987</v>
      </c>
      <c r="BJ8" s="15">
        <f t="shared" si="12"/>
        <v>38018</v>
      </c>
      <c r="BK8" s="15">
        <f t="shared" si="12"/>
        <v>38047</v>
      </c>
      <c r="BL8" s="15">
        <f t="shared" si="12"/>
        <v>38078</v>
      </c>
      <c r="BM8" s="15">
        <f t="shared" si="12"/>
        <v>38108</v>
      </c>
      <c r="BN8" s="15">
        <f t="shared" si="12"/>
        <v>38139</v>
      </c>
      <c r="BO8" s="15">
        <f t="shared" si="12"/>
        <v>38169</v>
      </c>
      <c r="BP8" s="15">
        <f t="shared" si="12"/>
        <v>38200</v>
      </c>
      <c r="BQ8" s="15">
        <f t="shared" ref="BQ8:CV8" si="13">BQ7</f>
        <v>38231</v>
      </c>
      <c r="BR8" s="15">
        <f t="shared" si="13"/>
        <v>38261</v>
      </c>
      <c r="BS8" s="15">
        <f t="shared" si="13"/>
        <v>38292</v>
      </c>
      <c r="BT8" s="15">
        <f t="shared" si="13"/>
        <v>38322</v>
      </c>
      <c r="BU8" s="15">
        <f t="shared" si="13"/>
        <v>38353</v>
      </c>
      <c r="BV8" s="15">
        <f t="shared" si="13"/>
        <v>38384</v>
      </c>
      <c r="BW8" s="15">
        <f t="shared" si="13"/>
        <v>38412</v>
      </c>
      <c r="BX8" s="15">
        <f t="shared" si="13"/>
        <v>38443</v>
      </c>
      <c r="BY8" s="15">
        <f t="shared" si="13"/>
        <v>38473</v>
      </c>
      <c r="BZ8" s="15">
        <f t="shared" si="13"/>
        <v>38504</v>
      </c>
      <c r="CA8" s="15">
        <f t="shared" si="13"/>
        <v>38534</v>
      </c>
      <c r="CB8" s="15">
        <f t="shared" si="13"/>
        <v>38565</v>
      </c>
      <c r="CC8" s="15">
        <f t="shared" si="13"/>
        <v>38596</v>
      </c>
      <c r="CD8" s="15">
        <f t="shared" si="13"/>
        <v>38626</v>
      </c>
      <c r="CE8" s="15">
        <f t="shared" si="13"/>
        <v>38657</v>
      </c>
      <c r="CF8" s="15">
        <f t="shared" si="13"/>
        <v>38687</v>
      </c>
      <c r="CG8" s="15">
        <f t="shared" si="13"/>
        <v>38718</v>
      </c>
      <c r="CH8" s="15">
        <f t="shared" si="13"/>
        <v>38749</v>
      </c>
      <c r="CI8" s="15">
        <f t="shared" si="13"/>
        <v>38777</v>
      </c>
      <c r="CJ8" s="15">
        <f t="shared" si="13"/>
        <v>38808</v>
      </c>
      <c r="CK8" s="15">
        <f t="shared" si="13"/>
        <v>38838</v>
      </c>
      <c r="CL8" s="15">
        <f t="shared" si="13"/>
        <v>38869</v>
      </c>
      <c r="CM8" s="15">
        <f t="shared" si="13"/>
        <v>38899</v>
      </c>
      <c r="CN8" s="15">
        <f t="shared" si="13"/>
        <v>38930</v>
      </c>
      <c r="CO8" s="15">
        <f t="shared" si="13"/>
        <v>38961</v>
      </c>
      <c r="CP8" s="15">
        <f t="shared" si="13"/>
        <v>38991</v>
      </c>
      <c r="CQ8" s="15">
        <f t="shared" si="13"/>
        <v>39022</v>
      </c>
      <c r="CR8" s="15">
        <f t="shared" si="13"/>
        <v>39052</v>
      </c>
      <c r="CS8" s="15">
        <f t="shared" si="13"/>
        <v>39083</v>
      </c>
      <c r="CT8" s="15">
        <f t="shared" si="13"/>
        <v>39114</v>
      </c>
      <c r="CU8" s="15">
        <f t="shared" si="13"/>
        <v>39142</v>
      </c>
      <c r="CV8" s="15">
        <f t="shared" si="13"/>
        <v>39173</v>
      </c>
      <c r="CW8" s="15">
        <f t="shared" ref="CW8:EB8" si="14">CW7</f>
        <v>39203</v>
      </c>
      <c r="CX8" s="15">
        <f t="shared" si="14"/>
        <v>39234</v>
      </c>
      <c r="CY8" s="15">
        <f t="shared" si="14"/>
        <v>39264</v>
      </c>
      <c r="CZ8" s="15">
        <f t="shared" si="14"/>
        <v>39295</v>
      </c>
      <c r="DA8" s="15">
        <f t="shared" si="14"/>
        <v>39326</v>
      </c>
      <c r="DB8" s="15">
        <f t="shared" si="14"/>
        <v>39356</v>
      </c>
      <c r="DC8" s="15">
        <f t="shared" si="14"/>
        <v>39387</v>
      </c>
      <c r="DD8" s="15">
        <f t="shared" si="14"/>
        <v>39417</v>
      </c>
      <c r="DE8" s="15">
        <f t="shared" si="14"/>
        <v>39448</v>
      </c>
      <c r="DF8" s="15">
        <f t="shared" si="14"/>
        <v>39479</v>
      </c>
      <c r="DG8" s="15">
        <f t="shared" si="14"/>
        <v>39508</v>
      </c>
      <c r="DH8" s="15">
        <f t="shared" si="14"/>
        <v>39539</v>
      </c>
      <c r="DI8" s="15">
        <f t="shared" si="14"/>
        <v>39569</v>
      </c>
      <c r="DJ8" s="15">
        <f t="shared" si="14"/>
        <v>39600</v>
      </c>
      <c r="DK8" s="15">
        <f t="shared" si="14"/>
        <v>39630</v>
      </c>
      <c r="DL8" s="15">
        <f t="shared" si="14"/>
        <v>39661</v>
      </c>
      <c r="DM8" s="15">
        <f t="shared" si="14"/>
        <v>39692</v>
      </c>
      <c r="DN8" s="15">
        <f t="shared" si="14"/>
        <v>39722</v>
      </c>
      <c r="DO8" s="15">
        <f t="shared" si="14"/>
        <v>39753</v>
      </c>
      <c r="DP8" s="15">
        <f t="shared" si="14"/>
        <v>39783</v>
      </c>
      <c r="DQ8" s="15">
        <f t="shared" si="14"/>
        <v>39814</v>
      </c>
      <c r="DR8" s="15">
        <f t="shared" si="14"/>
        <v>39845</v>
      </c>
      <c r="DS8" s="15">
        <f t="shared" si="14"/>
        <v>39873</v>
      </c>
      <c r="DT8" s="15">
        <f t="shared" si="14"/>
        <v>39904</v>
      </c>
      <c r="DU8" s="15">
        <f t="shared" si="14"/>
        <v>39934</v>
      </c>
      <c r="DV8" s="15">
        <f t="shared" si="14"/>
        <v>39965</v>
      </c>
      <c r="DW8" s="15">
        <f t="shared" si="14"/>
        <v>39995</v>
      </c>
      <c r="DX8" s="15">
        <f t="shared" si="14"/>
        <v>40026</v>
      </c>
      <c r="DY8" s="15">
        <f t="shared" si="14"/>
        <v>40057</v>
      </c>
      <c r="DZ8" s="15">
        <f t="shared" si="14"/>
        <v>40087</v>
      </c>
      <c r="EA8" s="15">
        <f t="shared" si="14"/>
        <v>40118</v>
      </c>
      <c r="EB8" s="15">
        <f t="shared" si="14"/>
        <v>40148</v>
      </c>
      <c r="EC8" s="15">
        <f t="shared" ref="EC8:EN8" si="15">EC7</f>
        <v>40179</v>
      </c>
      <c r="ED8" s="15">
        <f t="shared" si="15"/>
        <v>40210</v>
      </c>
      <c r="EE8" s="15">
        <f t="shared" si="15"/>
        <v>40238</v>
      </c>
      <c r="EF8" s="15">
        <f t="shared" si="15"/>
        <v>40269</v>
      </c>
      <c r="EG8" s="15">
        <f t="shared" si="15"/>
        <v>40299</v>
      </c>
      <c r="EH8" s="15">
        <f t="shared" si="15"/>
        <v>40330</v>
      </c>
      <c r="EI8" s="15">
        <f t="shared" si="15"/>
        <v>40360</v>
      </c>
      <c r="EJ8" s="15">
        <f t="shared" si="15"/>
        <v>40391</v>
      </c>
      <c r="EK8" s="15">
        <f t="shared" si="15"/>
        <v>40422</v>
      </c>
      <c r="EL8" s="15">
        <f t="shared" si="15"/>
        <v>40452</v>
      </c>
      <c r="EM8" s="15">
        <f t="shared" si="15"/>
        <v>40483</v>
      </c>
      <c r="EN8" s="15">
        <f t="shared" si="15"/>
        <v>40513</v>
      </c>
    </row>
    <row r="9" spans="1:144" s="6" customFormat="1" ht="13.65" customHeight="1" x14ac:dyDescent="0.2">
      <c r="A9" s="28" t="s">
        <v>18</v>
      </c>
      <c r="B9" s="157" t="s">
        <v>19</v>
      </c>
      <c r="C9" s="158">
        <f ca="1">(0.647058823529412*'[2]Off Peak Detail'!D9)+(0.176470588235294*'[2]Off Peak Detail'!D28)+(0.176470588235294*'[2]Off Peak Detail'!D47)</f>
        <v>7.0170589895809385</v>
      </c>
      <c r="D9" s="158">
        <f ca="1">(0.659574468085106*'[2]Off Peak Detail'!E9)+(0.170212765957447*'[2]Off Peak Detail'!E28)+(0.170212765957447*'[2]Off Peak Detail'!E47)</f>
        <v>8.0934040597144623</v>
      </c>
      <c r="E9" s="158">
        <f>(0.6*'[2]Off Peak Detail'!F9)+(0.2*'[2]Off Peak Detail'!F28)+(0.2*'[2]Off Peak Detail'!F47)</f>
        <v>2.5799999713897703</v>
      </c>
      <c r="F9" s="29">
        <f t="shared" ref="F9:F25" si="16">AVERAGE(G9:I9)</f>
        <v>2.5401362272960402</v>
      </c>
      <c r="G9" s="158">
        <f>(0.659574468085106*'[2]Off Peak Detail'!H9)+(0.170212765957447*'[2]Off Peak Detail'!H28)+(0.170212765957447*'[2]Off Peak Detail'!H47)</f>
        <v>2.5204255986720963</v>
      </c>
      <c r="H9" s="158">
        <f>(0.652173913043478*'[2]Off Peak Detail'!I9)+(0.173913043478261*'[2]Off Peak Detail'!I28)+(0.173913043478261*'[2]Off Peak Detail'!I47)</f>
        <v>2.5278261537137245</v>
      </c>
      <c r="I9" s="158">
        <f>(0.607843137254902*'[2]Off Peak Detail'!J9)+(0.196078431372549*'[2]Off Peak Detail'!J28)+(0.196078431372549*'[2]Off Peak Detail'!J47)</f>
        <v>2.5721569295023001</v>
      </c>
      <c r="J9" s="30">
        <v>4.0505091077631166</v>
      </c>
      <c r="K9" s="29">
        <f t="shared" ref="K9:K25" si="17">AVERAGE(L9:M9)</f>
        <v>2.5320310903932883</v>
      </c>
      <c r="L9" s="32">
        <f t="shared" si="0"/>
        <v>2.5204255986720963</v>
      </c>
      <c r="M9" s="32">
        <f t="shared" si="1"/>
        <v>2.5436365821144804</v>
      </c>
      <c r="N9" s="29">
        <f t="shared" ref="N9:N25" si="18">AVERAGE(O9:P9)</f>
        <v>2.5499915416080121</v>
      </c>
      <c r="O9" s="29">
        <f t="shared" si="2"/>
        <v>2.5721569295023001</v>
      </c>
      <c r="P9" s="29">
        <f t="shared" si="3"/>
        <v>2.5278261537137245</v>
      </c>
      <c r="Q9" s="29">
        <f t="shared" si="4"/>
        <v>2.5204255986720963</v>
      </c>
      <c r="R9" s="29">
        <f t="shared" si="5"/>
        <v>10.769400215148927</v>
      </c>
      <c r="S9" s="29">
        <f t="shared" ref="S9:S25" si="19">AVERAGE(T9:U9)</f>
        <v>10.49331761213991</v>
      </c>
      <c r="T9" s="31">
        <f t="shared" si="6"/>
        <v>10.412553706067676</v>
      </c>
      <c r="U9" s="29">
        <f t="shared" si="7"/>
        <v>10.574081518212143</v>
      </c>
      <c r="V9" s="29">
        <f t="shared" si="8"/>
        <v>2.554999977350235</v>
      </c>
      <c r="W9" s="29">
        <f t="shared" ref="W9:W25" si="20">AVERAGE(X9:Z9)</f>
        <v>2.5409242236540037</v>
      </c>
      <c r="X9" s="29">
        <f t="shared" si="9"/>
        <v>2.5204255986720963</v>
      </c>
      <c r="Y9" s="32">
        <f t="shared" si="10"/>
        <v>2.5550000667572021</v>
      </c>
      <c r="Z9" s="32">
        <f t="shared" si="11"/>
        <v>2.5473470055327123</v>
      </c>
      <c r="AA9" s="30">
        <v>4.591361361648401</v>
      </c>
      <c r="AB9" s="30">
        <v>4.5913613624805762</v>
      </c>
      <c r="AC9" s="30">
        <v>4.5481708386218509</v>
      </c>
      <c r="AD9" s="30">
        <v>4.5475305412126623</v>
      </c>
      <c r="AE9" s="30">
        <v>4.5583229790671602</v>
      </c>
      <c r="AF9" s="39">
        <v>4.5553274649068554</v>
      </c>
      <c r="AG9" s="34">
        <v>4.5373925252099294</v>
      </c>
      <c r="AH9" s="35"/>
      <c r="AI9" s="36"/>
      <c r="AK9" s="52">
        <f>(0.659574468085106*'[2]Off Peak Detail'!AF9)+(0.170212765957447*'[2]Off Peak Detail'!AF28)+(0.170212765957447*'[2]Off Peak Detail'!AF47)</f>
        <v>2.5204255986720963</v>
      </c>
      <c r="AL9" s="52">
        <f>(0.636363636363636*'[2]Off Peak Detail'!AG9)+(0.181818181818182*'[2]Off Peak Detail'!AG28)+(0.181818181818182*'[2]Off Peak Detail'!AG47)</f>
        <v>2.5436365821144804</v>
      </c>
      <c r="AM9" s="52">
        <f>(0.607843137254902*'[2]Off Peak Detail'!AH9)+(0.196078431372549*'[2]Off Peak Detail'!AH28)+(0.196078431372549*'[2]Off Peak Detail'!AH47)</f>
        <v>2.5721569295023001</v>
      </c>
      <c r="AN9" s="52">
        <f>(0.652173913043478*'[2]Off Peak Detail'!AI9)+(0.173913043478261*'[2]Off Peak Detail'!AI28)+(0.173913043478261*'[2]Off Peak Detail'!AI47)</f>
        <v>2.5278261537137245</v>
      </c>
      <c r="AO9" s="52">
        <f>(0.659574468085106*'[2]Off Peak Detail'!AJ9)+(0.170212765957447*'[2]Off Peak Detail'!AJ28)+(0.170212765957447*'[2]Off Peak Detail'!AJ47)</f>
        <v>2.5204255986720963</v>
      </c>
      <c r="AP9" s="52">
        <f>(0.6*'[2]Off Peak Detail'!AK9)+(0.2*'[2]Off Peak Detail'!AK28)+(0.2*'[2]Off Peak Detail'!AK47)</f>
        <v>10.769400215148927</v>
      </c>
      <c r="AQ9" s="52">
        <f>(0.659574468085106*'[2]Off Peak Detail'!AL9)+(0.170212765957447*'[2]Off Peak Detail'!AL28)+(0.170212765957447*'[2]Off Peak Detail'!AL47)</f>
        <v>10.412553706067676</v>
      </c>
      <c r="AR9" s="52">
        <f>(0.63265306122449*'[2]Off Peak Detail'!AM9)+(0.204081632653061*'[2]Off Peak Detail'!AM28)+(0.163265306122449*'[2]Off Peak Detail'!AM47)</f>
        <v>10.574081518212143</v>
      </c>
      <c r="AS9" s="52">
        <f>(0.625*'[2]Off Peak Detail'!AN9)+(0.166666666666667*'[2]Off Peak Detail'!AN28)+(0.208333333333333*'[2]Off Peak Detail'!AN47)</f>
        <v>2.554999977350235</v>
      </c>
      <c r="AT9" s="52">
        <f>(0.659574468085106*'[2]Off Peak Detail'!AO9)+(0.170212765957447*'[2]Off Peak Detail'!AO28)+(0.170212765957447*'[2]Off Peak Detail'!AO47)</f>
        <v>2.5204255986720963</v>
      </c>
      <c r="AU9" s="52">
        <f>(0.625*'[2]Off Peak Detail'!AP9)+(0.208333333333333*'[2]Off Peak Detail'!AP28)+(0.166666666666667*'[2]Off Peak Detail'!AP47)</f>
        <v>2.5550000667572021</v>
      </c>
      <c r="AV9" s="52">
        <f>(0.63265306122449*'[2]Off Peak Detail'!AQ9)+(0.163265306122449*'[2]Off Peak Detail'!AQ28)+(0.204081632653061*'[2]Off Peak Detail'!AQ47)</f>
        <v>2.5473470055327123</v>
      </c>
      <c r="AW9" s="52">
        <f>(0.659574468085106*'[2]Off Peak Detail'!AR9)+(0.170212765957447*'[2]Off Peak Detail'!AR28)+(0.170212765957447*'[2]Off Peak Detail'!AR47)</f>
        <v>2.5204255986720963</v>
      </c>
      <c r="AX9" s="52">
        <f>(0.636363636363636*'[2]Off Peak Detail'!AS9)+(0.181818181818182*'[2]Off Peak Detail'!AS28)+(0.181818181818182*'[2]Off Peak Detail'!AS47)</f>
        <v>2.5436365821144804</v>
      </c>
      <c r="AY9" s="52">
        <f>(0.607843137254902*'[2]Off Peak Detail'!AT9)+(0.196078431372549*'[2]Off Peak Detail'!AT28)+(0.196078431372549*'[2]Off Peak Detail'!AT47)</f>
        <v>2.5721569295023001</v>
      </c>
      <c r="AZ9" s="52">
        <f>(0.652173913043478*'[2]Off Peak Detail'!AU9)+(0.173913043478261*'[2]Off Peak Detail'!AU28)+(0.173913043478261*'[2]Off Peak Detail'!AU47)</f>
        <v>2.5278261537137245</v>
      </c>
      <c r="BA9" s="52">
        <f>(0.63265306122449*'[2]Off Peak Detail'!AV9)+(0.204081632653061*'[2]Off Peak Detail'!AV28)+(0.163265306122449*'[2]Off Peak Detail'!AV47)</f>
        <v>2.5473470055327123</v>
      </c>
      <c r="BB9" s="52">
        <f>(0.625*'[2]Off Peak Detail'!AW9)+(0.166666666666667*'[2]Off Peak Detail'!AW28)+(0.208333333333333*'[2]Off Peak Detail'!AW47)</f>
        <v>10.619375228881836</v>
      </c>
      <c r="BC9" s="52">
        <f>(0.659574468085106*'[2]Off Peak Detail'!AX9)+(0.170212765957447*'[2]Off Peak Detail'!AX28)+(0.170212765957447*'[2]Off Peak Detail'!AX47)</f>
        <v>10.412553706067676</v>
      </c>
      <c r="BD9" s="52">
        <f>(0.607843137254902*'[2]Off Peak Detail'!AY9)+(0.196078431372549*'[2]Off Peak Detail'!AY28)+(0.196078431372549*'[2]Off Peak Detail'!AY47)</f>
        <v>10.722941062029671</v>
      </c>
      <c r="BE9" s="52">
        <f>(0.652173913043478*'[2]Off Peak Detail'!AZ9)+(0.173913043478261*'[2]Off Peak Detail'!AZ28)+(0.173913043478261*'[2]Off Peak Detail'!AZ47)</f>
        <v>2.5278260707855229</v>
      </c>
      <c r="BF9" s="52">
        <f>(0.659574468085106*'[2]Off Peak Detail'!BA9)+(0.170212765957447*'[2]Off Peak Detail'!BA28)+(0.170212765957447*'[2]Off Peak Detail'!BA47)</f>
        <v>2.5204255986720963</v>
      </c>
      <c r="BG9" s="52">
        <f>(0.6*'[2]Off Peak Detail'!BB9)+(0.2*'[2]Off Peak Detail'!BB28)+(0.2*'[2]Off Peak Detail'!BB47)</f>
        <v>2.5800000667572025</v>
      </c>
      <c r="BH9" s="52">
        <f>(0.659574468085106*'[2]Off Peak Detail'!BC9)+(0.170212765957447*'[2]Off Peak Detail'!BC28)+(0.170212765957447*'[2]Off Peak Detail'!BC47)</f>
        <v>2.5204255986720963</v>
      </c>
      <c r="BI9" s="52">
        <f>(0.63265306122449*'[2]Off Peak Detail'!BD9)+(0.204081632653061*'[2]Off Peak Detail'!BD28)+(0.163265306122449*'[2]Off Peak Detail'!BD47)</f>
        <v>2.5473470055327123</v>
      </c>
      <c r="BJ9" s="52">
        <f>(0.617021276595745*'[2]Off Peak Detail'!BE9)+(0.170212765957447*'[2]Off Peak Detail'!BE28)+(0.212765957446809*'[2]Off Peak Detail'!BE47)</f>
        <v>2.5629789372707967</v>
      </c>
      <c r="BK9" s="52">
        <f>(0.659574468085106*'[2]Off Peak Detail'!BF9)+(0.170212765957447*'[2]Off Peak Detail'!BF28)+(0.170212765957447*'[2]Off Peak Detail'!BF47)</f>
        <v>2.5204255986720963</v>
      </c>
      <c r="BL9" s="52">
        <f>(0.652173913043478*'[2]Off Peak Detail'!BG9)+(0.173913043478261*'[2]Off Peak Detail'!BG28)+(0.173913043478261*'[2]Off Peak Detail'!BG47)</f>
        <v>2.5278261537137245</v>
      </c>
      <c r="BM9" s="52">
        <f>(0.607843137254902*'[2]Off Peak Detail'!BH9)+(0.196078431372549*'[2]Off Peak Detail'!BH28)+(0.196078431372549*'[2]Off Peak Detail'!BH47)</f>
        <v>2.5721569295023001</v>
      </c>
      <c r="BN9" s="52">
        <f>(0.652173913043478*'[2]Off Peak Detail'!BI9)+(0.173913043478261*'[2]Off Peak Detail'!BI28)+(0.173913043478261*'[2]Off Peak Detail'!BI47)</f>
        <v>10.456304591635</v>
      </c>
      <c r="BO9" s="52">
        <f>(0.63265306122449*'[2]Off Peak Detail'!BJ9)+(0.204081632653061*'[2]Off Peak Detail'!BJ28)+(0.163265306122449*'[2]Off Peak Detail'!BJ47)</f>
        <v>10.574082121557119</v>
      </c>
      <c r="BP9" s="52">
        <f>(0.63265306122449*'[2]Off Peak Detail'!BK9)+(0.163265306122449*'[2]Off Peak Detail'!BK28)+(0.204081632653061*'[2]Off Peak Detail'!BK47)</f>
        <v>10.574081518212143</v>
      </c>
      <c r="BQ9" s="52">
        <f>(0.652173913043478*'[2]Off Peak Detail'!BL9)+(0.173913043478261*'[2]Off Peak Detail'!BL28)+(0.173913043478261*'[2]Off Peak Detail'!BL47)</f>
        <v>2.5278260707855229</v>
      </c>
      <c r="BR9" s="52">
        <f>(0.607843137254902*'[2]Off Peak Detail'!BM9)+(0.196078431372549*'[2]Off Peak Detail'!BM28)+(0.196078431372549*'[2]Off Peak Detail'!BM47)</f>
        <v>2.5721569295023001</v>
      </c>
      <c r="BS9" s="52">
        <f>(0.652173913043478*'[2]Off Peak Detail'!BN9)+(0.173913043478261*'[2]Off Peak Detail'!BN28)+(0.173913043478261*'[2]Off Peak Detail'!BN47)</f>
        <v>2.5278261537137245</v>
      </c>
      <c r="BT9" s="52">
        <f>(0.659574468085106*'[2]Off Peak Detail'!BO9)+(0.170212765957447*'[2]Off Peak Detail'!BO28)+(0.170212765957447*'[2]Off Peak Detail'!BO47)</f>
        <v>2.5204255986720963</v>
      </c>
      <c r="BU9" s="52">
        <f>(0.607843137254902*'[2]Off Peak Detail'!BP9)+(0.196078431372549*'[2]Off Peak Detail'!BP28)+(0.196078431372549*'[2]Off Peak Detail'!BP47)</f>
        <v>2.5721569295023001</v>
      </c>
      <c r="BV9" s="52">
        <f>(0.636363636363636*'[2]Off Peak Detail'!BQ9)+(0.181818181818182*'[2]Off Peak Detail'!BQ28)+(0.181818181818182*'[2]Off Peak Detail'!BQ47)</f>
        <v>2.5436365821144804</v>
      </c>
      <c r="BW9" s="52">
        <f>(0.659574468085106*'[2]Off Peak Detail'!BR9)+(0.170212765957447*'[2]Off Peak Detail'!BR28)+(0.170212765957447*'[2]Off Peak Detail'!BR47)</f>
        <v>2.5204255986720963</v>
      </c>
      <c r="BX9" s="52">
        <f>(0.625*'[2]Off Peak Detail'!BS9)+(0.208333333333333*'[2]Off Peak Detail'!BS28)+(0.166666666666667*'[2]Off Peak Detail'!BS47)</f>
        <v>2.5550000667572021</v>
      </c>
      <c r="BY9" s="52">
        <f>(0.63265306122449*'[2]Off Peak Detail'!BT9)+(0.163265306122449*'[2]Off Peak Detail'!BT28)+(0.204081632653061*'[2]Off Peak Detail'!BT47)</f>
        <v>2.5473470055327123</v>
      </c>
      <c r="BZ9" s="52">
        <f>(0.652173913043478*'[2]Off Peak Detail'!BU9)+(0.173913043478261*'[2]Off Peak Detail'!BU28)+(0.173913043478261*'[2]Off Peak Detail'!BU47)</f>
        <v>10.456304591635</v>
      </c>
      <c r="CA9" s="52">
        <f>(0.607843137254902*'[2]Off Peak Detail'!BV9)+(0.196078431372549*'[2]Off Peak Detail'!BV28)+(0.196078431372549*'[2]Off Peak Detail'!BV47)</f>
        <v>10.722941641714058</v>
      </c>
      <c r="CB9" s="52">
        <f>(0.659574468085106*'[2]Off Peak Detail'!BW9)+(0.170212765957447*'[2]Off Peak Detail'!BW28)+(0.170212765957447*'[2]Off Peak Detail'!BW47)</f>
        <v>10.412553077048447</v>
      </c>
      <c r="CC9" s="52">
        <f>(0.652173913043478*'[2]Off Peak Detail'!BX9)+(0.173913043478261*'[2]Off Peak Detail'!BX28)+(0.173913043478261*'[2]Off Peak Detail'!BX47)</f>
        <v>2.5278260707855229</v>
      </c>
      <c r="CD9" s="52">
        <f>(0.607843137254902*'[2]Off Peak Detail'!BY9)+(0.196078431372549*'[2]Off Peak Detail'!BY28)+(0.196078431372549*'[2]Off Peak Detail'!BY47)</f>
        <v>2.5721569295023001</v>
      </c>
      <c r="CE9" s="52">
        <f>(0.652173913043478*'[2]Off Peak Detail'!BZ9)+(0.173913043478261*'[2]Off Peak Detail'!BZ28)+(0.173913043478261*'[2]Off Peak Detail'!BZ47)</f>
        <v>2.5278261537137245</v>
      </c>
      <c r="CF9" s="52">
        <f>(0.63265306122449*'[2]Off Peak Detail'!CA9)+(0.204081632653061*'[2]Off Peak Detail'!CA28)+(0.163265306122449*'[2]Off Peak Detail'!CA47)</f>
        <v>2.5473470055327123</v>
      </c>
      <c r="CG9" s="52">
        <f>(0.63265306122449*'[2]Off Peak Detail'!CB9)+(0.163265306122449*'[2]Off Peak Detail'!CB28)+(0.204081632653061*'[2]Off Peak Detail'!CB47)</f>
        <v>2.5473470055327123</v>
      </c>
      <c r="CH9" s="52">
        <f>(0.636363636363636*'[2]Off Peak Detail'!CC9)+(0.181818181818182*'[2]Off Peak Detail'!CC28)+(0.181818181818182*'[2]Off Peak Detail'!CC47)</f>
        <v>2.5436365821144804</v>
      </c>
      <c r="CI9" s="52">
        <f>(0.659574468085106*'[2]Off Peak Detail'!CD9)+(0.170212765957447*'[2]Off Peak Detail'!CD28)+(0.170212765957447*'[2]Off Peak Detail'!CD47)</f>
        <v>2.5204255986720963</v>
      </c>
      <c r="CJ9" s="52">
        <f>(0.6*'[2]Off Peak Detail'!CE9)+(0.2*'[2]Off Peak Detail'!CE28)+(0.2*'[2]Off Peak Detail'!CE47)</f>
        <v>2.5800000667572025</v>
      </c>
      <c r="CK9" s="52">
        <f>(0.659574468085106*'[2]Off Peak Detail'!CF9)+(0.170212765957447*'[2]Off Peak Detail'!CF28)+(0.170212765957447*'[2]Off Peak Detail'!CF47)</f>
        <v>2.5204255986720963</v>
      </c>
      <c r="CL9" s="52">
        <f>(0.652173913043478*'[2]Off Peak Detail'!CG9)+(0.173913043478261*'[2]Off Peak Detail'!CG28)+(0.173913043478261*'[2]Off Peak Detail'!CG47)</f>
        <v>10.456304591635</v>
      </c>
      <c r="CM9" s="52">
        <f>(0.607843137254902*'[2]Off Peak Detail'!CH9)+(0.196078431372549*'[2]Off Peak Detail'!CH28)+(0.196078431372549*'[2]Off Peak Detail'!CH47)</f>
        <v>10.722941641714058</v>
      </c>
      <c r="CN9" s="52">
        <f>(0.659574468085106*'[2]Off Peak Detail'!CI9)+(0.170212765957447*'[2]Off Peak Detail'!CI28)+(0.170212765957447*'[2]Off Peak Detail'!CI47)</f>
        <v>10.412553077048447</v>
      </c>
      <c r="CO9" s="52">
        <f>(0.625*'[2]Off Peak Detail'!CJ9)+(0.208333333333333*'[2]Off Peak Detail'!CJ28)+(0.166666666666667*'[2]Off Peak Detail'!CJ47)</f>
        <v>2.554999977350235</v>
      </c>
      <c r="CP9" s="52">
        <f>(0.63265306122449*'[2]Off Peak Detail'!CK9)+(0.163265306122449*'[2]Off Peak Detail'!CK28)+(0.204081632653061*'[2]Off Peak Detail'!CK47)</f>
        <v>2.5473470055327123</v>
      </c>
      <c r="CQ9" s="52">
        <f>(0.652173913043478*'[2]Off Peak Detail'!CL9)+(0.173913043478261*'[2]Off Peak Detail'!CL28)+(0.173913043478261*'[2]Off Peak Detail'!CL47)</f>
        <v>2.5278261537137245</v>
      </c>
      <c r="CR9" s="52">
        <f>(0.607843137254902*'[2]Off Peak Detail'!CM9)+(0.196078431372549*'[2]Off Peak Detail'!CM28)+(0.196078431372549*'[2]Off Peak Detail'!CM47)</f>
        <v>2.5721569295023001</v>
      </c>
      <c r="CS9" s="52">
        <f>(0.659574468085106*'[2]Off Peak Detail'!CN9)+(0.170212765957447*'[2]Off Peak Detail'!CN28)+(0.170212765957447*'[2]Off Peak Detail'!CN47)</f>
        <v>2.5204255986720963</v>
      </c>
      <c r="CT9" s="52">
        <f>(0.636363636363636*'[2]Off Peak Detail'!CO9)+(0.181818181818182*'[2]Off Peak Detail'!CO28)+(0.181818181818182*'[2]Off Peak Detail'!CO47)</f>
        <v>2.5436365821144804</v>
      </c>
      <c r="CU9" s="52">
        <f>(0.63265306122449*'[2]Off Peak Detail'!CP9)+(0.204081632653061*'[2]Off Peak Detail'!CP28)+(0.163265306122449*'[2]Off Peak Detail'!CP47)</f>
        <v>2.5473470055327123</v>
      </c>
      <c r="CV9" s="52">
        <f>(0.625*'[2]Off Peak Detail'!CQ9)+(0.166666666666667*'[2]Off Peak Detail'!CQ28)+(0.208333333333333*'[2]Off Peak Detail'!CQ47)</f>
        <v>2.5550000667572021</v>
      </c>
      <c r="CW9" s="52">
        <f>(0.659574468085106*'[2]Off Peak Detail'!CR9)+(0.170212765957447*'[2]Off Peak Detail'!CR28)+(0.170212765957447*'[2]Off Peak Detail'!CR47)</f>
        <v>2.5204255986720963</v>
      </c>
      <c r="CX9" s="52">
        <f>(0.625*'[2]Off Peak Detail'!CS9)+(0.208333333333333*'[2]Off Peak Detail'!CS28)+(0.166666666666667*'[2]Off Peak Detail'!CS47)</f>
        <v>10.619375228881836</v>
      </c>
      <c r="CY9" s="52">
        <f>(0.63265306122449*'[2]Off Peak Detail'!CT9)+(0.163265306122449*'[2]Off Peak Detail'!CT28)+(0.204081632653061*'[2]Off Peak Detail'!CT47)</f>
        <v>10.574082121557119</v>
      </c>
      <c r="CZ9" s="52">
        <f>(0.659574468085106*'[2]Off Peak Detail'!CU9)+(0.170212765957447*'[2]Off Peak Detail'!CU28)+(0.170212765957447*'[2]Off Peak Detail'!CU47)</f>
        <v>10.412553077048447</v>
      </c>
      <c r="DA9" s="52">
        <f>(0.6*'[2]Off Peak Detail'!CV9)+(0.2*'[2]Off Peak Detail'!CV28)+(0.2*'[2]Off Peak Detail'!CV47)</f>
        <v>2.5799999713897703</v>
      </c>
      <c r="DB9" s="52">
        <f>(0.659574468085106*'[2]Off Peak Detail'!CW9)+(0.170212765957447*'[2]Off Peak Detail'!CW28)+(0.170212765957447*'[2]Off Peak Detail'!CW47)</f>
        <v>2.5204255986720963</v>
      </c>
      <c r="DC9" s="52">
        <f>(0.652173913043478*'[2]Off Peak Detail'!CX9)+(0.173913043478261*'[2]Off Peak Detail'!CX28)+(0.173913043478261*'[2]Off Peak Detail'!CX47)</f>
        <v>2.5278261537137245</v>
      </c>
      <c r="DD9" s="52">
        <f>(0.607843137254902*'[2]Off Peak Detail'!CY9)+(0.196078431372549*'[2]Off Peak Detail'!CY28)+(0.196078431372549*'[2]Off Peak Detail'!CY47)</f>
        <v>2.5721569295023001</v>
      </c>
      <c r="DE9" s="52">
        <f>(0.659574468085106*'[2]Off Peak Detail'!CZ9)+(0.170212765957447*'[2]Off Peak Detail'!CZ28)+(0.170212765957447*'[2]Off Peak Detail'!CZ47)</f>
        <v>2.5204255986720963</v>
      </c>
      <c r="DF9" s="52">
        <f>(0.644444444444444*'[2]Off Peak Detail'!DA9)+(0.177777777777778*'[2]Off Peak Detail'!DA28)+(0.177777777777778*'[2]Off Peak Detail'!DA47)</f>
        <v>2.5355557759602871</v>
      </c>
      <c r="DG9" s="52">
        <f>(0.607843137254902*'[2]Off Peak Detail'!DB9)+(0.196078431372549*'[2]Off Peak Detail'!DB28)+(0.196078431372549*'[2]Off Peak Detail'!DB47)</f>
        <v>2.5721569295023001</v>
      </c>
      <c r="DH9" s="52">
        <f>(0.652173913043478*'[2]Off Peak Detail'!DC9)+(0.173913043478261*'[2]Off Peak Detail'!DC28)+(0.173913043478261*'[2]Off Peak Detail'!DC47)</f>
        <v>2.5278261537137245</v>
      </c>
      <c r="DI9" s="52">
        <f>(0.63265306122449*'[2]Off Peak Detail'!DD9)+(0.204081632653061*'[2]Off Peak Detail'!DD28)+(0.163265306122449*'[2]Off Peak Detail'!DD47)</f>
        <v>2.5473470055327123</v>
      </c>
      <c r="DJ9" s="52">
        <f>(0.625*'[2]Off Peak Detail'!DE9)+(0.166666666666667*'[2]Off Peak Detail'!DE28)+(0.208333333333333*'[2]Off Peak Detail'!DE47)</f>
        <v>10.619375228881836</v>
      </c>
      <c r="DK9" s="52">
        <f>(0.659574468085106*'[2]Off Peak Detail'!DF9)+(0.170212765957447*'[2]Off Peak Detail'!DF28)+(0.170212765957447*'[2]Off Peak Detail'!DF47)</f>
        <v>10.412553706067676</v>
      </c>
      <c r="DL9" s="52">
        <f>(0.607843137254902*'[2]Off Peak Detail'!DG9)+(0.196078431372549*'[2]Off Peak Detail'!DG28)+(0.196078431372549*'[2]Off Peak Detail'!DG47)</f>
        <v>10.722941062029671</v>
      </c>
      <c r="DM9" s="52">
        <f>(0.652173913043478*'[2]Off Peak Detail'!DH9)+(0.173913043478261*'[2]Off Peak Detail'!DH28)+(0.173913043478261*'[2]Off Peak Detail'!DH47)</f>
        <v>2.5278260707855229</v>
      </c>
      <c r="DN9" s="52">
        <f>(0.659574468085106*'[2]Off Peak Detail'!DI9)+(0.170212765957447*'[2]Off Peak Detail'!DI28)+(0.170212765957447*'[2]Off Peak Detail'!DI47)</f>
        <v>2.5204255986720963</v>
      </c>
      <c r="DO9" s="52">
        <f>(0.6*'[2]Off Peak Detail'!DJ9)+(0.2*'[2]Off Peak Detail'!DJ28)+(0.2*'[2]Off Peak Detail'!DJ47)</f>
        <v>2.5800000667572025</v>
      </c>
      <c r="DP9" s="52">
        <f>(0.659574468085106*'[2]Off Peak Detail'!DK9)+(0.170212765957447*'[2]Off Peak Detail'!DK28)+(0.170212765957447*'[2]Off Peak Detail'!DK47)</f>
        <v>2.5204255986720963</v>
      </c>
      <c r="DQ9" s="52">
        <f>(0.63265306122449*'[2]Off Peak Detail'!DL9)+(0.204081632653061*'[2]Off Peak Detail'!DL28)+(0.163265306122449*'[2]Off Peak Detail'!DL47)</f>
        <v>2.5473470055327123</v>
      </c>
      <c r="DR9" s="52">
        <f>(0.636363636363636*'[2]Off Peak Detail'!DM9)+(0.181818181818182*'[2]Off Peak Detail'!DM28)+(0.181818181818182*'[2]Off Peak Detail'!DM47)</f>
        <v>2.5436365821144804</v>
      </c>
      <c r="DS9" s="52">
        <f>(0.63265306122449*'[2]Off Peak Detail'!DN9)+(0.163265306122449*'[2]Off Peak Detail'!DN28)+(0.204081632653061*'[2]Off Peak Detail'!DN47)</f>
        <v>2.5473470055327123</v>
      </c>
      <c r="DT9" s="52">
        <f>(0.652173913043478*'[2]Off Peak Detail'!DO9)+(0.173913043478261*'[2]Off Peak Detail'!DO28)+(0.173913043478261*'[2]Off Peak Detail'!DO47)</f>
        <v>2.5278261537137245</v>
      </c>
      <c r="DU9" s="52">
        <f>(0.607843137254902*'[2]Off Peak Detail'!DP9)+(0.196078431372549*'[2]Off Peak Detail'!DP28)+(0.196078431372549*'[2]Off Peak Detail'!DP47)</f>
        <v>2.5721569295023001</v>
      </c>
      <c r="DV9" s="52">
        <f>(0.652173913043478*'[2]Off Peak Detail'!DQ9)+(0.173913043478261*'[2]Off Peak Detail'!DQ28)+(0.173913043478261*'[2]Off Peak Detail'!DQ47)</f>
        <v>10.456304591635</v>
      </c>
      <c r="DW9" s="52">
        <f>(0.659574468085106*'[2]Off Peak Detail'!DR9)+(0.170212765957447*'[2]Off Peak Detail'!DR28)+(0.170212765957447*'[2]Off Peak Detail'!DR47)</f>
        <v>10.412553706067676</v>
      </c>
      <c r="DX9" s="52">
        <f>(0.607843137254902*'[2]Off Peak Detail'!DS9)+(0.196078431372549*'[2]Off Peak Detail'!DS28)+(0.196078431372549*'[2]Off Peak Detail'!DS47)</f>
        <v>10.722941062029671</v>
      </c>
      <c r="DY9" s="52">
        <f>(0.652173913043478*'[2]Off Peak Detail'!DT9)+(0.173913043478261*'[2]Off Peak Detail'!DT28)+(0.173913043478261*'[2]Off Peak Detail'!DT47)</f>
        <v>2.5278260707855229</v>
      </c>
      <c r="DZ9" s="52">
        <f>(0.63265306122449*'[2]Off Peak Detail'!DU9)+(0.204081632653061*'[2]Off Peak Detail'!DU28)+(0.163265306122449*'[2]Off Peak Detail'!DU47)</f>
        <v>2.5473470055327123</v>
      </c>
      <c r="EA9" s="52">
        <f>(0.625*'[2]Off Peak Detail'!DV9)+(0.166666666666667*'[2]Off Peak Detail'!DV28)+(0.208333333333333*'[2]Off Peak Detail'!DV47)</f>
        <v>2.5550000667572021</v>
      </c>
      <c r="EB9" s="52">
        <f>(0.659574468085106*'[2]Off Peak Detail'!DW9)+(0.170212765957447*'[2]Off Peak Detail'!DW28)+(0.170212765957447*'[2]Off Peak Detail'!DW47)</f>
        <v>2.5204255986720963</v>
      </c>
      <c r="EC9" s="52">
        <f>(0.607843137254902*'[2]Off Peak Detail'!DX9)+(0.196078431372549*'[2]Off Peak Detail'!DX28)+(0.196078431372549*'[2]Off Peak Detail'!DX47)</f>
        <v>2.5721569295023001</v>
      </c>
      <c r="ED9" s="52">
        <f>(0.636363636363636*'[2]Off Peak Detail'!DY9)+(0.181818181818182*'[2]Off Peak Detail'!DY28)+(0.181818181818182*'[2]Off Peak Detail'!DY47)</f>
        <v>2.5436365821144804</v>
      </c>
      <c r="EE9" s="52">
        <f>(0.659574468085106*'[2]Off Peak Detail'!DZ9)+(0.170212765957447*'[2]Off Peak Detail'!DZ28)+(0.170212765957447*'[2]Off Peak Detail'!DZ47)</f>
        <v>2.5204255986720963</v>
      </c>
      <c r="EF9" s="52">
        <f>(0.652173913043478*'[2]Off Peak Detail'!EA9)+(0.173913043478261*'[2]Off Peak Detail'!EA28)+(0.173913043478261*'[2]Off Peak Detail'!EA47)</f>
        <v>2.5278261537137245</v>
      </c>
      <c r="EG9" s="52">
        <f>(0.607843137254902*'[2]Off Peak Detail'!EB9)+(0.196078431372549*'[2]Off Peak Detail'!EB28)+(0.196078431372549*'[2]Off Peak Detail'!EB47)</f>
        <v>2.5721569295023001</v>
      </c>
      <c r="EH9" s="52">
        <f>(0.652173913043478*'[2]Off Peak Detail'!EC9)+(0.173913043478261*'[2]Off Peak Detail'!EC28)+(0.173913043478261*'[2]Off Peak Detail'!EC47)</f>
        <v>10.456304591635</v>
      </c>
      <c r="EI9" s="52">
        <f>(0.63265306122449*'[2]Off Peak Detail'!ED9)+(0.204081632653061*'[2]Off Peak Detail'!ED28)+(0.163265306122449*'[2]Off Peak Detail'!ED47)</f>
        <v>10.574082121557119</v>
      </c>
      <c r="EJ9" s="52">
        <f>(0.63265306122449*'[2]Off Peak Detail'!EE9)+(0.163265306122449*'[2]Off Peak Detail'!EE28)+(0.204081632653061*'[2]Off Peak Detail'!EE47)</f>
        <v>10.574081518212143</v>
      </c>
      <c r="EK9" s="52">
        <f>(0.652173913043478*'[2]Off Peak Detail'!EF9)+(0.173913043478261*'[2]Off Peak Detail'!EF28)+(0.173913043478261*'[2]Off Peak Detail'!EF47)</f>
        <v>2.5278260707855229</v>
      </c>
      <c r="EL9" s="52">
        <f>(0.607843137254902*'[2]Off Peak Detail'!EG9)+(0.196078431372549*'[2]Off Peak Detail'!EG28)+(0.196078431372549*'[2]Off Peak Detail'!EG47)</f>
        <v>2.5721569295023001</v>
      </c>
      <c r="EM9" s="52">
        <f>(0.652173913043478*'[2]Off Peak Detail'!EH9)+(0.173913043478261*'[2]Off Peak Detail'!EH28)+(0.173913043478261*'[2]Off Peak Detail'!EH47)</f>
        <v>2.5278261537137245</v>
      </c>
      <c r="EN9" s="52">
        <f>(0.659574468085106*'[2]Off Peak Detail'!EI9)+(0.170212765957447*'[2]Off Peak Detail'!EI28)+(0.170212765957447*'[2]Off Peak Detail'!EI47)</f>
        <v>2.5204255986720963</v>
      </c>
    </row>
    <row r="10" spans="1:144" s="6" customFormat="1" ht="13.65" customHeight="1" x14ac:dyDescent="0.2">
      <c r="A10" s="37" t="s">
        <v>20</v>
      </c>
      <c r="B10" s="38" t="s">
        <v>21</v>
      </c>
      <c r="C10" s="52">
        <f ca="1">(0.647058823529412*'[2]Off Peak Detail'!D10)+(0.176470588235294*'[2]Off Peak Detail'!D29)+(0.176470588235294*'[2]Off Peak Detail'!D48)</f>
        <v>7.7370589761173019</v>
      </c>
      <c r="D10" s="52">
        <f ca="1">(0.659574468085106*'[2]Off Peak Detail'!E10)+(0.170212765957447*'[2]Off Peak Detail'!E29)+(0.170212765957447*'[2]Off Peak Detail'!E48)</f>
        <v>5.9942554717368282</v>
      </c>
      <c r="E10" s="52">
        <f>(0.6*'[2]Off Peak Detail'!F10)+(0.2*'[2]Off Peak Detail'!F29)+(0.2*'[2]Off Peak Detail'!F48)</f>
        <v>2.1200001239776611</v>
      </c>
      <c r="F10" s="31">
        <f t="shared" si="16"/>
        <v>2.119999885559082</v>
      </c>
      <c r="G10" s="52">
        <f>(0.659574468085106*'[2]Off Peak Detail'!H10)+(0.170212765957447*'[2]Off Peak Detail'!H29)+(0.170212765957447*'[2]Off Peak Detail'!H48)</f>
        <v>2.119999885559082</v>
      </c>
      <c r="H10" s="52">
        <f>(0.652173913043478*'[2]Off Peak Detail'!I10)+(0.173913043478261*'[2]Off Peak Detail'!I29)+(0.173913043478261*'[2]Off Peak Detail'!I48)</f>
        <v>2.119999885559082</v>
      </c>
      <c r="I10" s="52">
        <f>(0.607843137254902*'[2]Off Peak Detail'!J10)+(0.196078431372549*'[2]Off Peak Detail'!J29)+(0.196078431372549*'[2]Off Peak Detail'!J48)</f>
        <v>2.119999885559082</v>
      </c>
      <c r="J10" s="39">
        <v>3.4766181893782182</v>
      </c>
      <c r="K10" s="31">
        <f t="shared" si="17"/>
        <v>2.119999885559082</v>
      </c>
      <c r="L10" s="40">
        <f t="shared" si="0"/>
        <v>2.119999885559082</v>
      </c>
      <c r="M10" s="40">
        <f t="shared" si="1"/>
        <v>2.119999885559082</v>
      </c>
      <c r="N10" s="31">
        <f t="shared" si="18"/>
        <v>2.119999885559082</v>
      </c>
      <c r="O10" s="31">
        <f t="shared" si="2"/>
        <v>2.119999885559082</v>
      </c>
      <c r="P10" s="31">
        <f t="shared" si="3"/>
        <v>2.119999885559082</v>
      </c>
      <c r="Q10" s="31">
        <f t="shared" si="4"/>
        <v>2.119999885559082</v>
      </c>
      <c r="R10" s="31">
        <f t="shared" si="5"/>
        <v>7.7900001525878899</v>
      </c>
      <c r="S10" s="31">
        <f t="shared" si="19"/>
        <v>7.651658858623497</v>
      </c>
      <c r="T10" s="31">
        <f t="shared" si="6"/>
        <v>7.611276748332573</v>
      </c>
      <c r="U10" s="31">
        <f t="shared" si="7"/>
        <v>7.6920409689144211</v>
      </c>
      <c r="V10" s="31">
        <f t="shared" si="8"/>
        <v>2.1200001239776611</v>
      </c>
      <c r="W10" s="31">
        <f t="shared" si="20"/>
        <v>2.119999885559082</v>
      </c>
      <c r="X10" s="31">
        <f t="shared" si="9"/>
        <v>2.119999885559082</v>
      </c>
      <c r="Y10" s="40">
        <f t="shared" si="10"/>
        <v>2.119999885559082</v>
      </c>
      <c r="Z10" s="40">
        <f t="shared" si="11"/>
        <v>2.119999885559082</v>
      </c>
      <c r="AA10" s="39">
        <v>3.5416753662402303</v>
      </c>
      <c r="AB10" s="39">
        <v>3.5416753654080537</v>
      </c>
      <c r="AC10" s="39">
        <v>3.5131707033629205</v>
      </c>
      <c r="AD10" s="39">
        <v>3.5107477975928263</v>
      </c>
      <c r="AE10" s="39">
        <v>3.5193514368357852</v>
      </c>
      <c r="AF10" s="39">
        <v>3.5172367160047853</v>
      </c>
      <c r="AG10" s="42">
        <v>3.5203328171211292</v>
      </c>
      <c r="AH10" s="35"/>
      <c r="AI10" s="36"/>
      <c r="AK10" s="52">
        <f>(0.659574468085106*'[2]Off Peak Detail'!AF10)+(0.170212765957447*'[2]Off Peak Detail'!AF29)+(0.170212765957447*'[2]Off Peak Detail'!AF48)</f>
        <v>2.119999885559082</v>
      </c>
      <c r="AL10" s="52">
        <f>(0.636363636363636*'[2]Off Peak Detail'!AG10)+(0.181818181818182*'[2]Off Peak Detail'!AG29)+(0.181818181818182*'[2]Off Peak Detail'!AG48)</f>
        <v>2.119999885559082</v>
      </c>
      <c r="AM10" s="52">
        <f>(0.607843137254902*'[2]Off Peak Detail'!AH10)+(0.196078431372549*'[2]Off Peak Detail'!AH29)+(0.196078431372549*'[2]Off Peak Detail'!AH48)</f>
        <v>2.119999885559082</v>
      </c>
      <c r="AN10" s="52">
        <f>(0.652173913043478*'[2]Off Peak Detail'!AI10)+(0.173913043478261*'[2]Off Peak Detail'!AI29)+(0.173913043478261*'[2]Off Peak Detail'!AI48)</f>
        <v>2.119999885559082</v>
      </c>
      <c r="AO10" s="52">
        <f>(0.659574468085106*'[2]Off Peak Detail'!AJ10)+(0.170212765957447*'[2]Off Peak Detail'!AJ29)+(0.170212765957447*'[2]Off Peak Detail'!AJ48)</f>
        <v>2.119999885559082</v>
      </c>
      <c r="AP10" s="52">
        <f>(0.6*'[2]Off Peak Detail'!AK10)+(0.2*'[2]Off Peak Detail'!AK29)+(0.2*'[2]Off Peak Detail'!AK48)</f>
        <v>7.7900001525878899</v>
      </c>
      <c r="AQ10" s="52">
        <f>(0.659574468085106*'[2]Off Peak Detail'!AL10)+(0.170212765957447*'[2]Off Peak Detail'!AL29)+(0.170212765957447*'[2]Off Peak Detail'!AL48)</f>
        <v>7.611276748332573</v>
      </c>
      <c r="AR10" s="52">
        <f>(0.63265306122449*'[2]Off Peak Detail'!AM10)+(0.204081632653061*'[2]Off Peak Detail'!AM29)+(0.163265306122449*'[2]Off Peak Detail'!AM48)</f>
        <v>7.6920409689144211</v>
      </c>
      <c r="AS10" s="52">
        <f>(0.625*'[2]Off Peak Detail'!AN10)+(0.166666666666667*'[2]Off Peak Detail'!AN29)+(0.208333333333333*'[2]Off Peak Detail'!AN48)</f>
        <v>2.1200001239776611</v>
      </c>
      <c r="AT10" s="52">
        <f>(0.659574468085106*'[2]Off Peak Detail'!AO10)+(0.170212765957447*'[2]Off Peak Detail'!AO29)+(0.170212765957447*'[2]Off Peak Detail'!AO48)</f>
        <v>2.119999885559082</v>
      </c>
      <c r="AU10" s="52">
        <f>(0.625*'[2]Off Peak Detail'!AP10)+(0.208333333333333*'[2]Off Peak Detail'!AP29)+(0.166666666666667*'[2]Off Peak Detail'!AP48)</f>
        <v>2.119999885559082</v>
      </c>
      <c r="AV10" s="52">
        <f>(0.63265306122449*'[2]Off Peak Detail'!AQ10)+(0.163265306122449*'[2]Off Peak Detail'!AQ29)+(0.204081632653061*'[2]Off Peak Detail'!AQ48)</f>
        <v>2.119999885559082</v>
      </c>
      <c r="AW10" s="52">
        <f>(0.659574468085106*'[2]Off Peak Detail'!AR10)+(0.170212765957447*'[2]Off Peak Detail'!AR29)+(0.170212765957447*'[2]Off Peak Detail'!AR48)</f>
        <v>2.119999885559082</v>
      </c>
      <c r="AX10" s="52">
        <f>(0.636363636363636*'[2]Off Peak Detail'!AS10)+(0.181818181818182*'[2]Off Peak Detail'!AS29)+(0.181818181818182*'[2]Off Peak Detail'!AS48)</f>
        <v>2.119999885559082</v>
      </c>
      <c r="AY10" s="52">
        <f>(0.607843137254902*'[2]Off Peak Detail'!AT10)+(0.196078431372549*'[2]Off Peak Detail'!AT29)+(0.196078431372549*'[2]Off Peak Detail'!AT48)</f>
        <v>2.119999885559082</v>
      </c>
      <c r="AZ10" s="52">
        <f>(0.652173913043478*'[2]Off Peak Detail'!AU10)+(0.173913043478261*'[2]Off Peak Detail'!AU29)+(0.173913043478261*'[2]Off Peak Detail'!AU48)</f>
        <v>2.119999885559082</v>
      </c>
      <c r="BA10" s="52">
        <f>(0.63265306122449*'[2]Off Peak Detail'!AV10)+(0.204081632653061*'[2]Off Peak Detail'!AV29)+(0.163265306122449*'[2]Off Peak Detail'!AV48)</f>
        <v>2.119999885559082</v>
      </c>
      <c r="BB10" s="52">
        <f>(0.625*'[2]Off Peak Detail'!AW10)+(0.166666666666667*'[2]Off Peak Detail'!AW29)+(0.208333333333333*'[2]Off Peak Detail'!AW48)</f>
        <v>7.7150001525878906</v>
      </c>
      <c r="BC10" s="52">
        <f>(0.659574468085106*'[2]Off Peak Detail'!AX10)+(0.170212765957447*'[2]Off Peak Detail'!AX29)+(0.170212765957447*'[2]Off Peak Detail'!AX48)</f>
        <v>7.611276748332573</v>
      </c>
      <c r="BD10" s="52">
        <f>(0.607843137254902*'[2]Off Peak Detail'!AY10)+(0.196078431372549*'[2]Off Peak Detail'!AY29)+(0.196078431372549*'[2]Off Peak Detail'!AY48)</f>
        <v>7.7664707408231841</v>
      </c>
      <c r="BE10" s="52">
        <f>(0.652173913043478*'[2]Off Peak Detail'!AZ10)+(0.173913043478261*'[2]Off Peak Detail'!AZ29)+(0.173913043478261*'[2]Off Peak Detail'!AZ48)</f>
        <v>2.1200001239776611</v>
      </c>
      <c r="BF10" s="52">
        <f>(0.659574468085106*'[2]Off Peak Detail'!BA10)+(0.170212765957447*'[2]Off Peak Detail'!BA29)+(0.170212765957447*'[2]Off Peak Detail'!BA48)</f>
        <v>2.119999885559082</v>
      </c>
      <c r="BG10" s="52">
        <f>(0.6*'[2]Off Peak Detail'!BB10)+(0.2*'[2]Off Peak Detail'!BB29)+(0.2*'[2]Off Peak Detail'!BB48)</f>
        <v>2.119999885559082</v>
      </c>
      <c r="BH10" s="52">
        <f>(0.659574468085106*'[2]Off Peak Detail'!BC10)+(0.170212765957447*'[2]Off Peak Detail'!BC29)+(0.170212765957447*'[2]Off Peak Detail'!BC48)</f>
        <v>2.119999885559082</v>
      </c>
      <c r="BI10" s="52">
        <f>(0.63265306122449*'[2]Off Peak Detail'!BD10)+(0.204081632653061*'[2]Off Peak Detail'!BD29)+(0.163265306122449*'[2]Off Peak Detail'!BD48)</f>
        <v>2.119999885559082</v>
      </c>
      <c r="BJ10" s="52">
        <f>(0.617021276595745*'[2]Off Peak Detail'!BE10)+(0.170212765957447*'[2]Off Peak Detail'!BE29)+(0.212765957446809*'[2]Off Peak Detail'!BE48)</f>
        <v>2.1199998855590843</v>
      </c>
      <c r="BK10" s="52">
        <f>(0.659574468085106*'[2]Off Peak Detail'!BF10)+(0.170212765957447*'[2]Off Peak Detail'!BF29)+(0.170212765957447*'[2]Off Peak Detail'!BF48)</f>
        <v>2.119999885559082</v>
      </c>
      <c r="BL10" s="52">
        <f>(0.652173913043478*'[2]Off Peak Detail'!BG10)+(0.173913043478261*'[2]Off Peak Detail'!BG29)+(0.173913043478261*'[2]Off Peak Detail'!BG48)</f>
        <v>2.119999885559082</v>
      </c>
      <c r="BM10" s="52">
        <f>(0.607843137254902*'[2]Off Peak Detail'!BH10)+(0.196078431372549*'[2]Off Peak Detail'!BH29)+(0.196078431372549*'[2]Off Peak Detail'!BH48)</f>
        <v>2.119999885559082</v>
      </c>
      <c r="BN10" s="52">
        <f>(0.652173913043478*'[2]Off Peak Detail'!BI10)+(0.173913043478261*'[2]Off Peak Detail'!BI29)+(0.173913043478261*'[2]Off Peak Detail'!BI48)</f>
        <v>7.6334784134574578</v>
      </c>
      <c r="BO10" s="52">
        <f>(0.63265306122449*'[2]Off Peak Detail'!BJ10)+(0.204081632653061*'[2]Off Peak Detail'!BJ29)+(0.163265306122449*'[2]Off Peak Detail'!BJ48)</f>
        <v>7.6920409689144211</v>
      </c>
      <c r="BP10" s="52">
        <f>(0.63265306122449*'[2]Off Peak Detail'!BK10)+(0.163265306122449*'[2]Off Peak Detail'!BK29)+(0.204081632653061*'[2]Off Peak Detail'!BK48)</f>
        <v>7.6920409689144211</v>
      </c>
      <c r="BQ10" s="52">
        <f>(0.652173913043478*'[2]Off Peak Detail'!BL10)+(0.173913043478261*'[2]Off Peak Detail'!BL29)+(0.173913043478261*'[2]Off Peak Detail'!BL48)</f>
        <v>2.1200001239776611</v>
      </c>
      <c r="BR10" s="52">
        <f>(0.607843137254902*'[2]Off Peak Detail'!BM10)+(0.196078431372549*'[2]Off Peak Detail'!BM29)+(0.196078431372549*'[2]Off Peak Detail'!BM48)</f>
        <v>2.119999885559082</v>
      </c>
      <c r="BS10" s="52">
        <f>(0.652173913043478*'[2]Off Peak Detail'!BN10)+(0.173913043478261*'[2]Off Peak Detail'!BN29)+(0.173913043478261*'[2]Off Peak Detail'!BN48)</f>
        <v>2.119999885559082</v>
      </c>
      <c r="BT10" s="52">
        <f>(0.659574468085106*'[2]Off Peak Detail'!BO10)+(0.170212765957447*'[2]Off Peak Detail'!BO29)+(0.170212765957447*'[2]Off Peak Detail'!BO48)</f>
        <v>2.119999885559082</v>
      </c>
      <c r="BU10" s="52">
        <f>(0.607843137254902*'[2]Off Peak Detail'!BP10)+(0.196078431372549*'[2]Off Peak Detail'!BP29)+(0.196078431372549*'[2]Off Peak Detail'!BP48)</f>
        <v>2.119999885559082</v>
      </c>
      <c r="BV10" s="52">
        <f>(0.636363636363636*'[2]Off Peak Detail'!BQ10)+(0.181818181818182*'[2]Off Peak Detail'!BQ29)+(0.181818181818182*'[2]Off Peak Detail'!BQ48)</f>
        <v>2.119999885559082</v>
      </c>
      <c r="BW10" s="52">
        <f>(0.659574468085106*'[2]Off Peak Detail'!BR10)+(0.170212765957447*'[2]Off Peak Detail'!BR29)+(0.170212765957447*'[2]Off Peak Detail'!BR48)</f>
        <v>2.119999885559082</v>
      </c>
      <c r="BX10" s="52">
        <f>(0.625*'[2]Off Peak Detail'!BS10)+(0.208333333333333*'[2]Off Peak Detail'!BS29)+(0.166666666666667*'[2]Off Peak Detail'!BS48)</f>
        <v>2.119999885559082</v>
      </c>
      <c r="BY10" s="52">
        <f>(0.63265306122449*'[2]Off Peak Detail'!BT10)+(0.163265306122449*'[2]Off Peak Detail'!BT29)+(0.204081632653061*'[2]Off Peak Detail'!BT48)</f>
        <v>2.119999885559082</v>
      </c>
      <c r="BZ10" s="52">
        <f>(0.652173913043478*'[2]Off Peak Detail'!BU10)+(0.173913043478261*'[2]Off Peak Detail'!BU29)+(0.173913043478261*'[2]Off Peak Detail'!BU48)</f>
        <v>7.6334784134574578</v>
      </c>
      <c r="CA10" s="52">
        <f>(0.607843137254902*'[2]Off Peak Detail'!BV10)+(0.196078431372549*'[2]Off Peak Detail'!BV29)+(0.196078431372549*'[2]Off Peak Detail'!BV48)</f>
        <v>7.7664707408231841</v>
      </c>
      <c r="CB10" s="52">
        <f>(0.659574468085106*'[2]Off Peak Detail'!BW10)+(0.170212765957447*'[2]Off Peak Detail'!BW29)+(0.170212765957447*'[2]Off Peak Detail'!BW48)</f>
        <v>7.611276748332573</v>
      </c>
      <c r="CC10" s="52">
        <f>(0.652173913043478*'[2]Off Peak Detail'!BX10)+(0.173913043478261*'[2]Off Peak Detail'!BX29)+(0.173913043478261*'[2]Off Peak Detail'!BX48)</f>
        <v>2.1200001239776611</v>
      </c>
      <c r="CD10" s="52">
        <f>(0.607843137254902*'[2]Off Peak Detail'!BY10)+(0.196078431372549*'[2]Off Peak Detail'!BY29)+(0.196078431372549*'[2]Off Peak Detail'!BY48)</f>
        <v>2.119999885559082</v>
      </c>
      <c r="CE10" s="52">
        <f>(0.652173913043478*'[2]Off Peak Detail'!BZ10)+(0.173913043478261*'[2]Off Peak Detail'!BZ29)+(0.173913043478261*'[2]Off Peak Detail'!BZ48)</f>
        <v>2.119999885559082</v>
      </c>
      <c r="CF10" s="52">
        <f>(0.63265306122449*'[2]Off Peak Detail'!CA10)+(0.204081632653061*'[2]Off Peak Detail'!CA29)+(0.163265306122449*'[2]Off Peak Detail'!CA48)</f>
        <v>2.119999885559082</v>
      </c>
      <c r="CG10" s="52">
        <f>(0.63265306122449*'[2]Off Peak Detail'!CB10)+(0.163265306122449*'[2]Off Peak Detail'!CB29)+(0.204081632653061*'[2]Off Peak Detail'!CB48)</f>
        <v>2.119999885559082</v>
      </c>
      <c r="CH10" s="52">
        <f>(0.636363636363636*'[2]Off Peak Detail'!CC10)+(0.181818181818182*'[2]Off Peak Detail'!CC29)+(0.181818181818182*'[2]Off Peak Detail'!CC48)</f>
        <v>2.119999885559082</v>
      </c>
      <c r="CI10" s="52">
        <f>(0.659574468085106*'[2]Off Peak Detail'!CD10)+(0.170212765957447*'[2]Off Peak Detail'!CD29)+(0.170212765957447*'[2]Off Peak Detail'!CD48)</f>
        <v>2.119999885559082</v>
      </c>
      <c r="CJ10" s="52">
        <f>(0.6*'[2]Off Peak Detail'!CE10)+(0.2*'[2]Off Peak Detail'!CE29)+(0.2*'[2]Off Peak Detail'!CE48)</f>
        <v>2.119999885559082</v>
      </c>
      <c r="CK10" s="52">
        <f>(0.659574468085106*'[2]Off Peak Detail'!CF10)+(0.170212765957447*'[2]Off Peak Detail'!CF29)+(0.170212765957447*'[2]Off Peak Detail'!CF48)</f>
        <v>2.119999885559082</v>
      </c>
      <c r="CL10" s="52">
        <f>(0.652173913043478*'[2]Off Peak Detail'!CG10)+(0.173913043478261*'[2]Off Peak Detail'!CG29)+(0.173913043478261*'[2]Off Peak Detail'!CG48)</f>
        <v>7.6334784134574578</v>
      </c>
      <c r="CM10" s="52">
        <f>(0.607843137254902*'[2]Off Peak Detail'!CH10)+(0.196078431372549*'[2]Off Peak Detail'!CH29)+(0.196078431372549*'[2]Off Peak Detail'!CH48)</f>
        <v>7.7664707408231841</v>
      </c>
      <c r="CN10" s="52">
        <f>(0.659574468085106*'[2]Off Peak Detail'!CI10)+(0.170212765957447*'[2]Off Peak Detail'!CI29)+(0.170212765957447*'[2]Off Peak Detail'!CI48)</f>
        <v>7.611276748332573</v>
      </c>
      <c r="CO10" s="52">
        <f>(0.625*'[2]Off Peak Detail'!CJ10)+(0.208333333333333*'[2]Off Peak Detail'!CJ29)+(0.166666666666667*'[2]Off Peak Detail'!CJ48)</f>
        <v>2.1200001239776611</v>
      </c>
      <c r="CP10" s="52">
        <f>(0.63265306122449*'[2]Off Peak Detail'!CK10)+(0.163265306122449*'[2]Off Peak Detail'!CK29)+(0.204081632653061*'[2]Off Peak Detail'!CK48)</f>
        <v>2.119999885559082</v>
      </c>
      <c r="CQ10" s="52">
        <f>(0.652173913043478*'[2]Off Peak Detail'!CL10)+(0.173913043478261*'[2]Off Peak Detail'!CL29)+(0.173913043478261*'[2]Off Peak Detail'!CL48)</f>
        <v>2.119999885559082</v>
      </c>
      <c r="CR10" s="52">
        <f>(0.607843137254902*'[2]Off Peak Detail'!CM10)+(0.196078431372549*'[2]Off Peak Detail'!CM29)+(0.196078431372549*'[2]Off Peak Detail'!CM48)</f>
        <v>2.119999885559082</v>
      </c>
      <c r="CS10" s="52">
        <f>(0.659574468085106*'[2]Off Peak Detail'!CN10)+(0.170212765957447*'[2]Off Peak Detail'!CN29)+(0.170212765957447*'[2]Off Peak Detail'!CN48)</f>
        <v>2.119999885559082</v>
      </c>
      <c r="CT10" s="52">
        <f>(0.636363636363636*'[2]Off Peak Detail'!CO10)+(0.181818181818182*'[2]Off Peak Detail'!CO29)+(0.181818181818182*'[2]Off Peak Detail'!CO48)</f>
        <v>2.119999885559082</v>
      </c>
      <c r="CU10" s="52">
        <f>(0.63265306122449*'[2]Off Peak Detail'!CP10)+(0.204081632653061*'[2]Off Peak Detail'!CP29)+(0.163265306122449*'[2]Off Peak Detail'!CP48)</f>
        <v>2.119999885559082</v>
      </c>
      <c r="CV10" s="52">
        <f>(0.625*'[2]Off Peak Detail'!CQ10)+(0.166666666666667*'[2]Off Peak Detail'!CQ29)+(0.208333333333333*'[2]Off Peak Detail'!CQ48)</f>
        <v>2.119999885559082</v>
      </c>
      <c r="CW10" s="52">
        <f>(0.659574468085106*'[2]Off Peak Detail'!CR10)+(0.170212765957447*'[2]Off Peak Detail'!CR29)+(0.170212765957447*'[2]Off Peak Detail'!CR48)</f>
        <v>2.119999885559082</v>
      </c>
      <c r="CX10" s="52">
        <f>(0.625*'[2]Off Peak Detail'!CS10)+(0.208333333333333*'[2]Off Peak Detail'!CS29)+(0.166666666666667*'[2]Off Peak Detail'!CS48)</f>
        <v>7.7150001525878906</v>
      </c>
      <c r="CY10" s="52">
        <f>(0.63265306122449*'[2]Off Peak Detail'!CT10)+(0.163265306122449*'[2]Off Peak Detail'!CT29)+(0.204081632653061*'[2]Off Peak Detail'!CT48)</f>
        <v>7.6920409689144211</v>
      </c>
      <c r="CZ10" s="52">
        <f>(0.659574468085106*'[2]Off Peak Detail'!CU10)+(0.170212765957447*'[2]Off Peak Detail'!CU29)+(0.170212765957447*'[2]Off Peak Detail'!CU48)</f>
        <v>7.611276748332573</v>
      </c>
      <c r="DA10" s="52">
        <f>(0.6*'[2]Off Peak Detail'!CV10)+(0.2*'[2]Off Peak Detail'!CV29)+(0.2*'[2]Off Peak Detail'!CV48)</f>
        <v>2.1200001239776611</v>
      </c>
      <c r="DB10" s="52">
        <f>(0.659574468085106*'[2]Off Peak Detail'!CW10)+(0.170212765957447*'[2]Off Peak Detail'!CW29)+(0.170212765957447*'[2]Off Peak Detail'!CW48)</f>
        <v>2.119999885559082</v>
      </c>
      <c r="DC10" s="52">
        <f>(0.652173913043478*'[2]Off Peak Detail'!CX10)+(0.173913043478261*'[2]Off Peak Detail'!CX29)+(0.173913043478261*'[2]Off Peak Detail'!CX48)</f>
        <v>2.119999885559082</v>
      </c>
      <c r="DD10" s="52">
        <f>(0.607843137254902*'[2]Off Peak Detail'!CY10)+(0.196078431372549*'[2]Off Peak Detail'!CY29)+(0.196078431372549*'[2]Off Peak Detail'!CY48)</f>
        <v>2.119999885559082</v>
      </c>
      <c r="DE10" s="52">
        <f>(0.659574468085106*'[2]Off Peak Detail'!CZ10)+(0.170212765957447*'[2]Off Peak Detail'!CZ29)+(0.170212765957447*'[2]Off Peak Detail'!CZ48)</f>
        <v>2.119999885559082</v>
      </c>
      <c r="DF10" s="52">
        <f>(0.644444444444444*'[2]Off Peak Detail'!DA10)+(0.177777777777778*'[2]Off Peak Detail'!DA29)+(0.177777777777778*'[2]Off Peak Detail'!DA48)</f>
        <v>2.1199998855590825</v>
      </c>
      <c r="DG10" s="52">
        <f>(0.607843137254902*'[2]Off Peak Detail'!DB10)+(0.196078431372549*'[2]Off Peak Detail'!DB29)+(0.196078431372549*'[2]Off Peak Detail'!DB48)</f>
        <v>2.119999885559082</v>
      </c>
      <c r="DH10" s="52">
        <f>(0.652173913043478*'[2]Off Peak Detail'!DC10)+(0.173913043478261*'[2]Off Peak Detail'!DC29)+(0.173913043478261*'[2]Off Peak Detail'!DC48)</f>
        <v>2.119999885559082</v>
      </c>
      <c r="DI10" s="52">
        <f>(0.63265306122449*'[2]Off Peak Detail'!DD10)+(0.204081632653061*'[2]Off Peak Detail'!DD29)+(0.163265306122449*'[2]Off Peak Detail'!DD48)</f>
        <v>2.119999885559082</v>
      </c>
      <c r="DJ10" s="52">
        <f>(0.625*'[2]Off Peak Detail'!DE10)+(0.166666666666667*'[2]Off Peak Detail'!DE29)+(0.208333333333333*'[2]Off Peak Detail'!DE48)</f>
        <v>7.7150001525878906</v>
      </c>
      <c r="DK10" s="52">
        <f>(0.659574468085106*'[2]Off Peak Detail'!DF10)+(0.170212765957447*'[2]Off Peak Detail'!DF29)+(0.170212765957447*'[2]Off Peak Detail'!DF48)</f>
        <v>7.611276748332573</v>
      </c>
      <c r="DL10" s="52">
        <f>(0.607843137254902*'[2]Off Peak Detail'!DG10)+(0.196078431372549*'[2]Off Peak Detail'!DG29)+(0.196078431372549*'[2]Off Peak Detail'!DG48)</f>
        <v>7.7664707408231841</v>
      </c>
      <c r="DM10" s="52">
        <f>(0.652173913043478*'[2]Off Peak Detail'!DH10)+(0.173913043478261*'[2]Off Peak Detail'!DH29)+(0.173913043478261*'[2]Off Peak Detail'!DH48)</f>
        <v>2.1200001239776611</v>
      </c>
      <c r="DN10" s="52">
        <f>(0.659574468085106*'[2]Off Peak Detail'!DI10)+(0.170212765957447*'[2]Off Peak Detail'!DI29)+(0.170212765957447*'[2]Off Peak Detail'!DI48)</f>
        <v>2.119999885559082</v>
      </c>
      <c r="DO10" s="52">
        <f>(0.6*'[2]Off Peak Detail'!DJ10)+(0.2*'[2]Off Peak Detail'!DJ29)+(0.2*'[2]Off Peak Detail'!DJ48)</f>
        <v>2.119999885559082</v>
      </c>
      <c r="DP10" s="52">
        <f>(0.659574468085106*'[2]Off Peak Detail'!DK10)+(0.170212765957447*'[2]Off Peak Detail'!DK29)+(0.170212765957447*'[2]Off Peak Detail'!DK48)</f>
        <v>2.119999885559082</v>
      </c>
      <c r="DQ10" s="52">
        <f>(0.63265306122449*'[2]Off Peak Detail'!DL10)+(0.204081632653061*'[2]Off Peak Detail'!DL29)+(0.163265306122449*'[2]Off Peak Detail'!DL48)</f>
        <v>2.119999885559082</v>
      </c>
      <c r="DR10" s="52">
        <f>(0.636363636363636*'[2]Off Peak Detail'!DM10)+(0.181818181818182*'[2]Off Peak Detail'!DM29)+(0.181818181818182*'[2]Off Peak Detail'!DM48)</f>
        <v>2.119999885559082</v>
      </c>
      <c r="DS10" s="52">
        <f>(0.63265306122449*'[2]Off Peak Detail'!DN10)+(0.163265306122449*'[2]Off Peak Detail'!DN29)+(0.204081632653061*'[2]Off Peak Detail'!DN48)</f>
        <v>2.119999885559082</v>
      </c>
      <c r="DT10" s="52">
        <f>(0.652173913043478*'[2]Off Peak Detail'!DO10)+(0.173913043478261*'[2]Off Peak Detail'!DO29)+(0.173913043478261*'[2]Off Peak Detail'!DO48)</f>
        <v>2.119999885559082</v>
      </c>
      <c r="DU10" s="52">
        <f>(0.607843137254902*'[2]Off Peak Detail'!DP10)+(0.196078431372549*'[2]Off Peak Detail'!DP29)+(0.196078431372549*'[2]Off Peak Detail'!DP48)</f>
        <v>2.119999885559082</v>
      </c>
      <c r="DV10" s="52">
        <f>(0.652173913043478*'[2]Off Peak Detail'!DQ10)+(0.173913043478261*'[2]Off Peak Detail'!DQ29)+(0.173913043478261*'[2]Off Peak Detail'!DQ48)</f>
        <v>7.6334784134574578</v>
      </c>
      <c r="DW10" s="52">
        <f>(0.659574468085106*'[2]Off Peak Detail'!DR10)+(0.170212765957447*'[2]Off Peak Detail'!DR29)+(0.170212765957447*'[2]Off Peak Detail'!DR48)</f>
        <v>7.611276748332573</v>
      </c>
      <c r="DX10" s="52">
        <f>(0.607843137254902*'[2]Off Peak Detail'!DS10)+(0.196078431372549*'[2]Off Peak Detail'!DS29)+(0.196078431372549*'[2]Off Peak Detail'!DS48)</f>
        <v>7.7664707408231841</v>
      </c>
      <c r="DY10" s="52">
        <f>(0.652173913043478*'[2]Off Peak Detail'!DT10)+(0.173913043478261*'[2]Off Peak Detail'!DT29)+(0.173913043478261*'[2]Off Peak Detail'!DT48)</f>
        <v>2.1200001239776611</v>
      </c>
      <c r="DZ10" s="52">
        <f>(0.63265306122449*'[2]Off Peak Detail'!DU10)+(0.204081632653061*'[2]Off Peak Detail'!DU29)+(0.163265306122449*'[2]Off Peak Detail'!DU48)</f>
        <v>2.119999885559082</v>
      </c>
      <c r="EA10" s="52">
        <f>(0.625*'[2]Off Peak Detail'!DV10)+(0.166666666666667*'[2]Off Peak Detail'!DV29)+(0.208333333333333*'[2]Off Peak Detail'!DV48)</f>
        <v>2.119999885559082</v>
      </c>
      <c r="EB10" s="52">
        <f>(0.659574468085106*'[2]Off Peak Detail'!DW10)+(0.170212765957447*'[2]Off Peak Detail'!DW29)+(0.170212765957447*'[2]Off Peak Detail'!DW48)</f>
        <v>2.119999885559082</v>
      </c>
      <c r="EC10" s="52">
        <f>(0.607843137254902*'[2]Off Peak Detail'!DX10)+(0.196078431372549*'[2]Off Peak Detail'!DX29)+(0.196078431372549*'[2]Off Peak Detail'!DX48)</f>
        <v>2.119999885559082</v>
      </c>
      <c r="ED10" s="52">
        <f>(0.636363636363636*'[2]Off Peak Detail'!DY10)+(0.181818181818182*'[2]Off Peak Detail'!DY29)+(0.181818181818182*'[2]Off Peak Detail'!DY48)</f>
        <v>2.119999885559082</v>
      </c>
      <c r="EE10" s="52">
        <f>(0.659574468085106*'[2]Off Peak Detail'!DZ10)+(0.170212765957447*'[2]Off Peak Detail'!DZ29)+(0.170212765957447*'[2]Off Peak Detail'!DZ48)</f>
        <v>2.119999885559082</v>
      </c>
      <c r="EF10" s="52">
        <f>(0.652173913043478*'[2]Off Peak Detail'!EA10)+(0.173913043478261*'[2]Off Peak Detail'!EA29)+(0.173913043478261*'[2]Off Peak Detail'!EA48)</f>
        <v>2.119999885559082</v>
      </c>
      <c r="EG10" s="52">
        <f>(0.607843137254902*'[2]Off Peak Detail'!EB10)+(0.196078431372549*'[2]Off Peak Detail'!EB29)+(0.196078431372549*'[2]Off Peak Detail'!EB48)</f>
        <v>2.119999885559082</v>
      </c>
      <c r="EH10" s="52">
        <f>(0.652173913043478*'[2]Off Peak Detail'!EC10)+(0.173913043478261*'[2]Off Peak Detail'!EC29)+(0.173913043478261*'[2]Off Peak Detail'!EC48)</f>
        <v>7.6334784134574578</v>
      </c>
      <c r="EI10" s="52">
        <f>(0.63265306122449*'[2]Off Peak Detail'!ED10)+(0.204081632653061*'[2]Off Peak Detail'!ED29)+(0.163265306122449*'[2]Off Peak Detail'!ED48)</f>
        <v>7.6920409689144211</v>
      </c>
      <c r="EJ10" s="52">
        <f>(0.63265306122449*'[2]Off Peak Detail'!EE10)+(0.163265306122449*'[2]Off Peak Detail'!EE29)+(0.204081632653061*'[2]Off Peak Detail'!EE48)</f>
        <v>7.6920409689144211</v>
      </c>
      <c r="EK10" s="52">
        <f>(0.652173913043478*'[2]Off Peak Detail'!EF10)+(0.173913043478261*'[2]Off Peak Detail'!EF29)+(0.173913043478261*'[2]Off Peak Detail'!EF48)</f>
        <v>2.1200001239776611</v>
      </c>
      <c r="EL10" s="52">
        <f>(0.607843137254902*'[2]Off Peak Detail'!EG10)+(0.196078431372549*'[2]Off Peak Detail'!EG29)+(0.196078431372549*'[2]Off Peak Detail'!EG48)</f>
        <v>2.119999885559082</v>
      </c>
      <c r="EM10" s="52">
        <f>(0.652173913043478*'[2]Off Peak Detail'!EH10)+(0.173913043478261*'[2]Off Peak Detail'!EH29)+(0.173913043478261*'[2]Off Peak Detail'!EH48)</f>
        <v>2.119999885559082</v>
      </c>
      <c r="EN10" s="52">
        <f>(0.659574468085106*'[2]Off Peak Detail'!EI10)+(0.170212765957447*'[2]Off Peak Detail'!EI29)+(0.170212765957447*'[2]Off Peak Detail'!EI48)</f>
        <v>2.119999885559082</v>
      </c>
    </row>
    <row r="11" spans="1:144" s="6" customFormat="1" ht="13.65" customHeight="1" x14ac:dyDescent="0.2">
      <c r="A11" s="37" t="s">
        <v>22</v>
      </c>
      <c r="B11" s="9"/>
      <c r="C11" s="52">
        <f ca="1">(0.647058823529412*'[2]Off Peak Detail'!D11)+(0.176470588235294*'[2]Off Peak Detail'!D30)+(0.176470588235294*'[2]Off Peak Detail'!D49)</f>
        <v>6.5188235675587363</v>
      </c>
      <c r="D11" s="52">
        <f ca="1">(0.659574468085106*'[2]Off Peak Detail'!E11)+(0.170212765957447*'[2]Off Peak Detail'!E30)+(0.170212765957447*'[2]Off Peak Detail'!E49)</f>
        <v>5.438723442402293</v>
      </c>
      <c r="E11" s="52">
        <f>(0.6*'[2]Off Peak Detail'!F11)+(0.2*'[2]Off Peak Detail'!F30)+(0.2*'[2]Off Peak Detail'!F49)</f>
        <v>1.6900000572204588</v>
      </c>
      <c r="F11" s="31">
        <f t="shared" si="16"/>
        <v>1.690000057220459</v>
      </c>
      <c r="G11" s="52">
        <f>(0.659574468085106*'[2]Off Peak Detail'!H11)+(0.170212765957447*'[2]Off Peak Detail'!H30)+(0.170212765957447*'[2]Off Peak Detail'!H49)</f>
        <v>1.690000057220459</v>
      </c>
      <c r="H11" s="52">
        <f>(0.652173913043478*'[2]Off Peak Detail'!I11)+(0.173913043478261*'[2]Off Peak Detail'!I30)+(0.173913043478261*'[2]Off Peak Detail'!I49)</f>
        <v>1.690000057220459</v>
      </c>
      <c r="I11" s="52">
        <f>(0.607843137254902*'[2]Off Peak Detail'!J11)+(0.196078431372549*'[2]Off Peak Detail'!J30)+(0.196078431372549*'[2]Off Peak Detail'!J49)</f>
        <v>1.690000057220459</v>
      </c>
      <c r="J11" s="39">
        <v>2.9277091425115414</v>
      </c>
      <c r="K11" s="31">
        <f t="shared" si="17"/>
        <v>1.690000057220459</v>
      </c>
      <c r="L11" s="40">
        <f t="shared" si="0"/>
        <v>1.690000057220459</v>
      </c>
      <c r="M11" s="40">
        <f t="shared" si="1"/>
        <v>1.690000057220459</v>
      </c>
      <c r="N11" s="31">
        <f t="shared" si="18"/>
        <v>1.690000057220459</v>
      </c>
      <c r="O11" s="31">
        <f t="shared" si="2"/>
        <v>1.690000057220459</v>
      </c>
      <c r="P11" s="31">
        <f t="shared" si="3"/>
        <v>1.690000057220459</v>
      </c>
      <c r="Q11" s="31">
        <f t="shared" si="4"/>
        <v>1.690000057220459</v>
      </c>
      <c r="R11" s="31">
        <f t="shared" si="5"/>
        <v>5.6600000381469728</v>
      </c>
      <c r="S11" s="31">
        <f t="shared" si="19"/>
        <v>5.5216587441825791</v>
      </c>
      <c r="T11" s="31">
        <f t="shared" si="6"/>
        <v>5.481276633891655</v>
      </c>
      <c r="U11" s="31">
        <f t="shared" si="7"/>
        <v>5.5620408544735023</v>
      </c>
      <c r="V11" s="31">
        <f t="shared" si="8"/>
        <v>1.690000057220459</v>
      </c>
      <c r="W11" s="31">
        <f t="shared" si="20"/>
        <v>1.690000057220459</v>
      </c>
      <c r="X11" s="31">
        <f t="shared" si="9"/>
        <v>1.690000057220459</v>
      </c>
      <c r="Y11" s="40">
        <f t="shared" si="10"/>
        <v>1.690000057220459</v>
      </c>
      <c r="Z11" s="40">
        <f t="shared" si="11"/>
        <v>1.690000057220459</v>
      </c>
      <c r="AA11" s="39">
        <v>2.6785166317671796</v>
      </c>
      <c r="AB11" s="39">
        <v>2.6785166317671796</v>
      </c>
      <c r="AC11" s="39">
        <v>2.6566899479058566</v>
      </c>
      <c r="AD11" s="39">
        <v>2.6550087480959683</v>
      </c>
      <c r="AE11" s="39">
        <v>2.6613877790576077</v>
      </c>
      <c r="AF11" s="39">
        <v>2.6598033882475391</v>
      </c>
      <c r="AG11" s="42">
        <v>2.677295013752524</v>
      </c>
      <c r="AH11" s="35"/>
      <c r="AI11" s="36"/>
      <c r="AK11" s="52">
        <f>(0.659574468085106*'[2]Off Peak Detail'!AF11)+(0.170212765957447*'[2]Off Peak Detail'!AF30)+(0.170212765957447*'[2]Off Peak Detail'!AF49)</f>
        <v>1.690000057220459</v>
      </c>
      <c r="AL11" s="52">
        <f>(0.636363636363636*'[2]Off Peak Detail'!AG11)+(0.181818181818182*'[2]Off Peak Detail'!AG30)+(0.181818181818182*'[2]Off Peak Detail'!AG49)</f>
        <v>1.690000057220459</v>
      </c>
      <c r="AM11" s="52">
        <f>(0.607843137254902*'[2]Off Peak Detail'!AH11)+(0.196078431372549*'[2]Off Peak Detail'!AH30)+(0.196078431372549*'[2]Off Peak Detail'!AH49)</f>
        <v>1.690000057220459</v>
      </c>
      <c r="AN11" s="52">
        <f>(0.652173913043478*'[2]Off Peak Detail'!AI11)+(0.173913043478261*'[2]Off Peak Detail'!AI30)+(0.173913043478261*'[2]Off Peak Detail'!AI49)</f>
        <v>1.690000057220459</v>
      </c>
      <c r="AO11" s="52">
        <f>(0.659574468085106*'[2]Off Peak Detail'!AJ11)+(0.170212765957447*'[2]Off Peak Detail'!AJ30)+(0.170212765957447*'[2]Off Peak Detail'!AJ49)</f>
        <v>1.690000057220459</v>
      </c>
      <c r="AP11" s="52">
        <f>(0.6*'[2]Off Peak Detail'!AK11)+(0.2*'[2]Off Peak Detail'!AK30)+(0.2*'[2]Off Peak Detail'!AK49)</f>
        <v>5.6600000381469728</v>
      </c>
      <c r="AQ11" s="52">
        <f>(0.659574468085106*'[2]Off Peak Detail'!AL11)+(0.170212765957447*'[2]Off Peak Detail'!AL30)+(0.170212765957447*'[2]Off Peak Detail'!AL49)</f>
        <v>5.481276633891655</v>
      </c>
      <c r="AR11" s="52">
        <f>(0.63265306122449*'[2]Off Peak Detail'!AM11)+(0.204081632653061*'[2]Off Peak Detail'!AM30)+(0.163265306122449*'[2]Off Peak Detail'!AM49)</f>
        <v>5.5620408544735023</v>
      </c>
      <c r="AS11" s="52">
        <f>(0.625*'[2]Off Peak Detail'!AN11)+(0.166666666666667*'[2]Off Peak Detail'!AN30)+(0.208333333333333*'[2]Off Peak Detail'!AN49)</f>
        <v>1.690000057220459</v>
      </c>
      <c r="AT11" s="52">
        <f>(0.659574468085106*'[2]Off Peak Detail'!AO11)+(0.170212765957447*'[2]Off Peak Detail'!AO30)+(0.170212765957447*'[2]Off Peak Detail'!AO49)</f>
        <v>1.690000057220459</v>
      </c>
      <c r="AU11" s="52">
        <f>(0.625*'[2]Off Peak Detail'!AP11)+(0.208333333333333*'[2]Off Peak Detail'!AP30)+(0.166666666666667*'[2]Off Peak Detail'!AP49)</f>
        <v>1.690000057220459</v>
      </c>
      <c r="AV11" s="52">
        <f>(0.63265306122449*'[2]Off Peak Detail'!AQ11)+(0.163265306122449*'[2]Off Peak Detail'!AQ30)+(0.204081632653061*'[2]Off Peak Detail'!AQ49)</f>
        <v>1.690000057220459</v>
      </c>
      <c r="AW11" s="52">
        <f>(0.659574468085106*'[2]Off Peak Detail'!AR11)+(0.170212765957447*'[2]Off Peak Detail'!AR30)+(0.170212765957447*'[2]Off Peak Detail'!AR49)</f>
        <v>1.690000057220459</v>
      </c>
      <c r="AX11" s="52">
        <f>(0.636363636363636*'[2]Off Peak Detail'!AS11)+(0.181818181818182*'[2]Off Peak Detail'!AS30)+(0.181818181818182*'[2]Off Peak Detail'!AS49)</f>
        <v>1.690000057220459</v>
      </c>
      <c r="AY11" s="52">
        <f>(0.607843137254902*'[2]Off Peak Detail'!AT11)+(0.196078431372549*'[2]Off Peak Detail'!AT30)+(0.196078431372549*'[2]Off Peak Detail'!AT49)</f>
        <v>1.690000057220459</v>
      </c>
      <c r="AZ11" s="52">
        <f>(0.652173913043478*'[2]Off Peak Detail'!AU11)+(0.173913043478261*'[2]Off Peak Detail'!AU30)+(0.173913043478261*'[2]Off Peak Detail'!AU49)</f>
        <v>1.690000057220459</v>
      </c>
      <c r="BA11" s="52">
        <f>(0.63265306122449*'[2]Off Peak Detail'!AV11)+(0.204081632653061*'[2]Off Peak Detail'!AV30)+(0.163265306122449*'[2]Off Peak Detail'!AV49)</f>
        <v>1.690000057220459</v>
      </c>
      <c r="BB11" s="52">
        <f>(0.625*'[2]Off Peak Detail'!AW11)+(0.166666666666667*'[2]Off Peak Detail'!AW30)+(0.208333333333333*'[2]Off Peak Detail'!AW49)</f>
        <v>5.5850000381469727</v>
      </c>
      <c r="BC11" s="52">
        <f>(0.659574468085106*'[2]Off Peak Detail'!AX11)+(0.170212765957447*'[2]Off Peak Detail'!AX30)+(0.170212765957447*'[2]Off Peak Detail'!AX49)</f>
        <v>5.481276633891655</v>
      </c>
      <c r="BD11" s="52">
        <f>(0.607843137254902*'[2]Off Peak Detail'!AY11)+(0.196078431372549*'[2]Off Peak Detail'!AY30)+(0.196078431372549*'[2]Off Peak Detail'!AY49)</f>
        <v>5.6364706263822661</v>
      </c>
      <c r="BE11" s="52">
        <f>(0.652173913043478*'[2]Off Peak Detail'!AZ11)+(0.173913043478261*'[2]Off Peak Detail'!AZ30)+(0.173913043478261*'[2]Off Peak Detail'!AZ49)</f>
        <v>1.690000057220459</v>
      </c>
      <c r="BF11" s="52">
        <f>(0.659574468085106*'[2]Off Peak Detail'!BA11)+(0.170212765957447*'[2]Off Peak Detail'!BA30)+(0.170212765957447*'[2]Off Peak Detail'!BA49)</f>
        <v>1.690000057220459</v>
      </c>
      <c r="BG11" s="52">
        <f>(0.6*'[2]Off Peak Detail'!BB11)+(0.2*'[2]Off Peak Detail'!BB30)+(0.2*'[2]Off Peak Detail'!BB49)</f>
        <v>1.6900000572204588</v>
      </c>
      <c r="BH11" s="52">
        <f>(0.659574468085106*'[2]Off Peak Detail'!BC11)+(0.170212765957447*'[2]Off Peak Detail'!BC30)+(0.170212765957447*'[2]Off Peak Detail'!BC49)</f>
        <v>1.690000057220459</v>
      </c>
      <c r="BI11" s="52">
        <f>(0.63265306122449*'[2]Off Peak Detail'!BD11)+(0.204081632653061*'[2]Off Peak Detail'!BD30)+(0.163265306122449*'[2]Off Peak Detail'!BD49)</f>
        <v>1.690000057220459</v>
      </c>
      <c r="BJ11" s="52">
        <f>(0.617021276595745*'[2]Off Peak Detail'!BE11)+(0.170212765957447*'[2]Off Peak Detail'!BE30)+(0.212765957446809*'[2]Off Peak Detail'!BE49)</f>
        <v>1.6900000572204608</v>
      </c>
      <c r="BK11" s="52">
        <f>(0.659574468085106*'[2]Off Peak Detail'!BF11)+(0.170212765957447*'[2]Off Peak Detail'!BF30)+(0.170212765957447*'[2]Off Peak Detail'!BF49)</f>
        <v>1.690000057220459</v>
      </c>
      <c r="BL11" s="52">
        <f>(0.652173913043478*'[2]Off Peak Detail'!BG11)+(0.173913043478261*'[2]Off Peak Detail'!BG30)+(0.173913043478261*'[2]Off Peak Detail'!BG49)</f>
        <v>1.690000057220459</v>
      </c>
      <c r="BM11" s="52">
        <f>(0.607843137254902*'[2]Off Peak Detail'!BH11)+(0.196078431372549*'[2]Off Peak Detail'!BH30)+(0.196078431372549*'[2]Off Peak Detail'!BH49)</f>
        <v>1.690000057220459</v>
      </c>
      <c r="BN11" s="52">
        <f>(0.652173913043478*'[2]Off Peak Detail'!BI11)+(0.173913043478261*'[2]Off Peak Detail'!BI30)+(0.173913043478261*'[2]Off Peak Detail'!BI49)</f>
        <v>5.503478299016539</v>
      </c>
      <c r="BO11" s="52">
        <f>(0.63265306122449*'[2]Off Peak Detail'!BJ11)+(0.204081632653061*'[2]Off Peak Detail'!BJ30)+(0.163265306122449*'[2]Off Peak Detail'!BJ49)</f>
        <v>5.5620408544735023</v>
      </c>
      <c r="BP11" s="52">
        <f>(0.63265306122449*'[2]Off Peak Detail'!BK11)+(0.163265306122449*'[2]Off Peak Detail'!BK30)+(0.204081632653061*'[2]Off Peak Detail'!BK49)</f>
        <v>5.5620408544735032</v>
      </c>
      <c r="BQ11" s="52">
        <f>(0.652173913043478*'[2]Off Peak Detail'!BL11)+(0.173913043478261*'[2]Off Peak Detail'!BL30)+(0.173913043478261*'[2]Off Peak Detail'!BL49)</f>
        <v>1.690000057220459</v>
      </c>
      <c r="BR11" s="52">
        <f>(0.607843137254902*'[2]Off Peak Detail'!BM11)+(0.196078431372549*'[2]Off Peak Detail'!BM30)+(0.196078431372549*'[2]Off Peak Detail'!BM49)</f>
        <v>1.690000057220459</v>
      </c>
      <c r="BS11" s="52">
        <f>(0.652173913043478*'[2]Off Peak Detail'!BN11)+(0.173913043478261*'[2]Off Peak Detail'!BN30)+(0.173913043478261*'[2]Off Peak Detail'!BN49)</f>
        <v>1.690000057220459</v>
      </c>
      <c r="BT11" s="52">
        <f>(0.659574468085106*'[2]Off Peak Detail'!BO11)+(0.170212765957447*'[2]Off Peak Detail'!BO30)+(0.170212765957447*'[2]Off Peak Detail'!BO49)</f>
        <v>1.690000057220459</v>
      </c>
      <c r="BU11" s="52">
        <f>(0.607843137254902*'[2]Off Peak Detail'!BP11)+(0.196078431372549*'[2]Off Peak Detail'!BP30)+(0.196078431372549*'[2]Off Peak Detail'!BP49)</f>
        <v>1.690000057220459</v>
      </c>
      <c r="BV11" s="52">
        <f>(0.636363636363636*'[2]Off Peak Detail'!BQ11)+(0.181818181818182*'[2]Off Peak Detail'!BQ30)+(0.181818181818182*'[2]Off Peak Detail'!BQ49)</f>
        <v>1.690000057220459</v>
      </c>
      <c r="BW11" s="52">
        <f>(0.659574468085106*'[2]Off Peak Detail'!BR11)+(0.170212765957447*'[2]Off Peak Detail'!BR30)+(0.170212765957447*'[2]Off Peak Detail'!BR49)</f>
        <v>1.690000057220459</v>
      </c>
      <c r="BX11" s="52">
        <f>(0.625*'[2]Off Peak Detail'!BS11)+(0.208333333333333*'[2]Off Peak Detail'!BS30)+(0.166666666666667*'[2]Off Peak Detail'!BS49)</f>
        <v>1.690000057220459</v>
      </c>
      <c r="BY11" s="52">
        <f>(0.63265306122449*'[2]Off Peak Detail'!BT11)+(0.163265306122449*'[2]Off Peak Detail'!BT30)+(0.204081632653061*'[2]Off Peak Detail'!BT49)</f>
        <v>1.690000057220459</v>
      </c>
      <c r="BZ11" s="52">
        <f>(0.652173913043478*'[2]Off Peak Detail'!BU11)+(0.173913043478261*'[2]Off Peak Detail'!BU30)+(0.173913043478261*'[2]Off Peak Detail'!BU49)</f>
        <v>5.503478299016539</v>
      </c>
      <c r="CA11" s="52">
        <f>(0.607843137254902*'[2]Off Peak Detail'!BV11)+(0.196078431372549*'[2]Off Peak Detail'!BV30)+(0.196078431372549*'[2]Off Peak Detail'!BV49)</f>
        <v>5.6364706263822661</v>
      </c>
      <c r="CB11" s="52">
        <f>(0.659574468085106*'[2]Off Peak Detail'!BW11)+(0.170212765957447*'[2]Off Peak Detail'!BW30)+(0.170212765957447*'[2]Off Peak Detail'!BW49)</f>
        <v>5.481276633891655</v>
      </c>
      <c r="CC11" s="52">
        <f>(0.652173913043478*'[2]Off Peak Detail'!BX11)+(0.173913043478261*'[2]Off Peak Detail'!BX30)+(0.173913043478261*'[2]Off Peak Detail'!BX49)</f>
        <v>1.690000057220459</v>
      </c>
      <c r="CD11" s="52">
        <f>(0.607843137254902*'[2]Off Peak Detail'!BY11)+(0.196078431372549*'[2]Off Peak Detail'!BY30)+(0.196078431372549*'[2]Off Peak Detail'!BY49)</f>
        <v>1.690000057220459</v>
      </c>
      <c r="CE11" s="52">
        <f>(0.652173913043478*'[2]Off Peak Detail'!BZ11)+(0.173913043478261*'[2]Off Peak Detail'!BZ30)+(0.173913043478261*'[2]Off Peak Detail'!BZ49)</f>
        <v>1.690000057220459</v>
      </c>
      <c r="CF11" s="52">
        <f>(0.63265306122449*'[2]Off Peak Detail'!CA11)+(0.204081632653061*'[2]Off Peak Detail'!CA30)+(0.163265306122449*'[2]Off Peak Detail'!CA49)</f>
        <v>1.690000057220459</v>
      </c>
      <c r="CG11" s="52">
        <f>(0.63265306122449*'[2]Off Peak Detail'!CB11)+(0.163265306122449*'[2]Off Peak Detail'!CB30)+(0.204081632653061*'[2]Off Peak Detail'!CB49)</f>
        <v>1.690000057220459</v>
      </c>
      <c r="CH11" s="52">
        <f>(0.636363636363636*'[2]Off Peak Detail'!CC11)+(0.181818181818182*'[2]Off Peak Detail'!CC30)+(0.181818181818182*'[2]Off Peak Detail'!CC49)</f>
        <v>1.690000057220459</v>
      </c>
      <c r="CI11" s="52">
        <f>(0.659574468085106*'[2]Off Peak Detail'!CD11)+(0.170212765957447*'[2]Off Peak Detail'!CD30)+(0.170212765957447*'[2]Off Peak Detail'!CD49)</f>
        <v>1.690000057220459</v>
      </c>
      <c r="CJ11" s="52">
        <f>(0.6*'[2]Off Peak Detail'!CE11)+(0.2*'[2]Off Peak Detail'!CE30)+(0.2*'[2]Off Peak Detail'!CE49)</f>
        <v>1.6900000572204588</v>
      </c>
      <c r="CK11" s="52">
        <f>(0.659574468085106*'[2]Off Peak Detail'!CF11)+(0.170212765957447*'[2]Off Peak Detail'!CF30)+(0.170212765957447*'[2]Off Peak Detail'!CF49)</f>
        <v>1.690000057220459</v>
      </c>
      <c r="CL11" s="52">
        <f>(0.652173913043478*'[2]Off Peak Detail'!CG11)+(0.173913043478261*'[2]Off Peak Detail'!CG30)+(0.173913043478261*'[2]Off Peak Detail'!CG49)</f>
        <v>5.503478299016539</v>
      </c>
      <c r="CM11" s="52">
        <f>(0.607843137254902*'[2]Off Peak Detail'!CH11)+(0.196078431372549*'[2]Off Peak Detail'!CH30)+(0.196078431372549*'[2]Off Peak Detail'!CH49)</f>
        <v>5.6364706263822661</v>
      </c>
      <c r="CN11" s="52">
        <f>(0.659574468085106*'[2]Off Peak Detail'!CI11)+(0.170212765957447*'[2]Off Peak Detail'!CI30)+(0.170212765957447*'[2]Off Peak Detail'!CI49)</f>
        <v>5.481276633891655</v>
      </c>
      <c r="CO11" s="52">
        <f>(0.625*'[2]Off Peak Detail'!CJ11)+(0.208333333333333*'[2]Off Peak Detail'!CJ30)+(0.166666666666667*'[2]Off Peak Detail'!CJ49)</f>
        <v>1.690000057220459</v>
      </c>
      <c r="CP11" s="52">
        <f>(0.63265306122449*'[2]Off Peak Detail'!CK11)+(0.163265306122449*'[2]Off Peak Detail'!CK30)+(0.204081632653061*'[2]Off Peak Detail'!CK49)</f>
        <v>1.690000057220459</v>
      </c>
      <c r="CQ11" s="52">
        <f>(0.652173913043478*'[2]Off Peak Detail'!CL11)+(0.173913043478261*'[2]Off Peak Detail'!CL30)+(0.173913043478261*'[2]Off Peak Detail'!CL49)</f>
        <v>1.690000057220459</v>
      </c>
      <c r="CR11" s="52">
        <f>(0.607843137254902*'[2]Off Peak Detail'!CM11)+(0.196078431372549*'[2]Off Peak Detail'!CM30)+(0.196078431372549*'[2]Off Peak Detail'!CM49)</f>
        <v>1.690000057220459</v>
      </c>
      <c r="CS11" s="52">
        <f>(0.659574468085106*'[2]Off Peak Detail'!CN11)+(0.170212765957447*'[2]Off Peak Detail'!CN30)+(0.170212765957447*'[2]Off Peak Detail'!CN49)</f>
        <v>1.690000057220459</v>
      </c>
      <c r="CT11" s="52">
        <f>(0.636363636363636*'[2]Off Peak Detail'!CO11)+(0.181818181818182*'[2]Off Peak Detail'!CO30)+(0.181818181818182*'[2]Off Peak Detail'!CO49)</f>
        <v>1.690000057220459</v>
      </c>
      <c r="CU11" s="52">
        <f>(0.63265306122449*'[2]Off Peak Detail'!CP11)+(0.204081632653061*'[2]Off Peak Detail'!CP30)+(0.163265306122449*'[2]Off Peak Detail'!CP49)</f>
        <v>1.690000057220459</v>
      </c>
      <c r="CV11" s="52">
        <f>(0.625*'[2]Off Peak Detail'!CQ11)+(0.166666666666667*'[2]Off Peak Detail'!CQ30)+(0.208333333333333*'[2]Off Peak Detail'!CQ49)</f>
        <v>1.690000057220459</v>
      </c>
      <c r="CW11" s="52">
        <f>(0.659574468085106*'[2]Off Peak Detail'!CR11)+(0.170212765957447*'[2]Off Peak Detail'!CR30)+(0.170212765957447*'[2]Off Peak Detail'!CR49)</f>
        <v>1.690000057220459</v>
      </c>
      <c r="CX11" s="52">
        <f>(0.625*'[2]Off Peak Detail'!CS11)+(0.208333333333333*'[2]Off Peak Detail'!CS30)+(0.166666666666667*'[2]Off Peak Detail'!CS49)</f>
        <v>5.5850000381469727</v>
      </c>
      <c r="CY11" s="52">
        <f>(0.63265306122449*'[2]Off Peak Detail'!CT11)+(0.163265306122449*'[2]Off Peak Detail'!CT30)+(0.204081632653061*'[2]Off Peak Detail'!CT49)</f>
        <v>5.5620408544735032</v>
      </c>
      <c r="CZ11" s="52">
        <f>(0.659574468085106*'[2]Off Peak Detail'!CU11)+(0.170212765957447*'[2]Off Peak Detail'!CU30)+(0.170212765957447*'[2]Off Peak Detail'!CU49)</f>
        <v>5.481276633891655</v>
      </c>
      <c r="DA11" s="52">
        <f>(0.6*'[2]Off Peak Detail'!CV11)+(0.2*'[2]Off Peak Detail'!CV30)+(0.2*'[2]Off Peak Detail'!CV49)</f>
        <v>1.6900000572204588</v>
      </c>
      <c r="DB11" s="52">
        <f>(0.659574468085106*'[2]Off Peak Detail'!CW11)+(0.170212765957447*'[2]Off Peak Detail'!CW30)+(0.170212765957447*'[2]Off Peak Detail'!CW49)</f>
        <v>1.690000057220459</v>
      </c>
      <c r="DC11" s="52">
        <f>(0.652173913043478*'[2]Off Peak Detail'!CX11)+(0.173913043478261*'[2]Off Peak Detail'!CX30)+(0.173913043478261*'[2]Off Peak Detail'!CX49)</f>
        <v>1.690000057220459</v>
      </c>
      <c r="DD11" s="52">
        <f>(0.607843137254902*'[2]Off Peak Detail'!CY11)+(0.196078431372549*'[2]Off Peak Detail'!CY30)+(0.196078431372549*'[2]Off Peak Detail'!CY49)</f>
        <v>1.690000057220459</v>
      </c>
      <c r="DE11" s="52">
        <f>(0.659574468085106*'[2]Off Peak Detail'!CZ11)+(0.170212765957447*'[2]Off Peak Detail'!CZ30)+(0.170212765957447*'[2]Off Peak Detail'!CZ49)</f>
        <v>1.690000057220459</v>
      </c>
      <c r="DF11" s="52">
        <f>(0.644444444444444*'[2]Off Peak Detail'!DA11)+(0.177777777777778*'[2]Off Peak Detail'!DA30)+(0.177777777777778*'[2]Off Peak Detail'!DA49)</f>
        <v>1.6900000572204592</v>
      </c>
      <c r="DG11" s="52">
        <f>(0.607843137254902*'[2]Off Peak Detail'!DB11)+(0.196078431372549*'[2]Off Peak Detail'!DB30)+(0.196078431372549*'[2]Off Peak Detail'!DB49)</f>
        <v>1.690000057220459</v>
      </c>
      <c r="DH11" s="52">
        <f>(0.652173913043478*'[2]Off Peak Detail'!DC11)+(0.173913043478261*'[2]Off Peak Detail'!DC30)+(0.173913043478261*'[2]Off Peak Detail'!DC49)</f>
        <v>1.690000057220459</v>
      </c>
      <c r="DI11" s="52">
        <f>(0.63265306122449*'[2]Off Peak Detail'!DD11)+(0.204081632653061*'[2]Off Peak Detail'!DD30)+(0.163265306122449*'[2]Off Peak Detail'!DD49)</f>
        <v>1.690000057220459</v>
      </c>
      <c r="DJ11" s="52">
        <f>(0.625*'[2]Off Peak Detail'!DE11)+(0.166666666666667*'[2]Off Peak Detail'!DE30)+(0.208333333333333*'[2]Off Peak Detail'!DE49)</f>
        <v>5.5850000381469727</v>
      </c>
      <c r="DK11" s="52">
        <f>(0.659574468085106*'[2]Off Peak Detail'!DF11)+(0.170212765957447*'[2]Off Peak Detail'!DF30)+(0.170212765957447*'[2]Off Peak Detail'!DF49)</f>
        <v>5.481276633891655</v>
      </c>
      <c r="DL11" s="52">
        <f>(0.607843137254902*'[2]Off Peak Detail'!DG11)+(0.196078431372549*'[2]Off Peak Detail'!DG30)+(0.196078431372549*'[2]Off Peak Detail'!DG49)</f>
        <v>5.6364706263822661</v>
      </c>
      <c r="DM11" s="52">
        <f>(0.652173913043478*'[2]Off Peak Detail'!DH11)+(0.173913043478261*'[2]Off Peak Detail'!DH30)+(0.173913043478261*'[2]Off Peak Detail'!DH49)</f>
        <v>1.690000057220459</v>
      </c>
      <c r="DN11" s="52">
        <f>(0.659574468085106*'[2]Off Peak Detail'!DI11)+(0.170212765957447*'[2]Off Peak Detail'!DI30)+(0.170212765957447*'[2]Off Peak Detail'!DI49)</f>
        <v>1.690000057220459</v>
      </c>
      <c r="DO11" s="52">
        <f>(0.6*'[2]Off Peak Detail'!DJ11)+(0.2*'[2]Off Peak Detail'!DJ30)+(0.2*'[2]Off Peak Detail'!DJ49)</f>
        <v>1.6900000572204588</v>
      </c>
      <c r="DP11" s="52">
        <f>(0.659574468085106*'[2]Off Peak Detail'!DK11)+(0.170212765957447*'[2]Off Peak Detail'!DK30)+(0.170212765957447*'[2]Off Peak Detail'!DK49)</f>
        <v>1.690000057220459</v>
      </c>
      <c r="DQ11" s="52">
        <f>(0.63265306122449*'[2]Off Peak Detail'!DL11)+(0.204081632653061*'[2]Off Peak Detail'!DL30)+(0.163265306122449*'[2]Off Peak Detail'!DL49)</f>
        <v>1.690000057220459</v>
      </c>
      <c r="DR11" s="52">
        <f>(0.636363636363636*'[2]Off Peak Detail'!DM11)+(0.181818181818182*'[2]Off Peak Detail'!DM30)+(0.181818181818182*'[2]Off Peak Detail'!DM49)</f>
        <v>1.690000057220459</v>
      </c>
      <c r="DS11" s="52">
        <f>(0.63265306122449*'[2]Off Peak Detail'!DN11)+(0.163265306122449*'[2]Off Peak Detail'!DN30)+(0.204081632653061*'[2]Off Peak Detail'!DN49)</f>
        <v>1.690000057220459</v>
      </c>
      <c r="DT11" s="52">
        <f>(0.652173913043478*'[2]Off Peak Detail'!DO11)+(0.173913043478261*'[2]Off Peak Detail'!DO30)+(0.173913043478261*'[2]Off Peak Detail'!DO49)</f>
        <v>1.690000057220459</v>
      </c>
      <c r="DU11" s="52">
        <f>(0.607843137254902*'[2]Off Peak Detail'!DP11)+(0.196078431372549*'[2]Off Peak Detail'!DP30)+(0.196078431372549*'[2]Off Peak Detail'!DP49)</f>
        <v>1.690000057220459</v>
      </c>
      <c r="DV11" s="52">
        <f>(0.652173913043478*'[2]Off Peak Detail'!DQ11)+(0.173913043478261*'[2]Off Peak Detail'!DQ30)+(0.173913043478261*'[2]Off Peak Detail'!DQ49)</f>
        <v>5.503478299016539</v>
      </c>
      <c r="DW11" s="52">
        <f>(0.659574468085106*'[2]Off Peak Detail'!DR11)+(0.170212765957447*'[2]Off Peak Detail'!DR30)+(0.170212765957447*'[2]Off Peak Detail'!DR49)</f>
        <v>5.481276633891655</v>
      </c>
      <c r="DX11" s="52">
        <f>(0.607843137254902*'[2]Off Peak Detail'!DS11)+(0.196078431372549*'[2]Off Peak Detail'!DS30)+(0.196078431372549*'[2]Off Peak Detail'!DS49)</f>
        <v>5.6364706263822661</v>
      </c>
      <c r="DY11" s="52">
        <f>(0.652173913043478*'[2]Off Peak Detail'!DT11)+(0.173913043478261*'[2]Off Peak Detail'!DT30)+(0.173913043478261*'[2]Off Peak Detail'!DT49)</f>
        <v>1.690000057220459</v>
      </c>
      <c r="DZ11" s="52">
        <f>(0.63265306122449*'[2]Off Peak Detail'!DU11)+(0.204081632653061*'[2]Off Peak Detail'!DU30)+(0.163265306122449*'[2]Off Peak Detail'!DU49)</f>
        <v>1.690000057220459</v>
      </c>
      <c r="EA11" s="52">
        <f>(0.625*'[2]Off Peak Detail'!DV11)+(0.166666666666667*'[2]Off Peak Detail'!DV30)+(0.208333333333333*'[2]Off Peak Detail'!DV49)</f>
        <v>1.690000057220459</v>
      </c>
      <c r="EB11" s="52">
        <f>(0.659574468085106*'[2]Off Peak Detail'!DW11)+(0.170212765957447*'[2]Off Peak Detail'!DW30)+(0.170212765957447*'[2]Off Peak Detail'!DW49)</f>
        <v>1.690000057220459</v>
      </c>
      <c r="EC11" s="52">
        <f>(0.607843137254902*'[2]Off Peak Detail'!DX11)+(0.196078431372549*'[2]Off Peak Detail'!DX30)+(0.196078431372549*'[2]Off Peak Detail'!DX49)</f>
        <v>1.690000057220459</v>
      </c>
      <c r="ED11" s="52">
        <f>(0.636363636363636*'[2]Off Peak Detail'!DY11)+(0.181818181818182*'[2]Off Peak Detail'!DY30)+(0.181818181818182*'[2]Off Peak Detail'!DY49)</f>
        <v>1.690000057220459</v>
      </c>
      <c r="EE11" s="52">
        <f>(0.659574468085106*'[2]Off Peak Detail'!DZ11)+(0.170212765957447*'[2]Off Peak Detail'!DZ30)+(0.170212765957447*'[2]Off Peak Detail'!DZ49)</f>
        <v>1.690000057220459</v>
      </c>
      <c r="EF11" s="52">
        <f>(0.652173913043478*'[2]Off Peak Detail'!EA11)+(0.173913043478261*'[2]Off Peak Detail'!EA30)+(0.173913043478261*'[2]Off Peak Detail'!EA49)</f>
        <v>1.690000057220459</v>
      </c>
      <c r="EG11" s="52">
        <f>(0.607843137254902*'[2]Off Peak Detail'!EB11)+(0.196078431372549*'[2]Off Peak Detail'!EB30)+(0.196078431372549*'[2]Off Peak Detail'!EB49)</f>
        <v>1.690000057220459</v>
      </c>
      <c r="EH11" s="52">
        <f>(0.652173913043478*'[2]Off Peak Detail'!EC11)+(0.173913043478261*'[2]Off Peak Detail'!EC30)+(0.173913043478261*'[2]Off Peak Detail'!EC49)</f>
        <v>5.503478299016539</v>
      </c>
      <c r="EI11" s="52">
        <f>(0.63265306122449*'[2]Off Peak Detail'!ED11)+(0.204081632653061*'[2]Off Peak Detail'!ED30)+(0.163265306122449*'[2]Off Peak Detail'!ED49)</f>
        <v>5.5620408544735023</v>
      </c>
      <c r="EJ11" s="52">
        <f>(0.63265306122449*'[2]Off Peak Detail'!EE11)+(0.163265306122449*'[2]Off Peak Detail'!EE30)+(0.204081632653061*'[2]Off Peak Detail'!EE49)</f>
        <v>5.5620408544735032</v>
      </c>
      <c r="EK11" s="52">
        <f>(0.652173913043478*'[2]Off Peak Detail'!EF11)+(0.173913043478261*'[2]Off Peak Detail'!EF30)+(0.173913043478261*'[2]Off Peak Detail'!EF49)</f>
        <v>1.690000057220459</v>
      </c>
      <c r="EL11" s="52">
        <f>(0.607843137254902*'[2]Off Peak Detail'!EG11)+(0.196078431372549*'[2]Off Peak Detail'!EG30)+(0.196078431372549*'[2]Off Peak Detail'!EG49)</f>
        <v>1.690000057220459</v>
      </c>
      <c r="EM11" s="52">
        <f>(0.652173913043478*'[2]Off Peak Detail'!EH11)+(0.173913043478261*'[2]Off Peak Detail'!EH30)+(0.173913043478261*'[2]Off Peak Detail'!EH49)</f>
        <v>1.690000057220459</v>
      </c>
      <c r="EN11" s="52">
        <f>(0.659574468085106*'[2]Off Peak Detail'!EI11)+(0.170212765957447*'[2]Off Peak Detail'!EI30)+(0.170212765957447*'[2]Off Peak Detail'!EI49)</f>
        <v>1.690000057220459</v>
      </c>
    </row>
    <row r="12" spans="1:144" s="6" customFormat="1" ht="13.65" customHeight="1" x14ac:dyDescent="0.2">
      <c r="A12" s="37" t="s">
        <v>23</v>
      </c>
      <c r="B12" s="9"/>
      <c r="C12" s="52">
        <f ca="1">(0.647058823529412*'[2]Off Peak Detail'!D12)+(0.176470588235294*'[2]Off Peak Detail'!D31)+(0.176470588235294*'[2]Off Peak Detail'!D50)</f>
        <v>4.559999942779541</v>
      </c>
      <c r="D12" s="52">
        <f ca="1">(0.659574468085106*'[2]Off Peak Detail'!E12)+(0.170212765957447*'[2]Off Peak Detail'!E31)+(0.170212765957447*'[2]Off Peak Detail'!E50)</f>
        <v>4.559999942779541</v>
      </c>
      <c r="E12" s="52">
        <f>(0.6*'[2]Off Peak Detail'!F12)+(0.2*'[2]Off Peak Detail'!F31)+(0.2*'[2]Off Peak Detail'!F50)</f>
        <v>5.130000114440918</v>
      </c>
      <c r="F12" s="31">
        <f t="shared" si="16"/>
        <v>5.130000114440918</v>
      </c>
      <c r="G12" s="52">
        <f>(0.659574468085106*'[2]Off Peak Detail'!H12)+(0.170212765957447*'[2]Off Peak Detail'!H31)+(0.170212765957447*'[2]Off Peak Detail'!H50)</f>
        <v>5.130000114440918</v>
      </c>
      <c r="H12" s="52">
        <f>(0.652173913043478*'[2]Off Peak Detail'!I12)+(0.173913043478261*'[2]Off Peak Detail'!I31)+(0.173913043478261*'[2]Off Peak Detail'!I50)</f>
        <v>5.130000114440918</v>
      </c>
      <c r="I12" s="52">
        <f>(0.607843137254902*'[2]Off Peak Detail'!J12)+(0.196078431372549*'[2]Off Peak Detail'!J31)+(0.196078431372549*'[2]Off Peak Detail'!J50)</f>
        <v>5.130000114440918</v>
      </c>
      <c r="J12" s="39">
        <v>4.9621091547879308</v>
      </c>
      <c r="K12" s="31">
        <f t="shared" si="17"/>
        <v>0</v>
      </c>
      <c r="L12" s="40">
        <f t="shared" si="0"/>
        <v>0</v>
      </c>
      <c r="M12" s="40">
        <f t="shared" si="1"/>
        <v>0</v>
      </c>
      <c r="N12" s="31">
        <f t="shared" si="18"/>
        <v>0</v>
      </c>
      <c r="O12" s="31">
        <f t="shared" si="2"/>
        <v>0</v>
      </c>
      <c r="P12" s="31">
        <f t="shared" si="3"/>
        <v>0</v>
      </c>
      <c r="Q12" s="31">
        <f t="shared" si="4"/>
        <v>0</v>
      </c>
      <c r="R12" s="31">
        <f t="shared" si="5"/>
        <v>0</v>
      </c>
      <c r="S12" s="31">
        <f t="shared" si="19"/>
        <v>0</v>
      </c>
      <c r="T12" s="31">
        <f t="shared" si="6"/>
        <v>0</v>
      </c>
      <c r="U12" s="31">
        <f t="shared" si="7"/>
        <v>0</v>
      </c>
      <c r="V12" s="31">
        <f t="shared" si="8"/>
        <v>0</v>
      </c>
      <c r="W12" s="31">
        <f t="shared" si="20"/>
        <v>0</v>
      </c>
      <c r="X12" s="31">
        <f t="shared" si="9"/>
        <v>0</v>
      </c>
      <c r="Y12" s="40">
        <f t="shared" si="10"/>
        <v>0</v>
      </c>
      <c r="Z12" s="40">
        <f t="shared" si="11"/>
        <v>0</v>
      </c>
      <c r="AA12" s="39">
        <v>0</v>
      </c>
      <c r="AB12" s="39">
        <v>0</v>
      </c>
      <c r="AC12" s="39">
        <v>0</v>
      </c>
      <c r="AD12" s="39">
        <v>0</v>
      </c>
      <c r="AE12" s="39">
        <v>0</v>
      </c>
      <c r="AF12" s="39">
        <v>0</v>
      </c>
      <c r="AG12" s="42">
        <v>0.25093417020350883</v>
      </c>
      <c r="AH12" s="35"/>
      <c r="AI12" s="36"/>
      <c r="AK12" s="52">
        <f>(0.659574468085106*'[2]Off Peak Detail'!AF12)+(0.170212765957447*'[2]Off Peak Detail'!AF31)+(0.170212765957447*'[2]Off Peak Detail'!AF50)</f>
        <v>0</v>
      </c>
      <c r="AL12" s="52">
        <f>(0.636363636363636*'[2]Off Peak Detail'!AG12)+(0.181818181818182*'[2]Off Peak Detail'!AG31)+(0.181818181818182*'[2]Off Peak Detail'!AG50)</f>
        <v>0</v>
      </c>
      <c r="AM12" s="52">
        <f>(0.607843137254902*'[2]Off Peak Detail'!AH12)+(0.196078431372549*'[2]Off Peak Detail'!AH31)+(0.196078431372549*'[2]Off Peak Detail'!AH50)</f>
        <v>0</v>
      </c>
      <c r="AN12" s="52">
        <f>(0.652173913043478*'[2]Off Peak Detail'!AI12)+(0.173913043478261*'[2]Off Peak Detail'!AI31)+(0.173913043478261*'[2]Off Peak Detail'!AI50)</f>
        <v>0</v>
      </c>
      <c r="AO12" s="52">
        <f>(0.659574468085106*'[2]Off Peak Detail'!AJ12)+(0.170212765957447*'[2]Off Peak Detail'!AJ31)+(0.170212765957447*'[2]Off Peak Detail'!AJ50)</f>
        <v>0</v>
      </c>
      <c r="AP12" s="52">
        <f>(0.6*'[2]Off Peak Detail'!AK12)+(0.2*'[2]Off Peak Detail'!AK31)+(0.2*'[2]Off Peak Detail'!AK50)</f>
        <v>0</v>
      </c>
      <c r="AQ12" s="52">
        <f>(0.659574468085106*'[2]Off Peak Detail'!AL12)+(0.170212765957447*'[2]Off Peak Detail'!AL31)+(0.170212765957447*'[2]Off Peak Detail'!AL50)</f>
        <v>0</v>
      </c>
      <c r="AR12" s="52">
        <f>(0.63265306122449*'[2]Off Peak Detail'!AM12)+(0.204081632653061*'[2]Off Peak Detail'!AM31)+(0.163265306122449*'[2]Off Peak Detail'!AM50)</f>
        <v>0</v>
      </c>
      <c r="AS12" s="52">
        <f>(0.625*'[2]Off Peak Detail'!AN12)+(0.166666666666667*'[2]Off Peak Detail'!AN31)+(0.208333333333333*'[2]Off Peak Detail'!AN50)</f>
        <v>0</v>
      </c>
      <c r="AT12" s="52">
        <f>(0.659574468085106*'[2]Off Peak Detail'!AO12)+(0.170212765957447*'[2]Off Peak Detail'!AO31)+(0.170212765957447*'[2]Off Peak Detail'!AO50)</f>
        <v>0</v>
      </c>
      <c r="AU12" s="52">
        <f>(0.625*'[2]Off Peak Detail'!AP12)+(0.208333333333333*'[2]Off Peak Detail'!AP31)+(0.166666666666667*'[2]Off Peak Detail'!AP50)</f>
        <v>0</v>
      </c>
      <c r="AV12" s="52">
        <f>(0.63265306122449*'[2]Off Peak Detail'!AQ12)+(0.163265306122449*'[2]Off Peak Detail'!AQ31)+(0.204081632653061*'[2]Off Peak Detail'!AQ50)</f>
        <v>0</v>
      </c>
      <c r="AW12" s="52">
        <f>(0.659574468085106*'[2]Off Peak Detail'!AR12)+(0.170212765957447*'[2]Off Peak Detail'!AR31)+(0.170212765957447*'[2]Off Peak Detail'!AR50)</f>
        <v>0</v>
      </c>
      <c r="AX12" s="52">
        <f>(0.636363636363636*'[2]Off Peak Detail'!AS12)+(0.181818181818182*'[2]Off Peak Detail'!AS31)+(0.181818181818182*'[2]Off Peak Detail'!AS50)</f>
        <v>0</v>
      </c>
      <c r="AY12" s="52">
        <f>(0.607843137254902*'[2]Off Peak Detail'!AT12)+(0.196078431372549*'[2]Off Peak Detail'!AT31)+(0.196078431372549*'[2]Off Peak Detail'!AT50)</f>
        <v>0</v>
      </c>
      <c r="AZ12" s="52">
        <f>(0.652173913043478*'[2]Off Peak Detail'!AU12)+(0.173913043478261*'[2]Off Peak Detail'!AU31)+(0.173913043478261*'[2]Off Peak Detail'!AU50)</f>
        <v>0</v>
      </c>
      <c r="BA12" s="52">
        <f>(0.63265306122449*'[2]Off Peak Detail'!AV12)+(0.204081632653061*'[2]Off Peak Detail'!AV31)+(0.163265306122449*'[2]Off Peak Detail'!AV50)</f>
        <v>0</v>
      </c>
      <c r="BB12" s="52">
        <f>(0.625*'[2]Off Peak Detail'!AW12)+(0.166666666666667*'[2]Off Peak Detail'!AW31)+(0.208333333333333*'[2]Off Peak Detail'!AW50)</f>
        <v>0</v>
      </c>
      <c r="BC12" s="52">
        <f>(0.659574468085106*'[2]Off Peak Detail'!AX12)+(0.170212765957447*'[2]Off Peak Detail'!AX31)+(0.170212765957447*'[2]Off Peak Detail'!AX50)</f>
        <v>0</v>
      </c>
      <c r="BD12" s="52">
        <f>(0.607843137254902*'[2]Off Peak Detail'!AY12)+(0.196078431372549*'[2]Off Peak Detail'!AY31)+(0.196078431372549*'[2]Off Peak Detail'!AY50)</f>
        <v>0</v>
      </c>
      <c r="BE12" s="52">
        <f>(0.652173913043478*'[2]Off Peak Detail'!AZ12)+(0.173913043478261*'[2]Off Peak Detail'!AZ31)+(0.173913043478261*'[2]Off Peak Detail'!AZ50)</f>
        <v>0</v>
      </c>
      <c r="BF12" s="52">
        <f>(0.659574468085106*'[2]Off Peak Detail'!BA12)+(0.170212765957447*'[2]Off Peak Detail'!BA31)+(0.170212765957447*'[2]Off Peak Detail'!BA50)</f>
        <v>0</v>
      </c>
      <c r="BG12" s="52">
        <f>(0.6*'[2]Off Peak Detail'!BB12)+(0.2*'[2]Off Peak Detail'!BB31)+(0.2*'[2]Off Peak Detail'!BB50)</f>
        <v>0</v>
      </c>
      <c r="BH12" s="52">
        <f>(0.659574468085106*'[2]Off Peak Detail'!BC12)+(0.170212765957447*'[2]Off Peak Detail'!BC31)+(0.170212765957447*'[2]Off Peak Detail'!BC50)</f>
        <v>0</v>
      </c>
      <c r="BI12" s="52">
        <f>(0.63265306122449*'[2]Off Peak Detail'!BD12)+(0.204081632653061*'[2]Off Peak Detail'!BD31)+(0.163265306122449*'[2]Off Peak Detail'!BD50)</f>
        <v>0</v>
      </c>
      <c r="BJ12" s="52">
        <f>(0.617021276595745*'[2]Off Peak Detail'!BE12)+(0.170212765957447*'[2]Off Peak Detail'!BE31)+(0.212765957446809*'[2]Off Peak Detail'!BE50)</f>
        <v>0</v>
      </c>
      <c r="BK12" s="52">
        <f>(0.659574468085106*'[2]Off Peak Detail'!BF12)+(0.170212765957447*'[2]Off Peak Detail'!BF31)+(0.170212765957447*'[2]Off Peak Detail'!BF50)</f>
        <v>0</v>
      </c>
      <c r="BL12" s="52">
        <f>(0.652173913043478*'[2]Off Peak Detail'!BG12)+(0.173913043478261*'[2]Off Peak Detail'!BG31)+(0.173913043478261*'[2]Off Peak Detail'!BG50)</f>
        <v>0</v>
      </c>
      <c r="BM12" s="52">
        <f>(0.607843137254902*'[2]Off Peak Detail'!BH12)+(0.196078431372549*'[2]Off Peak Detail'!BH31)+(0.196078431372549*'[2]Off Peak Detail'!BH50)</f>
        <v>0</v>
      </c>
      <c r="BN12" s="52">
        <f>(0.652173913043478*'[2]Off Peak Detail'!BI12)+(0.173913043478261*'[2]Off Peak Detail'!BI31)+(0.173913043478261*'[2]Off Peak Detail'!BI50)</f>
        <v>0</v>
      </c>
      <c r="BO12" s="52">
        <f>(0.63265306122449*'[2]Off Peak Detail'!BJ12)+(0.204081632653061*'[2]Off Peak Detail'!BJ31)+(0.163265306122449*'[2]Off Peak Detail'!BJ50)</f>
        <v>0</v>
      </c>
      <c r="BP12" s="52">
        <f>(0.63265306122449*'[2]Off Peak Detail'!BK12)+(0.163265306122449*'[2]Off Peak Detail'!BK31)+(0.204081632653061*'[2]Off Peak Detail'!BK50)</f>
        <v>0</v>
      </c>
      <c r="BQ12" s="52">
        <f>(0.652173913043478*'[2]Off Peak Detail'!BL12)+(0.173913043478261*'[2]Off Peak Detail'!BL31)+(0.173913043478261*'[2]Off Peak Detail'!BL50)</f>
        <v>0</v>
      </c>
      <c r="BR12" s="52">
        <f>(0.607843137254902*'[2]Off Peak Detail'!BM12)+(0.196078431372549*'[2]Off Peak Detail'!BM31)+(0.196078431372549*'[2]Off Peak Detail'!BM50)</f>
        <v>0</v>
      </c>
      <c r="BS12" s="52">
        <f>(0.652173913043478*'[2]Off Peak Detail'!BN12)+(0.173913043478261*'[2]Off Peak Detail'!BN31)+(0.173913043478261*'[2]Off Peak Detail'!BN50)</f>
        <v>0</v>
      </c>
      <c r="BT12" s="52">
        <f>(0.659574468085106*'[2]Off Peak Detail'!BO12)+(0.170212765957447*'[2]Off Peak Detail'!BO31)+(0.170212765957447*'[2]Off Peak Detail'!BO50)</f>
        <v>0</v>
      </c>
      <c r="BU12" s="52">
        <f>(0.607843137254902*'[2]Off Peak Detail'!BP12)+(0.196078431372549*'[2]Off Peak Detail'!BP31)+(0.196078431372549*'[2]Off Peak Detail'!BP50)</f>
        <v>0</v>
      </c>
      <c r="BV12" s="52">
        <f>(0.636363636363636*'[2]Off Peak Detail'!BQ12)+(0.181818181818182*'[2]Off Peak Detail'!BQ31)+(0.181818181818182*'[2]Off Peak Detail'!BQ50)</f>
        <v>0</v>
      </c>
      <c r="BW12" s="52">
        <f>(0.659574468085106*'[2]Off Peak Detail'!BR12)+(0.170212765957447*'[2]Off Peak Detail'!BR31)+(0.170212765957447*'[2]Off Peak Detail'!BR50)</f>
        <v>0</v>
      </c>
      <c r="BX12" s="52">
        <f>(0.625*'[2]Off Peak Detail'!BS12)+(0.208333333333333*'[2]Off Peak Detail'!BS31)+(0.166666666666667*'[2]Off Peak Detail'!BS50)</f>
        <v>0</v>
      </c>
      <c r="BY12" s="52">
        <f>(0.63265306122449*'[2]Off Peak Detail'!BT12)+(0.163265306122449*'[2]Off Peak Detail'!BT31)+(0.204081632653061*'[2]Off Peak Detail'!BT50)</f>
        <v>0</v>
      </c>
      <c r="BZ12" s="52">
        <f>(0.652173913043478*'[2]Off Peak Detail'!BU12)+(0.173913043478261*'[2]Off Peak Detail'!BU31)+(0.173913043478261*'[2]Off Peak Detail'!BU50)</f>
        <v>0</v>
      </c>
      <c r="CA12" s="52">
        <f>(0.607843137254902*'[2]Off Peak Detail'!BV12)+(0.196078431372549*'[2]Off Peak Detail'!BV31)+(0.196078431372549*'[2]Off Peak Detail'!BV50)</f>
        <v>0</v>
      </c>
      <c r="CB12" s="52">
        <f>(0.659574468085106*'[2]Off Peak Detail'!BW12)+(0.170212765957447*'[2]Off Peak Detail'!BW31)+(0.170212765957447*'[2]Off Peak Detail'!BW50)</f>
        <v>0</v>
      </c>
      <c r="CC12" s="52">
        <f>(0.652173913043478*'[2]Off Peak Detail'!BX12)+(0.173913043478261*'[2]Off Peak Detail'!BX31)+(0.173913043478261*'[2]Off Peak Detail'!BX50)</f>
        <v>0</v>
      </c>
      <c r="CD12" s="52">
        <f>(0.607843137254902*'[2]Off Peak Detail'!BY12)+(0.196078431372549*'[2]Off Peak Detail'!BY31)+(0.196078431372549*'[2]Off Peak Detail'!BY50)</f>
        <v>0</v>
      </c>
      <c r="CE12" s="52">
        <f>(0.652173913043478*'[2]Off Peak Detail'!BZ12)+(0.173913043478261*'[2]Off Peak Detail'!BZ31)+(0.173913043478261*'[2]Off Peak Detail'!BZ50)</f>
        <v>0</v>
      </c>
      <c r="CF12" s="52">
        <f>(0.63265306122449*'[2]Off Peak Detail'!CA12)+(0.204081632653061*'[2]Off Peak Detail'!CA31)+(0.163265306122449*'[2]Off Peak Detail'!CA50)</f>
        <v>0</v>
      </c>
      <c r="CG12" s="52">
        <f>(0.63265306122449*'[2]Off Peak Detail'!CB12)+(0.163265306122449*'[2]Off Peak Detail'!CB31)+(0.204081632653061*'[2]Off Peak Detail'!CB50)</f>
        <v>0</v>
      </c>
      <c r="CH12" s="52">
        <f>(0.636363636363636*'[2]Off Peak Detail'!CC12)+(0.181818181818182*'[2]Off Peak Detail'!CC31)+(0.181818181818182*'[2]Off Peak Detail'!CC50)</f>
        <v>0</v>
      </c>
      <c r="CI12" s="52">
        <f>(0.659574468085106*'[2]Off Peak Detail'!CD12)+(0.170212765957447*'[2]Off Peak Detail'!CD31)+(0.170212765957447*'[2]Off Peak Detail'!CD50)</f>
        <v>0</v>
      </c>
      <c r="CJ12" s="52">
        <f>(0.6*'[2]Off Peak Detail'!CE12)+(0.2*'[2]Off Peak Detail'!CE31)+(0.2*'[2]Off Peak Detail'!CE50)</f>
        <v>0</v>
      </c>
      <c r="CK12" s="52">
        <f>(0.659574468085106*'[2]Off Peak Detail'!CF12)+(0.170212765957447*'[2]Off Peak Detail'!CF31)+(0.170212765957447*'[2]Off Peak Detail'!CF50)</f>
        <v>0</v>
      </c>
      <c r="CL12" s="52">
        <f>(0.652173913043478*'[2]Off Peak Detail'!CG12)+(0.173913043478261*'[2]Off Peak Detail'!CG31)+(0.173913043478261*'[2]Off Peak Detail'!CG50)</f>
        <v>0</v>
      </c>
      <c r="CM12" s="52">
        <f>(0.607843137254902*'[2]Off Peak Detail'!CH12)+(0.196078431372549*'[2]Off Peak Detail'!CH31)+(0.196078431372549*'[2]Off Peak Detail'!CH50)</f>
        <v>0</v>
      </c>
      <c r="CN12" s="52">
        <f>(0.659574468085106*'[2]Off Peak Detail'!CI12)+(0.170212765957447*'[2]Off Peak Detail'!CI31)+(0.170212765957447*'[2]Off Peak Detail'!CI50)</f>
        <v>0</v>
      </c>
      <c r="CO12" s="52">
        <f>(0.625*'[2]Off Peak Detail'!CJ12)+(0.208333333333333*'[2]Off Peak Detail'!CJ31)+(0.166666666666667*'[2]Off Peak Detail'!CJ50)</f>
        <v>0</v>
      </c>
      <c r="CP12" s="52">
        <f>(0.63265306122449*'[2]Off Peak Detail'!CK12)+(0.163265306122449*'[2]Off Peak Detail'!CK31)+(0.204081632653061*'[2]Off Peak Detail'!CK50)</f>
        <v>0</v>
      </c>
      <c r="CQ12" s="52">
        <f>(0.652173913043478*'[2]Off Peak Detail'!CL12)+(0.173913043478261*'[2]Off Peak Detail'!CL31)+(0.173913043478261*'[2]Off Peak Detail'!CL50)</f>
        <v>0</v>
      </c>
      <c r="CR12" s="52">
        <f>(0.607843137254902*'[2]Off Peak Detail'!CM12)+(0.196078431372549*'[2]Off Peak Detail'!CM31)+(0.196078431372549*'[2]Off Peak Detail'!CM50)</f>
        <v>0</v>
      </c>
      <c r="CS12" s="52">
        <f>(0.659574468085106*'[2]Off Peak Detail'!CN12)+(0.170212765957447*'[2]Off Peak Detail'!CN31)+(0.170212765957447*'[2]Off Peak Detail'!CN50)</f>
        <v>0</v>
      </c>
      <c r="CT12" s="52">
        <f>(0.636363636363636*'[2]Off Peak Detail'!CO12)+(0.181818181818182*'[2]Off Peak Detail'!CO31)+(0.181818181818182*'[2]Off Peak Detail'!CO50)</f>
        <v>0</v>
      </c>
      <c r="CU12" s="52">
        <f>(0.63265306122449*'[2]Off Peak Detail'!CP12)+(0.204081632653061*'[2]Off Peak Detail'!CP31)+(0.163265306122449*'[2]Off Peak Detail'!CP50)</f>
        <v>0</v>
      </c>
      <c r="CV12" s="52">
        <f>(0.625*'[2]Off Peak Detail'!CQ12)+(0.166666666666667*'[2]Off Peak Detail'!CQ31)+(0.208333333333333*'[2]Off Peak Detail'!CQ50)</f>
        <v>0</v>
      </c>
      <c r="CW12" s="52">
        <f>(0.659574468085106*'[2]Off Peak Detail'!CR12)+(0.170212765957447*'[2]Off Peak Detail'!CR31)+(0.170212765957447*'[2]Off Peak Detail'!CR50)</f>
        <v>0</v>
      </c>
      <c r="CX12" s="52">
        <f>(0.625*'[2]Off Peak Detail'!CS12)+(0.208333333333333*'[2]Off Peak Detail'!CS31)+(0.166666666666667*'[2]Off Peak Detail'!CS50)</f>
        <v>0</v>
      </c>
      <c r="CY12" s="52">
        <f>(0.63265306122449*'[2]Off Peak Detail'!CT12)+(0.163265306122449*'[2]Off Peak Detail'!CT31)+(0.204081632653061*'[2]Off Peak Detail'!CT50)</f>
        <v>0</v>
      </c>
      <c r="CZ12" s="52">
        <f>(0.659574468085106*'[2]Off Peak Detail'!CU12)+(0.170212765957447*'[2]Off Peak Detail'!CU31)+(0.170212765957447*'[2]Off Peak Detail'!CU50)</f>
        <v>0</v>
      </c>
      <c r="DA12" s="52">
        <f>(0.6*'[2]Off Peak Detail'!CV12)+(0.2*'[2]Off Peak Detail'!CV31)+(0.2*'[2]Off Peak Detail'!CV50)</f>
        <v>0</v>
      </c>
      <c r="DB12" s="52">
        <f>(0.659574468085106*'[2]Off Peak Detail'!CW12)+(0.170212765957447*'[2]Off Peak Detail'!CW31)+(0.170212765957447*'[2]Off Peak Detail'!CW50)</f>
        <v>0</v>
      </c>
      <c r="DC12" s="52">
        <f>(0.652173913043478*'[2]Off Peak Detail'!CX12)+(0.173913043478261*'[2]Off Peak Detail'!CX31)+(0.173913043478261*'[2]Off Peak Detail'!CX50)</f>
        <v>0</v>
      </c>
      <c r="DD12" s="52">
        <f>(0.607843137254902*'[2]Off Peak Detail'!CY12)+(0.196078431372549*'[2]Off Peak Detail'!CY31)+(0.196078431372549*'[2]Off Peak Detail'!CY50)</f>
        <v>0</v>
      </c>
      <c r="DE12" s="52">
        <f>(0.659574468085106*'[2]Off Peak Detail'!CZ12)+(0.170212765957447*'[2]Off Peak Detail'!CZ31)+(0.170212765957447*'[2]Off Peak Detail'!CZ50)</f>
        <v>0</v>
      </c>
      <c r="DF12" s="52">
        <f>(0.644444444444444*'[2]Off Peak Detail'!DA12)+(0.177777777777778*'[2]Off Peak Detail'!DA31)+(0.177777777777778*'[2]Off Peak Detail'!DA50)</f>
        <v>0</v>
      </c>
      <c r="DG12" s="52">
        <f>(0.607843137254902*'[2]Off Peak Detail'!DB12)+(0.196078431372549*'[2]Off Peak Detail'!DB31)+(0.196078431372549*'[2]Off Peak Detail'!DB50)</f>
        <v>0</v>
      </c>
      <c r="DH12" s="52">
        <f>(0.652173913043478*'[2]Off Peak Detail'!DC12)+(0.173913043478261*'[2]Off Peak Detail'!DC31)+(0.173913043478261*'[2]Off Peak Detail'!DC50)</f>
        <v>0</v>
      </c>
      <c r="DI12" s="52">
        <f>(0.63265306122449*'[2]Off Peak Detail'!DD12)+(0.204081632653061*'[2]Off Peak Detail'!DD31)+(0.163265306122449*'[2]Off Peak Detail'!DD50)</f>
        <v>0</v>
      </c>
      <c r="DJ12" s="52">
        <f>(0.625*'[2]Off Peak Detail'!DE12)+(0.166666666666667*'[2]Off Peak Detail'!DE31)+(0.208333333333333*'[2]Off Peak Detail'!DE50)</f>
        <v>0</v>
      </c>
      <c r="DK12" s="52">
        <f>(0.659574468085106*'[2]Off Peak Detail'!DF12)+(0.170212765957447*'[2]Off Peak Detail'!DF31)+(0.170212765957447*'[2]Off Peak Detail'!DF50)</f>
        <v>0</v>
      </c>
      <c r="DL12" s="52">
        <f>(0.607843137254902*'[2]Off Peak Detail'!DG12)+(0.196078431372549*'[2]Off Peak Detail'!DG31)+(0.196078431372549*'[2]Off Peak Detail'!DG50)</f>
        <v>0</v>
      </c>
      <c r="DM12" s="52">
        <f>(0.652173913043478*'[2]Off Peak Detail'!DH12)+(0.173913043478261*'[2]Off Peak Detail'!DH31)+(0.173913043478261*'[2]Off Peak Detail'!DH50)</f>
        <v>0</v>
      </c>
      <c r="DN12" s="52">
        <f>(0.659574468085106*'[2]Off Peak Detail'!DI12)+(0.170212765957447*'[2]Off Peak Detail'!DI31)+(0.170212765957447*'[2]Off Peak Detail'!DI50)</f>
        <v>0</v>
      </c>
      <c r="DO12" s="52">
        <f>(0.6*'[2]Off Peak Detail'!DJ12)+(0.2*'[2]Off Peak Detail'!DJ31)+(0.2*'[2]Off Peak Detail'!DJ50)</f>
        <v>0</v>
      </c>
      <c r="DP12" s="52">
        <f>(0.659574468085106*'[2]Off Peak Detail'!DK12)+(0.170212765957447*'[2]Off Peak Detail'!DK31)+(0.170212765957447*'[2]Off Peak Detail'!DK50)</f>
        <v>0</v>
      </c>
      <c r="DQ12" s="52">
        <f>(0.63265306122449*'[2]Off Peak Detail'!DL12)+(0.204081632653061*'[2]Off Peak Detail'!DL31)+(0.163265306122449*'[2]Off Peak Detail'!DL50)</f>
        <v>0</v>
      </c>
      <c r="DR12" s="52">
        <f>(0.636363636363636*'[2]Off Peak Detail'!DM12)+(0.181818181818182*'[2]Off Peak Detail'!DM31)+(0.181818181818182*'[2]Off Peak Detail'!DM50)</f>
        <v>0</v>
      </c>
      <c r="DS12" s="52">
        <f>(0.63265306122449*'[2]Off Peak Detail'!DN12)+(0.163265306122449*'[2]Off Peak Detail'!DN31)+(0.204081632653061*'[2]Off Peak Detail'!DN50)</f>
        <v>0</v>
      </c>
      <c r="DT12" s="52">
        <f>(0.652173913043478*'[2]Off Peak Detail'!DO12)+(0.173913043478261*'[2]Off Peak Detail'!DO31)+(0.173913043478261*'[2]Off Peak Detail'!DO50)</f>
        <v>0</v>
      </c>
      <c r="DU12" s="52">
        <f>(0.607843137254902*'[2]Off Peak Detail'!DP12)+(0.196078431372549*'[2]Off Peak Detail'!DP31)+(0.196078431372549*'[2]Off Peak Detail'!DP50)</f>
        <v>0</v>
      </c>
      <c r="DV12" s="52">
        <f>(0.652173913043478*'[2]Off Peak Detail'!DQ12)+(0.173913043478261*'[2]Off Peak Detail'!DQ31)+(0.173913043478261*'[2]Off Peak Detail'!DQ50)</f>
        <v>0</v>
      </c>
      <c r="DW12" s="52">
        <f>(0.659574468085106*'[2]Off Peak Detail'!DR12)+(0.170212765957447*'[2]Off Peak Detail'!DR31)+(0.170212765957447*'[2]Off Peak Detail'!DR50)</f>
        <v>0</v>
      </c>
      <c r="DX12" s="52">
        <f>(0.607843137254902*'[2]Off Peak Detail'!DS12)+(0.196078431372549*'[2]Off Peak Detail'!DS31)+(0.196078431372549*'[2]Off Peak Detail'!DS50)</f>
        <v>0</v>
      </c>
      <c r="DY12" s="52">
        <f>(0.652173913043478*'[2]Off Peak Detail'!DT12)+(0.173913043478261*'[2]Off Peak Detail'!DT31)+(0.173913043478261*'[2]Off Peak Detail'!DT50)</f>
        <v>0</v>
      </c>
      <c r="DZ12" s="52">
        <f>(0.63265306122449*'[2]Off Peak Detail'!DU12)+(0.204081632653061*'[2]Off Peak Detail'!DU31)+(0.163265306122449*'[2]Off Peak Detail'!DU50)</f>
        <v>0</v>
      </c>
      <c r="EA12" s="52">
        <f>(0.625*'[2]Off Peak Detail'!DV12)+(0.166666666666667*'[2]Off Peak Detail'!DV31)+(0.208333333333333*'[2]Off Peak Detail'!DV50)</f>
        <v>0</v>
      </c>
      <c r="EB12" s="52">
        <f>(0.659574468085106*'[2]Off Peak Detail'!DW12)+(0.170212765957447*'[2]Off Peak Detail'!DW31)+(0.170212765957447*'[2]Off Peak Detail'!DW50)</f>
        <v>0</v>
      </c>
      <c r="EC12" s="52">
        <f>(0.607843137254902*'[2]Off Peak Detail'!DX12)+(0.196078431372549*'[2]Off Peak Detail'!DX31)+(0.196078431372549*'[2]Off Peak Detail'!DX50)</f>
        <v>0</v>
      </c>
      <c r="ED12" s="52">
        <f>(0.636363636363636*'[2]Off Peak Detail'!DY12)+(0.181818181818182*'[2]Off Peak Detail'!DY31)+(0.181818181818182*'[2]Off Peak Detail'!DY50)</f>
        <v>0</v>
      </c>
      <c r="EE12" s="52">
        <f>(0.659574468085106*'[2]Off Peak Detail'!DZ12)+(0.170212765957447*'[2]Off Peak Detail'!DZ31)+(0.170212765957447*'[2]Off Peak Detail'!DZ50)</f>
        <v>0</v>
      </c>
      <c r="EF12" s="52">
        <f>(0.652173913043478*'[2]Off Peak Detail'!EA12)+(0.173913043478261*'[2]Off Peak Detail'!EA31)+(0.173913043478261*'[2]Off Peak Detail'!EA50)</f>
        <v>0</v>
      </c>
      <c r="EG12" s="52">
        <f>(0.607843137254902*'[2]Off Peak Detail'!EB12)+(0.196078431372549*'[2]Off Peak Detail'!EB31)+(0.196078431372549*'[2]Off Peak Detail'!EB50)</f>
        <v>0</v>
      </c>
      <c r="EH12" s="52">
        <f>(0.652173913043478*'[2]Off Peak Detail'!EC12)+(0.173913043478261*'[2]Off Peak Detail'!EC31)+(0.173913043478261*'[2]Off Peak Detail'!EC50)</f>
        <v>0</v>
      </c>
      <c r="EI12" s="52">
        <f>(0.63265306122449*'[2]Off Peak Detail'!ED12)+(0.204081632653061*'[2]Off Peak Detail'!ED31)+(0.163265306122449*'[2]Off Peak Detail'!ED50)</f>
        <v>0</v>
      </c>
      <c r="EJ12" s="52">
        <f>(0.63265306122449*'[2]Off Peak Detail'!EE12)+(0.163265306122449*'[2]Off Peak Detail'!EE31)+(0.204081632653061*'[2]Off Peak Detail'!EE50)</f>
        <v>0</v>
      </c>
      <c r="EK12" s="52">
        <f>(0.652173913043478*'[2]Off Peak Detail'!EF12)+(0.173913043478261*'[2]Off Peak Detail'!EF31)+(0.173913043478261*'[2]Off Peak Detail'!EF50)</f>
        <v>0</v>
      </c>
      <c r="EL12" s="52">
        <f>(0.607843137254902*'[2]Off Peak Detail'!EG12)+(0.196078431372549*'[2]Off Peak Detail'!EG31)+(0.196078431372549*'[2]Off Peak Detail'!EG50)</f>
        <v>0</v>
      </c>
      <c r="EM12" s="52">
        <f>(0.652173913043478*'[2]Off Peak Detail'!EH12)+(0.173913043478261*'[2]Off Peak Detail'!EH31)+(0.173913043478261*'[2]Off Peak Detail'!EH50)</f>
        <v>0</v>
      </c>
      <c r="EN12" s="52">
        <f>(0.659574468085106*'[2]Off Peak Detail'!EI12)+(0.170212765957447*'[2]Off Peak Detail'!EI31)+(0.170212765957447*'[2]Off Peak Detail'!EI50)</f>
        <v>0</v>
      </c>
    </row>
    <row r="13" spans="1:144" s="6" customFormat="1" ht="13.65" customHeight="1" x14ac:dyDescent="0.2">
      <c r="A13" s="37" t="s">
        <v>24</v>
      </c>
      <c r="B13" s="44" t="s">
        <v>25</v>
      </c>
      <c r="C13" s="52">
        <f ca="1">(0.647058823529412*'[2]Off Peak Detail'!D13)+(0.176470588235294*'[2]Off Peak Detail'!D32)+(0.176470588235294*'[2]Off Peak Detail'!D51)</f>
        <v>-1.4058813207289766</v>
      </c>
      <c r="D13" s="52">
        <f ca="1">(0.659574468085106*'[2]Off Peak Detail'!E13)+(0.170212765957447*'[2]Off Peak Detail'!E32)+(0.170212765957447*'[2]Off Peak Detail'!E51)</f>
        <v>0.61276699634308585</v>
      </c>
      <c r="E13" s="52">
        <f>(0.6*'[2]Off Peak Detail'!F13)+(0.2*'[2]Off Peak Detail'!F32)+(0.2*'[2]Off Peak Detail'!F51)</f>
        <v>0.720001220703125</v>
      </c>
      <c r="F13" s="31">
        <f t="shared" si="16"/>
        <v>0.64824618801824985</v>
      </c>
      <c r="G13" s="52">
        <f>(0.659574468085106*'[2]Off Peak Detail'!H13)+(0.170212765957447*'[2]Off Peak Detail'!H32)+(0.170212765957447*'[2]Off Peak Detail'!H51)</f>
        <v>0.61276699634308585</v>
      </c>
      <c r="H13" s="52">
        <f>(0.652173913043478*'[2]Off Peak Detail'!I13)+(0.173913043478261*'[2]Off Peak Detail'!I32)+(0.173913043478261*'[2]Off Peak Detail'!I51)</f>
        <v>0.62608801800271785</v>
      </c>
      <c r="I13" s="52">
        <f>(0.607843137254902*'[2]Off Peak Detail'!J13)+(0.196078431372549*'[2]Off Peak Detail'!J32)+(0.196078431372549*'[2]Off Peak Detail'!J51)</f>
        <v>0.70588354970894596</v>
      </c>
      <c r="J13" s="39">
        <v>0.40218292236328135</v>
      </c>
      <c r="K13" s="31">
        <f t="shared" si="17"/>
        <v>0.63365678030932737</v>
      </c>
      <c r="L13" s="40">
        <f t="shared" si="0"/>
        <v>0.61276699634308585</v>
      </c>
      <c r="M13" s="40">
        <f t="shared" si="1"/>
        <v>0.65454656427556879</v>
      </c>
      <c r="N13" s="31">
        <f t="shared" si="18"/>
        <v>0.66598578385583185</v>
      </c>
      <c r="O13" s="31">
        <f t="shared" si="2"/>
        <v>0.70588354970894596</v>
      </c>
      <c r="P13" s="31">
        <f t="shared" si="3"/>
        <v>0.62608801800271785</v>
      </c>
      <c r="Q13" s="31">
        <f t="shared" si="4"/>
        <v>0.61276699634308585</v>
      </c>
      <c r="R13" s="31">
        <f t="shared" si="5"/>
        <v>0.720001220703125</v>
      </c>
      <c r="S13" s="31">
        <f t="shared" si="19"/>
        <v>0.63699630359644699</v>
      </c>
      <c r="T13" s="31">
        <f t="shared" si="6"/>
        <v>0.61276699634308585</v>
      </c>
      <c r="U13" s="31">
        <f t="shared" si="7"/>
        <v>0.66122561084980824</v>
      </c>
      <c r="V13" s="31">
        <f t="shared" si="8"/>
        <v>0.67500114440917969</v>
      </c>
      <c r="W13" s="31">
        <f t="shared" si="20"/>
        <v>0.64966458386735793</v>
      </c>
      <c r="X13" s="31">
        <f t="shared" si="9"/>
        <v>0.61276699634308585</v>
      </c>
      <c r="Y13" s="40">
        <f t="shared" si="10"/>
        <v>0.67500114440917969</v>
      </c>
      <c r="Z13" s="40">
        <f t="shared" si="11"/>
        <v>0.66122561084980824</v>
      </c>
      <c r="AA13" s="39">
        <v>0.65340424915466866</v>
      </c>
      <c r="AB13" s="39">
        <v>0.65340424915466877</v>
      </c>
      <c r="AC13" s="39">
        <v>0.65226511672814158</v>
      </c>
      <c r="AD13" s="39">
        <v>0.657391636060632</v>
      </c>
      <c r="AE13" s="39">
        <v>5.3974939024431789E-2</v>
      </c>
      <c r="AF13" s="39">
        <v>0.22584030193151278</v>
      </c>
      <c r="AG13" s="42">
        <v>0.32486246157411541</v>
      </c>
      <c r="AH13" s="46"/>
      <c r="AI13" s="36"/>
      <c r="AJ13" s="36"/>
      <c r="AK13" s="52">
        <f>(0.659574468085106*'[2]Off Peak Detail'!AF13)+(0.170212765957447*'[2]Off Peak Detail'!AF32)+(0.170212765957447*'[2]Off Peak Detail'!AF51)</f>
        <v>0.61276699634308585</v>
      </c>
      <c r="AL13" s="52">
        <f>(0.636363636363636*'[2]Off Peak Detail'!AG13)+(0.181818181818182*'[2]Off Peak Detail'!AG32)+(0.181818181818182*'[2]Off Peak Detail'!AG51)</f>
        <v>0.65454656427556879</v>
      </c>
      <c r="AM13" s="52">
        <f>(0.607843137254902*'[2]Off Peak Detail'!AH13)+(0.196078431372549*'[2]Off Peak Detail'!AH32)+(0.196078431372549*'[2]Off Peak Detail'!AH51)</f>
        <v>0.70588354970894596</v>
      </c>
      <c r="AN13" s="52">
        <f>(0.652173913043478*'[2]Off Peak Detail'!AI13)+(0.173913043478261*'[2]Off Peak Detail'!AI32)+(0.173913043478261*'[2]Off Peak Detail'!AI51)</f>
        <v>0.62608801800271785</v>
      </c>
      <c r="AO13" s="52">
        <f>(0.659574468085106*'[2]Off Peak Detail'!AJ13)+(0.170212765957447*'[2]Off Peak Detail'!AJ32)+(0.170212765957447*'[2]Off Peak Detail'!AJ51)</f>
        <v>0.61276699634308585</v>
      </c>
      <c r="AP13" s="52">
        <f>(0.6*'[2]Off Peak Detail'!AK13)+(0.2*'[2]Off Peak Detail'!AK32)+(0.2*'[2]Off Peak Detail'!AK51)</f>
        <v>0.720001220703125</v>
      </c>
      <c r="AQ13" s="52">
        <f>(0.659574468085106*'[2]Off Peak Detail'!AL13)+(0.170212765957447*'[2]Off Peak Detail'!AL32)+(0.170212765957447*'[2]Off Peak Detail'!AL51)</f>
        <v>0.61276699634308585</v>
      </c>
      <c r="AR13" s="52">
        <f>(0.63265306122449*'[2]Off Peak Detail'!AM13)+(0.204081632653061*'[2]Off Peak Detail'!AM32)+(0.163265306122449*'[2]Off Peak Detail'!AM51)</f>
        <v>0.66122561084980824</v>
      </c>
      <c r="AS13" s="52">
        <f>(0.625*'[2]Off Peak Detail'!AN13)+(0.166666666666667*'[2]Off Peak Detail'!AN32)+(0.208333333333333*'[2]Off Peak Detail'!AN51)</f>
        <v>0.67500114440917969</v>
      </c>
      <c r="AT13" s="52">
        <f>(0.659574468085106*'[2]Off Peak Detail'!AO13)+(0.170212765957447*'[2]Off Peak Detail'!AO32)+(0.170212765957447*'[2]Off Peak Detail'!AO51)</f>
        <v>0.61276699634308585</v>
      </c>
      <c r="AU13" s="52">
        <f>(0.625*'[2]Off Peak Detail'!AP13)+(0.208333333333333*'[2]Off Peak Detail'!AP32)+(0.166666666666667*'[2]Off Peak Detail'!AP51)</f>
        <v>0.67500114440917969</v>
      </c>
      <c r="AV13" s="52">
        <f>(0.63265306122449*'[2]Off Peak Detail'!AQ13)+(0.163265306122449*'[2]Off Peak Detail'!AQ32)+(0.204081632653061*'[2]Off Peak Detail'!AQ51)</f>
        <v>0.66122561084980824</v>
      </c>
      <c r="AW13" s="52">
        <f>(0.659574468085106*'[2]Off Peak Detail'!AR13)+(0.170212765957447*'[2]Off Peak Detail'!AR32)+(0.170212765957447*'[2]Off Peak Detail'!AR51)</f>
        <v>0.61276699634308585</v>
      </c>
      <c r="AX13" s="52">
        <f>(0.636363636363636*'[2]Off Peak Detail'!AS13)+(0.181818181818182*'[2]Off Peak Detail'!AS32)+(0.181818181818182*'[2]Off Peak Detail'!AS51)</f>
        <v>0.65454656427556879</v>
      </c>
      <c r="AY13" s="52">
        <f>(0.607843137254902*'[2]Off Peak Detail'!AT13)+(0.196078431372549*'[2]Off Peak Detail'!AT32)+(0.196078431372549*'[2]Off Peak Detail'!AT51)</f>
        <v>0.70588354970894596</v>
      </c>
      <c r="AZ13" s="52">
        <f>(0.652173913043478*'[2]Off Peak Detail'!AU13)+(0.173913043478261*'[2]Off Peak Detail'!AU32)+(0.173913043478261*'[2]Off Peak Detail'!AU51)</f>
        <v>0.62608801800271785</v>
      </c>
      <c r="BA13" s="52">
        <f>(0.63265306122449*'[2]Off Peak Detail'!AV13)+(0.204081632653061*'[2]Off Peak Detail'!AV32)+(0.163265306122449*'[2]Off Peak Detail'!AV51)</f>
        <v>0.66122561084980824</v>
      </c>
      <c r="BB13" s="52">
        <f>(0.625*'[2]Off Peak Detail'!AW13)+(0.166666666666667*'[2]Off Peak Detail'!AW32)+(0.208333333333333*'[2]Off Peak Detail'!AW51)</f>
        <v>0.67500114440917969</v>
      </c>
      <c r="BC13" s="52">
        <f>(0.659574468085106*'[2]Off Peak Detail'!AX13)+(0.170212765957447*'[2]Off Peak Detail'!AX32)+(0.170212765957447*'[2]Off Peak Detail'!AX51)</f>
        <v>0.61276699634308585</v>
      </c>
      <c r="BD13" s="52">
        <f>(0.607843137254902*'[2]Off Peak Detail'!AY13)+(0.196078431372549*'[2]Off Peak Detail'!AY32)+(0.196078431372549*'[2]Off Peak Detail'!AY51)</f>
        <v>0.70588354970894596</v>
      </c>
      <c r="BE13" s="52">
        <f>(0.652173913043478*'[2]Off Peak Detail'!AZ13)+(0.173913043478261*'[2]Off Peak Detail'!AZ32)+(0.173913043478261*'[2]Off Peak Detail'!AZ51)</f>
        <v>0.62608801800271785</v>
      </c>
      <c r="BF13" s="52">
        <f>(0.659574468085106*'[2]Off Peak Detail'!BA13)+(0.170212765957447*'[2]Off Peak Detail'!BA32)+(0.170212765957447*'[2]Off Peak Detail'!BA51)</f>
        <v>0.61276699634308585</v>
      </c>
      <c r="BG13" s="52">
        <f>(0.6*'[2]Off Peak Detail'!BB13)+(0.2*'[2]Off Peak Detail'!BB32)+(0.2*'[2]Off Peak Detail'!BB51)</f>
        <v>0.720001220703125</v>
      </c>
      <c r="BH13" s="52">
        <f>(0.659574468085106*'[2]Off Peak Detail'!BC13)+(0.170212765957447*'[2]Off Peak Detail'!BC32)+(0.170212765957447*'[2]Off Peak Detail'!BC51)</f>
        <v>0.61276699634308585</v>
      </c>
      <c r="BI13" s="52">
        <f>(0.63265306122449*'[2]Off Peak Detail'!BD13)+(0.204081632653061*'[2]Off Peak Detail'!BD32)+(0.163265306122449*'[2]Off Peak Detail'!BD51)</f>
        <v>0.66122561084980824</v>
      </c>
      <c r="BJ13" s="52">
        <f>(0.617021276595745*'[2]Off Peak Detail'!BE13)+(0.170212765957447*'[2]Off Peak Detail'!BE32)+(0.212765957446809*'[2]Off Peak Detail'!BE51)</f>
        <v>0.68936140993808304</v>
      </c>
      <c r="BK13" s="52">
        <f>(0.659574468085106*'[2]Off Peak Detail'!BF13)+(0.170212765957447*'[2]Off Peak Detail'!BF32)+(0.170212765957447*'[2]Off Peak Detail'!BF51)</f>
        <v>0.61276569772274003</v>
      </c>
      <c r="BL13" s="52">
        <f>(0.652173913043478*'[2]Off Peak Detail'!BG13)+(0.173913043478261*'[2]Off Peak Detail'!BG32)+(0.173913043478261*'[2]Off Peak Detail'!BG51)</f>
        <v>0.62608669115149507</v>
      </c>
      <c r="BM13" s="52">
        <f>(0.607843137254902*'[2]Off Peak Detail'!BH13)+(0.196078431372549*'[2]Off Peak Detail'!BH32)+(0.196078431372549*'[2]Off Peak Detail'!BH51)</f>
        <v>0.70588354970894596</v>
      </c>
      <c r="BN13" s="52">
        <f>(0.652173913043478*'[2]Off Peak Detail'!BI13)+(0.173913043478261*'[2]Off Peak Detail'!BI32)+(0.173913043478261*'[2]Off Peak Detail'!BI51)</f>
        <v>0.62608801800271785</v>
      </c>
      <c r="BO13" s="52">
        <f>(0.63265306122449*'[2]Off Peak Detail'!BJ13)+(0.204081632653061*'[2]Off Peak Detail'!BJ32)+(0.163265306122449*'[2]Off Peak Detail'!BJ51)</f>
        <v>0.66122561084980824</v>
      </c>
      <c r="BP13" s="52">
        <f>(0.63265306122449*'[2]Off Peak Detail'!BK13)+(0.163265306122449*'[2]Off Peak Detail'!BK32)+(0.204081632653061*'[2]Off Peak Detail'!BK51)</f>
        <v>0.66122420953244543</v>
      </c>
      <c r="BQ13" s="52">
        <f>(0.652173913043478*'[2]Off Peak Detail'!BL13)+(0.173913043478261*'[2]Off Peak Detail'!BL32)+(0.173913043478261*'[2]Off Peak Detail'!BL51)</f>
        <v>0.62608536430027217</v>
      </c>
      <c r="BR13" s="52">
        <f>(0.607843137254902*'[2]Off Peak Detail'!BM13)+(0.196078431372549*'[2]Off Peak Detail'!BM32)+(0.196078431372549*'[2]Off Peak Detail'!BM51)</f>
        <v>0.70588205374923396</v>
      </c>
      <c r="BS13" s="52">
        <f>(0.652173913043478*'[2]Off Peak Detail'!BN13)+(0.173913043478261*'[2]Off Peak Detail'!BN32)+(0.173913043478261*'[2]Off Peak Detail'!BN51)</f>
        <v>0.62608801800271785</v>
      </c>
      <c r="BT13" s="52">
        <f>(0.659574468085106*'[2]Off Peak Detail'!BO13)+(0.170212765957447*'[2]Off Peak Detail'!BO32)+(0.170212765957447*'[2]Off Peak Detail'!BO51)</f>
        <v>0.61276699634308585</v>
      </c>
      <c r="BU13" s="52">
        <f>(0.607843137254902*'[2]Off Peak Detail'!BP13)+(0.196078431372549*'[2]Off Peak Detail'!BP32)+(0.196078431372549*'[2]Off Peak Detail'!BP51)</f>
        <v>0.70588354970894596</v>
      </c>
      <c r="BV13" s="52">
        <f>(0.636363636363636*'[2]Off Peak Detail'!BQ13)+(0.181818181818182*'[2]Off Peak Detail'!BQ32)+(0.181818181818182*'[2]Off Peak Detail'!BQ51)</f>
        <v>0.6545451771129267</v>
      </c>
      <c r="BW13" s="52">
        <f>(0.659574468085106*'[2]Off Peak Detail'!BR13)+(0.170212765957447*'[2]Off Peak Detail'!BR32)+(0.170212765957447*'[2]Off Peak Detail'!BR51)</f>
        <v>0.61276439910239433</v>
      </c>
      <c r="BX13" s="52">
        <f>(0.625*'[2]Off Peak Detail'!BS13)+(0.208333333333333*'[2]Off Peak Detail'!BS32)+(0.166666666666667*'[2]Off Peak Detail'!BS51)</f>
        <v>0.67499971389770508</v>
      </c>
      <c r="BY13" s="52">
        <f>(0.63265306122449*'[2]Off Peak Detail'!BT13)+(0.163265306122449*'[2]Off Peak Detail'!BT32)+(0.204081632653061*'[2]Off Peak Detail'!BT51)</f>
        <v>0.66122561084980824</v>
      </c>
      <c r="BZ13" s="52">
        <f>(0.652173913043478*'[2]Off Peak Detail'!BU13)+(0.173913043478261*'[2]Off Peak Detail'!BU32)+(0.173913043478261*'[2]Off Peak Detail'!BU51)</f>
        <v>0.62608801800271785</v>
      </c>
      <c r="CA13" s="52">
        <f>(0.607843137254902*'[2]Off Peak Detail'!BV13)+(0.196078431372549*'[2]Off Peak Detail'!BV32)+(0.196078431372549*'[2]Off Peak Detail'!BV51)</f>
        <v>0.70588354970894596</v>
      </c>
      <c r="CB13" s="52">
        <f>(0.659574468085106*'[2]Off Peak Detail'!BW13)+(0.170212765957447*'[2]Off Peak Detail'!BW32)+(0.170212765957447*'[2]Off Peak Detail'!BW51)</f>
        <v>0.61276569772274003</v>
      </c>
      <c r="CC13" s="52">
        <f>(0.652173913043478*'[2]Off Peak Detail'!BX13)+(0.173913043478261*'[2]Off Peak Detail'!BX32)+(0.173913043478261*'[2]Off Peak Detail'!BX51)</f>
        <v>0.62608801800271785</v>
      </c>
      <c r="CD13" s="52">
        <f>(0.607843137254902*'[2]Off Peak Detail'!BY13)+(0.196078431372549*'[2]Off Peak Detail'!BY32)+(0.196078431372549*'[2]Off Peak Detail'!BY51)</f>
        <v>0.70588205374923396</v>
      </c>
      <c r="CE13" s="52">
        <f>(0.652173913043478*'[2]Off Peak Detail'!BZ13)+(0.173913043478261*'[2]Off Peak Detail'!BZ32)+(0.173913043478261*'[2]Off Peak Detail'!BZ51)</f>
        <v>0.62608669115149507</v>
      </c>
      <c r="CF13" s="52">
        <f>(0.63265306122449*'[2]Off Peak Detail'!CA13)+(0.204081632653061*'[2]Off Peak Detail'!CA32)+(0.163265306122449*'[2]Off Peak Detail'!CA51)</f>
        <v>0.66122561084980824</v>
      </c>
      <c r="CG13" s="52">
        <f>(0.63265306122449*'[2]Off Peak Detail'!CB13)+(0.163265306122449*'[2]Off Peak Detail'!CB32)+(0.204081632653061*'[2]Off Peak Detail'!CB51)</f>
        <v>0.66122561084980824</v>
      </c>
      <c r="CH13" s="52">
        <f>(0.636363636363636*'[2]Off Peak Detail'!CC13)+(0.181818181818182*'[2]Off Peak Detail'!CC32)+(0.181818181818182*'[2]Off Peak Detail'!CC51)</f>
        <v>0.6545451771129267</v>
      </c>
      <c r="CI13" s="52">
        <f>(0.659574468085106*'[2]Off Peak Detail'!CD13)+(0.170212765957447*'[2]Off Peak Detail'!CD32)+(0.170212765957447*'[2]Off Peak Detail'!CD51)</f>
        <v>0.61276699634308585</v>
      </c>
      <c r="CJ13" s="52">
        <f>(0.6*'[2]Off Peak Detail'!CE13)+(0.2*'[2]Off Peak Detail'!CE32)+(0.2*'[2]Off Peak Detail'!CE51)</f>
        <v>0.71999969482421877</v>
      </c>
      <c r="CK13" s="52">
        <f>(0.659574468085106*'[2]Off Peak Detail'!CF13)+(0.170212765957447*'[2]Off Peak Detail'!CF32)+(0.170212765957447*'[2]Off Peak Detail'!CF51)</f>
        <v>0.61276699634308585</v>
      </c>
      <c r="CL13" s="52">
        <f>(0.652173913043478*'[2]Off Peak Detail'!CG13)+(0.173913043478261*'[2]Off Peak Detail'!CG32)+(0.173913043478261*'[2]Off Peak Detail'!CG51)</f>
        <v>0</v>
      </c>
      <c r="CM13" s="52">
        <f>(0.607843137254902*'[2]Off Peak Detail'!CH13)+(0.196078431372549*'[2]Off Peak Detail'!CH32)+(0.196078431372549*'[2]Off Peak Detail'!CH51)</f>
        <v>0</v>
      </c>
      <c r="CN13" s="52">
        <f>(0.659574468085106*'[2]Off Peak Detail'!CI13)+(0.170212765957447*'[2]Off Peak Detail'!CI32)+(0.170212765957447*'[2]Off Peak Detail'!CI51)</f>
        <v>0</v>
      </c>
      <c r="CO13" s="52">
        <f>(0.625*'[2]Off Peak Detail'!CJ13)+(0.208333333333333*'[2]Off Peak Detail'!CJ32)+(0.166666666666667*'[2]Off Peak Detail'!CJ51)</f>
        <v>0</v>
      </c>
      <c r="CP13" s="52">
        <f>(0.63265306122449*'[2]Off Peak Detail'!CK13)+(0.163265306122449*'[2]Off Peak Detail'!CK32)+(0.204081632653061*'[2]Off Peak Detail'!CK51)</f>
        <v>0</v>
      </c>
      <c r="CQ13" s="52">
        <f>(0.652173913043478*'[2]Off Peak Detail'!CL13)+(0.173913043478261*'[2]Off Peak Detail'!CL32)+(0.173913043478261*'[2]Off Peak Detail'!CL51)</f>
        <v>0</v>
      </c>
      <c r="CR13" s="52">
        <f>(0.607843137254902*'[2]Off Peak Detail'!CM13)+(0.196078431372549*'[2]Off Peak Detail'!CM32)+(0.196078431372549*'[2]Off Peak Detail'!CM51)</f>
        <v>0</v>
      </c>
      <c r="CS13" s="52">
        <f>(0.659574468085106*'[2]Off Peak Detail'!CN13)+(0.170212765957447*'[2]Off Peak Detail'!CN32)+(0.170212765957447*'[2]Off Peak Detail'!CN51)</f>
        <v>0</v>
      </c>
      <c r="CT13" s="52">
        <f>(0.636363636363636*'[2]Off Peak Detail'!CO13)+(0.181818181818182*'[2]Off Peak Detail'!CO32)+(0.181818181818182*'[2]Off Peak Detail'!CO51)</f>
        <v>0</v>
      </c>
      <c r="CU13" s="52">
        <f>(0.63265306122449*'[2]Off Peak Detail'!CP13)+(0.204081632653061*'[2]Off Peak Detail'!CP32)+(0.163265306122449*'[2]Off Peak Detail'!CP51)</f>
        <v>0</v>
      </c>
      <c r="CV13" s="52">
        <f>(0.625*'[2]Off Peak Detail'!CQ13)+(0.166666666666667*'[2]Off Peak Detail'!CQ32)+(0.208333333333333*'[2]Off Peak Detail'!CQ51)</f>
        <v>0</v>
      </c>
      <c r="CW13" s="52">
        <f>(0.659574468085106*'[2]Off Peak Detail'!CR13)+(0.170212765957447*'[2]Off Peak Detail'!CR32)+(0.170212765957447*'[2]Off Peak Detail'!CR51)</f>
        <v>0</v>
      </c>
      <c r="CX13" s="52">
        <f>(0.625*'[2]Off Peak Detail'!CS13)+(0.208333333333333*'[2]Off Peak Detail'!CS32)+(0.166666666666667*'[2]Off Peak Detail'!CS51)</f>
        <v>0</v>
      </c>
      <c r="CY13" s="52">
        <f>(0.63265306122449*'[2]Off Peak Detail'!CT13)+(0.163265306122449*'[2]Off Peak Detail'!CT32)+(0.204081632653061*'[2]Off Peak Detail'!CT51)</f>
        <v>0</v>
      </c>
      <c r="CZ13" s="52">
        <f>(0.659574468085106*'[2]Off Peak Detail'!CU13)+(0.170212765957447*'[2]Off Peak Detail'!CU32)+(0.170212765957447*'[2]Off Peak Detail'!CU51)</f>
        <v>0</v>
      </c>
      <c r="DA13" s="52">
        <f>(0.6*'[2]Off Peak Detail'!CV13)+(0.2*'[2]Off Peak Detail'!CV32)+(0.2*'[2]Off Peak Detail'!CV51)</f>
        <v>0</v>
      </c>
      <c r="DB13" s="52">
        <f>(0.659574468085106*'[2]Off Peak Detail'!CW13)+(0.170212765957447*'[2]Off Peak Detail'!CW32)+(0.170212765957447*'[2]Off Peak Detail'!CW51)</f>
        <v>0</v>
      </c>
      <c r="DC13" s="52">
        <f>(0.652173913043478*'[2]Off Peak Detail'!CX13)+(0.173913043478261*'[2]Off Peak Detail'!CX32)+(0.173913043478261*'[2]Off Peak Detail'!CX51)</f>
        <v>0</v>
      </c>
      <c r="DD13" s="52">
        <f>(0.607843137254902*'[2]Off Peak Detail'!CY13)+(0.196078431372549*'[2]Off Peak Detail'!CY32)+(0.196078431372549*'[2]Off Peak Detail'!CY51)</f>
        <v>0</v>
      </c>
      <c r="DE13" s="52">
        <f>(0.659574468085106*'[2]Off Peak Detail'!CZ13)+(0.170212765957447*'[2]Off Peak Detail'!CZ32)+(0.170212765957447*'[2]Off Peak Detail'!CZ51)</f>
        <v>0</v>
      </c>
      <c r="DF13" s="52">
        <f>(0.644444444444444*'[2]Off Peak Detail'!DA13)+(0.177777777777778*'[2]Off Peak Detail'!DA32)+(0.177777777777778*'[2]Off Peak Detail'!DA51)</f>
        <v>0</v>
      </c>
      <c r="DG13" s="52">
        <f>(0.607843137254902*'[2]Off Peak Detail'!DB13)+(0.196078431372549*'[2]Off Peak Detail'!DB32)+(0.196078431372549*'[2]Off Peak Detail'!DB51)</f>
        <v>0</v>
      </c>
      <c r="DH13" s="52">
        <f>(0.652173913043478*'[2]Off Peak Detail'!DC13)+(0.173913043478261*'[2]Off Peak Detail'!DC32)+(0.173913043478261*'[2]Off Peak Detail'!DC51)</f>
        <v>0</v>
      </c>
      <c r="DI13" s="52">
        <f>(0.63265306122449*'[2]Off Peak Detail'!DD13)+(0.204081632653061*'[2]Off Peak Detail'!DD32)+(0.163265306122449*'[2]Off Peak Detail'!DD51)</f>
        <v>0</v>
      </c>
      <c r="DJ13" s="52">
        <f>(0.625*'[2]Off Peak Detail'!DE13)+(0.166666666666667*'[2]Off Peak Detail'!DE32)+(0.208333333333333*'[2]Off Peak Detail'!DE51)</f>
        <v>0</v>
      </c>
      <c r="DK13" s="52">
        <f>(0.659574468085106*'[2]Off Peak Detail'!DF13)+(0.170212765957447*'[2]Off Peak Detail'!DF32)+(0.170212765957447*'[2]Off Peak Detail'!DF51)</f>
        <v>0</v>
      </c>
      <c r="DL13" s="52">
        <f>(0.607843137254902*'[2]Off Peak Detail'!DG13)+(0.196078431372549*'[2]Off Peak Detail'!DG32)+(0.196078431372549*'[2]Off Peak Detail'!DG51)</f>
        <v>0</v>
      </c>
      <c r="DM13" s="52">
        <f>(0.652173913043478*'[2]Off Peak Detail'!DH13)+(0.173913043478261*'[2]Off Peak Detail'!DH32)+(0.173913043478261*'[2]Off Peak Detail'!DH51)</f>
        <v>0</v>
      </c>
      <c r="DN13" s="52">
        <f>(0.659574468085106*'[2]Off Peak Detail'!DI13)+(0.170212765957447*'[2]Off Peak Detail'!DI32)+(0.170212765957447*'[2]Off Peak Detail'!DI51)</f>
        <v>0</v>
      </c>
      <c r="DO13" s="52">
        <f>(0.6*'[2]Off Peak Detail'!DJ13)+(0.2*'[2]Off Peak Detail'!DJ32)+(0.2*'[2]Off Peak Detail'!DJ51)</f>
        <v>0</v>
      </c>
      <c r="DP13" s="52">
        <f>(0.659574468085106*'[2]Off Peak Detail'!DK13)+(0.170212765957447*'[2]Off Peak Detail'!DK32)+(0.170212765957447*'[2]Off Peak Detail'!DK51)</f>
        <v>0</v>
      </c>
      <c r="DQ13" s="52">
        <f>(0.63265306122449*'[2]Off Peak Detail'!DL13)+(0.204081632653061*'[2]Off Peak Detail'!DL32)+(0.163265306122449*'[2]Off Peak Detail'!DL51)</f>
        <v>0</v>
      </c>
      <c r="DR13" s="52">
        <f>(0.636363636363636*'[2]Off Peak Detail'!DM13)+(0.181818181818182*'[2]Off Peak Detail'!DM32)+(0.181818181818182*'[2]Off Peak Detail'!DM51)</f>
        <v>0</v>
      </c>
      <c r="DS13" s="52">
        <f>(0.63265306122449*'[2]Off Peak Detail'!DN13)+(0.163265306122449*'[2]Off Peak Detail'!DN32)+(0.204081632653061*'[2]Off Peak Detail'!DN51)</f>
        <v>0</v>
      </c>
      <c r="DT13" s="52">
        <f>(0.652173913043478*'[2]Off Peak Detail'!DO13)+(0.173913043478261*'[2]Off Peak Detail'!DO32)+(0.173913043478261*'[2]Off Peak Detail'!DO51)</f>
        <v>0</v>
      </c>
      <c r="DU13" s="52">
        <f>(0.607843137254902*'[2]Off Peak Detail'!DP13)+(0.196078431372549*'[2]Off Peak Detail'!DP32)+(0.196078431372549*'[2]Off Peak Detail'!DP51)</f>
        <v>0</v>
      </c>
      <c r="DV13" s="52">
        <f>(0.652173913043478*'[2]Off Peak Detail'!DQ13)+(0.173913043478261*'[2]Off Peak Detail'!DQ32)+(0.173913043478261*'[2]Off Peak Detail'!DQ51)</f>
        <v>0</v>
      </c>
      <c r="DW13" s="52">
        <f>(0.659574468085106*'[2]Off Peak Detail'!DR13)+(0.170212765957447*'[2]Off Peak Detail'!DR32)+(0.170212765957447*'[2]Off Peak Detail'!DR51)</f>
        <v>0</v>
      </c>
      <c r="DX13" s="52">
        <f>(0.607843137254902*'[2]Off Peak Detail'!DS13)+(0.196078431372549*'[2]Off Peak Detail'!DS32)+(0.196078431372549*'[2]Off Peak Detail'!DS51)</f>
        <v>0</v>
      </c>
      <c r="DY13" s="52">
        <f>(0.652173913043478*'[2]Off Peak Detail'!DT13)+(0.173913043478261*'[2]Off Peak Detail'!DT32)+(0.173913043478261*'[2]Off Peak Detail'!DT51)</f>
        <v>0</v>
      </c>
      <c r="DZ13" s="52">
        <f>(0.63265306122449*'[2]Off Peak Detail'!DU13)+(0.204081632653061*'[2]Off Peak Detail'!DU32)+(0.163265306122449*'[2]Off Peak Detail'!DU51)</f>
        <v>0</v>
      </c>
      <c r="EA13" s="52">
        <f>(0.625*'[2]Off Peak Detail'!DV13)+(0.166666666666667*'[2]Off Peak Detail'!DV32)+(0.208333333333333*'[2]Off Peak Detail'!DV51)</f>
        <v>0</v>
      </c>
      <c r="EB13" s="52">
        <f>(0.659574468085106*'[2]Off Peak Detail'!DW13)+(0.170212765957447*'[2]Off Peak Detail'!DW32)+(0.170212765957447*'[2]Off Peak Detail'!DW51)</f>
        <v>0</v>
      </c>
      <c r="EC13" s="52">
        <f>(0.607843137254902*'[2]Off Peak Detail'!DX13)+(0.196078431372549*'[2]Off Peak Detail'!DX32)+(0.196078431372549*'[2]Off Peak Detail'!DX51)</f>
        <v>0</v>
      </c>
      <c r="ED13" s="52">
        <f>(0.636363636363636*'[2]Off Peak Detail'!DY13)+(0.181818181818182*'[2]Off Peak Detail'!DY32)+(0.181818181818182*'[2]Off Peak Detail'!DY51)</f>
        <v>0</v>
      </c>
      <c r="EE13" s="52">
        <f>(0.659574468085106*'[2]Off Peak Detail'!DZ13)+(0.170212765957447*'[2]Off Peak Detail'!DZ32)+(0.170212765957447*'[2]Off Peak Detail'!DZ51)</f>
        <v>0</v>
      </c>
      <c r="EF13" s="52">
        <f>(0.652173913043478*'[2]Off Peak Detail'!EA13)+(0.173913043478261*'[2]Off Peak Detail'!EA32)+(0.173913043478261*'[2]Off Peak Detail'!EA51)</f>
        <v>0</v>
      </c>
      <c r="EG13" s="52">
        <f>(0.607843137254902*'[2]Off Peak Detail'!EB13)+(0.196078431372549*'[2]Off Peak Detail'!EB32)+(0.196078431372549*'[2]Off Peak Detail'!EB51)</f>
        <v>0</v>
      </c>
      <c r="EH13" s="52">
        <f>(0.652173913043478*'[2]Off Peak Detail'!EC13)+(0.173913043478261*'[2]Off Peak Detail'!EC32)+(0.173913043478261*'[2]Off Peak Detail'!EC51)</f>
        <v>0</v>
      </c>
      <c r="EI13" s="52">
        <f>(0.63265306122449*'[2]Off Peak Detail'!ED13)+(0.204081632653061*'[2]Off Peak Detail'!ED32)+(0.163265306122449*'[2]Off Peak Detail'!ED51)</f>
        <v>0</v>
      </c>
      <c r="EJ13" s="52">
        <f>(0.63265306122449*'[2]Off Peak Detail'!EE13)+(0.163265306122449*'[2]Off Peak Detail'!EE32)+(0.204081632653061*'[2]Off Peak Detail'!EE51)</f>
        <v>0</v>
      </c>
      <c r="EK13" s="52">
        <f>(0.652173913043478*'[2]Off Peak Detail'!EF13)+(0.173913043478261*'[2]Off Peak Detail'!EF32)+(0.173913043478261*'[2]Off Peak Detail'!EF51)</f>
        <v>0</v>
      </c>
      <c r="EL13" s="52">
        <f>(0.607843137254902*'[2]Off Peak Detail'!EG13)+(0.196078431372549*'[2]Off Peak Detail'!EG32)+(0.196078431372549*'[2]Off Peak Detail'!EG51)</f>
        <v>0</v>
      </c>
      <c r="EM13" s="52">
        <f>(0.652173913043478*'[2]Off Peak Detail'!EH13)+(0.173913043478261*'[2]Off Peak Detail'!EH32)+(0.173913043478261*'[2]Off Peak Detail'!EH51)</f>
        <v>0</v>
      </c>
      <c r="EN13" s="52">
        <f>(0.659574468085106*'[2]Off Peak Detail'!EI13)+(0.170212765957447*'[2]Off Peak Detail'!EI32)+(0.170212765957447*'[2]Off Peak Detail'!EI51)</f>
        <v>0</v>
      </c>
    </row>
    <row r="14" spans="1:144" s="6" customFormat="1" ht="13.65" customHeight="1" x14ac:dyDescent="0.2">
      <c r="A14" s="47" t="s">
        <v>26</v>
      </c>
      <c r="B14" s="38"/>
      <c r="C14" s="48">
        <f>(0.647058823529412*'[2]Off Peak Detail'!D14)+(0.176470588235294*'[2]Off Peak Detail'!D33)+(0.176470588235294*'[2]Off Peak Detail'!D52)</f>
        <v>2</v>
      </c>
      <c r="D14" s="48">
        <f>(0.659574468085106*'[2]Off Peak Detail'!E14)+(0.170212765957447*'[2]Off Peak Detail'!E33)+(0.170212765957447*'[2]Off Peak Detail'!E52)</f>
        <v>2</v>
      </c>
      <c r="E14" s="48">
        <f>(0.6*'[2]Off Peak Detail'!F14)+(0.2*'[2]Off Peak Detail'!F33)+(0.2*'[2]Off Peak Detail'!F52)</f>
        <v>1.750000476837158</v>
      </c>
      <c r="F14" s="43">
        <f t="shared" si="16"/>
        <v>1.75</v>
      </c>
      <c r="G14" s="48">
        <f>(0.659574468085106*'[2]Off Peak Detail'!H14)+(0.170212765957447*'[2]Off Peak Detail'!H33)+(0.170212765957447*'[2]Off Peak Detail'!H52)</f>
        <v>1.75</v>
      </c>
      <c r="H14" s="48">
        <f>(0.652173913043478*'[2]Off Peak Detail'!I14)+(0.173913043478261*'[2]Off Peak Detail'!I33)+(0.173913043478261*'[2]Off Peak Detail'!I52)</f>
        <v>1.75</v>
      </c>
      <c r="I14" s="48">
        <f>(0.607843137254902*'[2]Off Peak Detail'!J14)+(0.196078431372549*'[2]Off Peak Detail'!J33)+(0.196078431372549*'[2]Off Peak Detail'!J52)</f>
        <v>1.75</v>
      </c>
      <c r="J14" s="49">
        <v>1.8236364503340288</v>
      </c>
      <c r="K14" s="43">
        <f t="shared" si="17"/>
        <v>1.5499998331069946</v>
      </c>
      <c r="L14" s="72">
        <f t="shared" si="0"/>
        <v>1.5499998331069946</v>
      </c>
      <c r="M14" s="72">
        <f t="shared" si="1"/>
        <v>1.5499998331069946</v>
      </c>
      <c r="N14" s="43">
        <f t="shared" si="18"/>
        <v>1.5499998331069946</v>
      </c>
      <c r="O14" s="43">
        <f t="shared" si="2"/>
        <v>1.5499998331069946</v>
      </c>
      <c r="P14" s="43">
        <f t="shared" si="3"/>
        <v>1.5499998331069946</v>
      </c>
      <c r="Q14" s="43">
        <f t="shared" si="4"/>
        <v>1.5499998331069946</v>
      </c>
      <c r="R14" s="43">
        <f t="shared" si="5"/>
        <v>1.5499998331069946</v>
      </c>
      <c r="S14" s="43">
        <f t="shared" si="19"/>
        <v>1.5499998331069946</v>
      </c>
      <c r="T14" s="43">
        <f t="shared" si="6"/>
        <v>1.5499998331069946</v>
      </c>
      <c r="U14" s="43">
        <f t="shared" si="7"/>
        <v>1.5499998331069946</v>
      </c>
      <c r="V14" s="43">
        <f t="shared" si="8"/>
        <v>1.5499998331069946</v>
      </c>
      <c r="W14" s="43">
        <f t="shared" si="20"/>
        <v>1.5499998331069946</v>
      </c>
      <c r="X14" s="43">
        <f t="shared" si="9"/>
        <v>1.5499998331069946</v>
      </c>
      <c r="Y14" s="72">
        <f t="shared" si="10"/>
        <v>1.5499998331069946</v>
      </c>
      <c r="Z14" s="72">
        <f t="shared" si="11"/>
        <v>1.5499998331069946</v>
      </c>
      <c r="AA14" s="49">
        <v>1.5499998331069946</v>
      </c>
      <c r="AB14" s="49">
        <v>1.3000001907348633</v>
      </c>
      <c r="AC14" s="49">
        <v>0.75</v>
      </c>
      <c r="AD14" s="49">
        <v>0.75</v>
      </c>
      <c r="AE14" s="49">
        <v>0.91900277586661627</v>
      </c>
      <c r="AF14" s="49">
        <v>0.87066217604815921</v>
      </c>
      <c r="AG14" s="65">
        <v>1.0356748802296245</v>
      </c>
      <c r="AH14" s="35"/>
      <c r="AI14" s="36"/>
      <c r="AK14" s="52">
        <f>(0.659574468085106*'[2]Off Peak Detail'!AF14)+(0.170212765957447*'[2]Off Peak Detail'!AF33)+(0.170212765957447*'[2]Off Peak Detail'!AF52)</f>
        <v>1.5499998331069946</v>
      </c>
      <c r="AL14" s="52">
        <f>(0.636363636363636*'[2]Off Peak Detail'!AG14)+(0.181818181818182*'[2]Off Peak Detail'!AG33)+(0.181818181818182*'[2]Off Peak Detail'!AG52)</f>
        <v>1.5499998331069946</v>
      </c>
      <c r="AM14" s="52">
        <f>(0.607843137254902*'[2]Off Peak Detail'!AH14)+(0.196078431372549*'[2]Off Peak Detail'!AH33)+(0.196078431372549*'[2]Off Peak Detail'!AH52)</f>
        <v>1.5499998331069946</v>
      </c>
      <c r="AN14" s="52">
        <f>(0.652173913043478*'[2]Off Peak Detail'!AI14)+(0.173913043478261*'[2]Off Peak Detail'!AI33)+(0.173913043478261*'[2]Off Peak Detail'!AI52)</f>
        <v>1.5499998331069946</v>
      </c>
      <c r="AO14" s="52">
        <f>(0.659574468085106*'[2]Off Peak Detail'!AJ14)+(0.170212765957447*'[2]Off Peak Detail'!AJ33)+(0.170212765957447*'[2]Off Peak Detail'!AJ52)</f>
        <v>1.5499998331069946</v>
      </c>
      <c r="AP14" s="52">
        <f>(0.6*'[2]Off Peak Detail'!AK14)+(0.2*'[2]Off Peak Detail'!AK33)+(0.2*'[2]Off Peak Detail'!AK52)</f>
        <v>1.5499998331069946</v>
      </c>
      <c r="AQ14" s="52">
        <f>(0.659574468085106*'[2]Off Peak Detail'!AL14)+(0.170212765957447*'[2]Off Peak Detail'!AL33)+(0.170212765957447*'[2]Off Peak Detail'!AL52)</f>
        <v>1.5499998331069946</v>
      </c>
      <c r="AR14" s="52">
        <f>(0.63265306122449*'[2]Off Peak Detail'!AM14)+(0.204081632653061*'[2]Off Peak Detail'!AM33)+(0.163265306122449*'[2]Off Peak Detail'!AM52)</f>
        <v>1.5499998331069946</v>
      </c>
      <c r="AS14" s="52">
        <f>(0.625*'[2]Off Peak Detail'!AN14)+(0.166666666666667*'[2]Off Peak Detail'!AN33)+(0.208333333333333*'[2]Off Peak Detail'!AN52)</f>
        <v>1.5499998331069946</v>
      </c>
      <c r="AT14" s="52">
        <f>(0.659574468085106*'[2]Off Peak Detail'!AO14)+(0.170212765957447*'[2]Off Peak Detail'!AO33)+(0.170212765957447*'[2]Off Peak Detail'!AO52)</f>
        <v>1.5499998331069946</v>
      </c>
      <c r="AU14" s="52">
        <f>(0.625*'[2]Off Peak Detail'!AP14)+(0.208333333333333*'[2]Off Peak Detail'!AP33)+(0.166666666666667*'[2]Off Peak Detail'!AP52)</f>
        <v>1.5499998331069946</v>
      </c>
      <c r="AV14" s="52">
        <f>(0.63265306122449*'[2]Off Peak Detail'!AQ14)+(0.163265306122449*'[2]Off Peak Detail'!AQ33)+(0.204081632653061*'[2]Off Peak Detail'!AQ52)</f>
        <v>1.5499998331069946</v>
      </c>
      <c r="AW14" s="52">
        <f>(0.659574468085106*'[2]Off Peak Detail'!AR14)+(0.170212765957447*'[2]Off Peak Detail'!AR33)+(0.170212765957447*'[2]Off Peak Detail'!AR52)</f>
        <v>1.3000001907348633</v>
      </c>
      <c r="AX14" s="52">
        <f>(0.636363636363636*'[2]Off Peak Detail'!AS14)+(0.181818181818182*'[2]Off Peak Detail'!AS33)+(0.181818181818182*'[2]Off Peak Detail'!AS52)</f>
        <v>1.3000001907348633</v>
      </c>
      <c r="AY14" s="52">
        <f>(0.607843137254902*'[2]Off Peak Detail'!AT14)+(0.196078431372549*'[2]Off Peak Detail'!AT33)+(0.196078431372549*'[2]Off Peak Detail'!AT52)</f>
        <v>1.3000001907348633</v>
      </c>
      <c r="AZ14" s="52">
        <f>(0.652173913043478*'[2]Off Peak Detail'!AU14)+(0.173913043478261*'[2]Off Peak Detail'!AU33)+(0.173913043478261*'[2]Off Peak Detail'!AU52)</f>
        <v>1.3000001907348633</v>
      </c>
      <c r="BA14" s="52">
        <f>(0.63265306122449*'[2]Off Peak Detail'!AV14)+(0.204081632653061*'[2]Off Peak Detail'!AV33)+(0.163265306122449*'[2]Off Peak Detail'!AV52)</f>
        <v>1.3000001907348635</v>
      </c>
      <c r="BB14" s="52">
        <f>(0.625*'[2]Off Peak Detail'!AW14)+(0.166666666666667*'[2]Off Peak Detail'!AW33)+(0.208333333333333*'[2]Off Peak Detail'!AW52)</f>
        <v>1.3000001907348633</v>
      </c>
      <c r="BC14" s="52">
        <f>(0.659574468085106*'[2]Off Peak Detail'!AX14)+(0.170212765957447*'[2]Off Peak Detail'!AX33)+(0.170212765957447*'[2]Off Peak Detail'!AX52)</f>
        <v>1.3000001907348633</v>
      </c>
      <c r="BD14" s="52">
        <f>(0.607843137254902*'[2]Off Peak Detail'!AY14)+(0.196078431372549*'[2]Off Peak Detail'!AY33)+(0.196078431372549*'[2]Off Peak Detail'!AY52)</f>
        <v>1.3000001907348633</v>
      </c>
      <c r="BE14" s="52">
        <f>(0.652173913043478*'[2]Off Peak Detail'!AZ14)+(0.173913043478261*'[2]Off Peak Detail'!AZ33)+(0.173913043478261*'[2]Off Peak Detail'!AZ52)</f>
        <v>1.3000001907348633</v>
      </c>
      <c r="BF14" s="52">
        <f>(0.659574468085106*'[2]Off Peak Detail'!BA14)+(0.170212765957447*'[2]Off Peak Detail'!BA33)+(0.170212765957447*'[2]Off Peak Detail'!BA52)</f>
        <v>1.3000001907348633</v>
      </c>
      <c r="BG14" s="52">
        <f>(0.6*'[2]Off Peak Detail'!BB14)+(0.2*'[2]Off Peak Detail'!BB33)+(0.2*'[2]Off Peak Detail'!BB52)</f>
        <v>1.3000001907348633</v>
      </c>
      <c r="BH14" s="52">
        <f>(0.659574468085106*'[2]Off Peak Detail'!BC14)+(0.170212765957447*'[2]Off Peak Detail'!BC33)+(0.170212765957447*'[2]Off Peak Detail'!BC52)</f>
        <v>1.3000001907348633</v>
      </c>
      <c r="BI14" s="52">
        <f>(0.63265306122449*'[2]Off Peak Detail'!BD14)+(0.204081632653061*'[2]Off Peak Detail'!BD33)+(0.163265306122449*'[2]Off Peak Detail'!BD52)</f>
        <v>0.75000000000000011</v>
      </c>
      <c r="BJ14" s="52">
        <f>(0.617021276595745*'[2]Off Peak Detail'!BE14)+(0.170212765957447*'[2]Off Peak Detail'!BE33)+(0.212765957446809*'[2]Off Peak Detail'!BE52)</f>
        <v>0.75000000000000078</v>
      </c>
      <c r="BK14" s="52">
        <f>(0.659574468085106*'[2]Off Peak Detail'!BF14)+(0.170212765957447*'[2]Off Peak Detail'!BF33)+(0.170212765957447*'[2]Off Peak Detail'!BF52)</f>
        <v>0.75</v>
      </c>
      <c r="BL14" s="52">
        <f>(0.652173913043478*'[2]Off Peak Detail'!BG14)+(0.173913043478261*'[2]Off Peak Detail'!BG33)+(0.173913043478261*'[2]Off Peak Detail'!BG52)</f>
        <v>0.75000000000000011</v>
      </c>
      <c r="BM14" s="52">
        <f>(0.607843137254902*'[2]Off Peak Detail'!BH14)+(0.196078431372549*'[2]Off Peak Detail'!BH33)+(0.196078431372549*'[2]Off Peak Detail'!BH52)</f>
        <v>0.75</v>
      </c>
      <c r="BN14" s="52">
        <f>(0.652173913043478*'[2]Off Peak Detail'!BI14)+(0.173913043478261*'[2]Off Peak Detail'!BI33)+(0.173913043478261*'[2]Off Peak Detail'!BI52)</f>
        <v>0.75000000000000011</v>
      </c>
      <c r="BO14" s="52">
        <f>(0.63265306122449*'[2]Off Peak Detail'!BJ14)+(0.204081632653061*'[2]Off Peak Detail'!BJ33)+(0.163265306122449*'[2]Off Peak Detail'!BJ52)</f>
        <v>0.75000000000000011</v>
      </c>
      <c r="BP14" s="52">
        <f>(0.63265306122449*'[2]Off Peak Detail'!BK14)+(0.163265306122449*'[2]Off Peak Detail'!BK33)+(0.204081632653061*'[2]Off Peak Detail'!BK52)</f>
        <v>0.75</v>
      </c>
      <c r="BQ14" s="52">
        <f>(0.652173913043478*'[2]Off Peak Detail'!BL14)+(0.173913043478261*'[2]Off Peak Detail'!BL33)+(0.173913043478261*'[2]Off Peak Detail'!BL52)</f>
        <v>0.75000000000000011</v>
      </c>
      <c r="BR14" s="52">
        <f>(0.607843137254902*'[2]Off Peak Detail'!BM14)+(0.196078431372549*'[2]Off Peak Detail'!BM33)+(0.196078431372549*'[2]Off Peak Detail'!BM52)</f>
        <v>0.75</v>
      </c>
      <c r="BS14" s="52">
        <f>(0.652173913043478*'[2]Off Peak Detail'!BN14)+(0.173913043478261*'[2]Off Peak Detail'!BN33)+(0.173913043478261*'[2]Off Peak Detail'!BN52)</f>
        <v>0.75000000000000011</v>
      </c>
      <c r="BT14" s="52">
        <f>(0.659574468085106*'[2]Off Peak Detail'!BO14)+(0.170212765957447*'[2]Off Peak Detail'!BO33)+(0.170212765957447*'[2]Off Peak Detail'!BO52)</f>
        <v>0.75</v>
      </c>
      <c r="BU14" s="52">
        <f>(0.607843137254902*'[2]Off Peak Detail'!BP14)+(0.196078431372549*'[2]Off Peak Detail'!BP33)+(0.196078431372549*'[2]Off Peak Detail'!BP52)</f>
        <v>0.75</v>
      </c>
      <c r="BV14" s="52">
        <f>(0.636363636363636*'[2]Off Peak Detail'!BQ14)+(0.181818181818182*'[2]Off Peak Detail'!BQ33)+(0.181818181818182*'[2]Off Peak Detail'!BQ52)</f>
        <v>0.75</v>
      </c>
      <c r="BW14" s="52">
        <f>(0.659574468085106*'[2]Off Peak Detail'!BR14)+(0.170212765957447*'[2]Off Peak Detail'!BR33)+(0.170212765957447*'[2]Off Peak Detail'!BR52)</f>
        <v>0.75</v>
      </c>
      <c r="BX14" s="52">
        <f>(0.625*'[2]Off Peak Detail'!BS14)+(0.208333333333333*'[2]Off Peak Detail'!BS33)+(0.166666666666667*'[2]Off Peak Detail'!BS52)</f>
        <v>0.75</v>
      </c>
      <c r="BY14" s="52">
        <f>(0.63265306122449*'[2]Off Peak Detail'!BT14)+(0.163265306122449*'[2]Off Peak Detail'!BT33)+(0.204081632653061*'[2]Off Peak Detail'!BT52)</f>
        <v>0.75</v>
      </c>
      <c r="BZ14" s="52">
        <f>(0.652173913043478*'[2]Off Peak Detail'!BU14)+(0.173913043478261*'[2]Off Peak Detail'!BU33)+(0.173913043478261*'[2]Off Peak Detail'!BU52)</f>
        <v>0.75000000000000011</v>
      </c>
      <c r="CA14" s="52">
        <f>(0.607843137254902*'[2]Off Peak Detail'!BV14)+(0.196078431372549*'[2]Off Peak Detail'!BV33)+(0.196078431372549*'[2]Off Peak Detail'!BV52)</f>
        <v>0.75</v>
      </c>
      <c r="CB14" s="52">
        <f>(0.659574468085106*'[2]Off Peak Detail'!BW14)+(0.170212765957447*'[2]Off Peak Detail'!BW33)+(0.170212765957447*'[2]Off Peak Detail'!BW52)</f>
        <v>0.75</v>
      </c>
      <c r="CC14" s="52">
        <f>(0.652173913043478*'[2]Off Peak Detail'!BX14)+(0.173913043478261*'[2]Off Peak Detail'!BX33)+(0.173913043478261*'[2]Off Peak Detail'!BX52)</f>
        <v>0.75000000000000011</v>
      </c>
      <c r="CD14" s="52">
        <f>(0.607843137254902*'[2]Off Peak Detail'!BY14)+(0.196078431372549*'[2]Off Peak Detail'!BY33)+(0.196078431372549*'[2]Off Peak Detail'!BY52)</f>
        <v>0.75</v>
      </c>
      <c r="CE14" s="52">
        <f>(0.652173913043478*'[2]Off Peak Detail'!BZ14)+(0.173913043478261*'[2]Off Peak Detail'!BZ33)+(0.173913043478261*'[2]Off Peak Detail'!BZ52)</f>
        <v>0.75000000000000011</v>
      </c>
      <c r="CF14" s="52">
        <f>(0.63265306122449*'[2]Off Peak Detail'!CA14)+(0.204081632653061*'[2]Off Peak Detail'!CA33)+(0.163265306122449*'[2]Off Peak Detail'!CA52)</f>
        <v>0.75000000000000011</v>
      </c>
      <c r="CG14" s="52">
        <f>(0.63265306122449*'[2]Off Peak Detail'!CB14)+(0.163265306122449*'[2]Off Peak Detail'!CB33)+(0.204081632653061*'[2]Off Peak Detail'!CB52)</f>
        <v>0.75</v>
      </c>
      <c r="CH14" s="52">
        <f>(0.636363636363636*'[2]Off Peak Detail'!CC14)+(0.181818181818182*'[2]Off Peak Detail'!CC33)+(0.181818181818182*'[2]Off Peak Detail'!CC52)</f>
        <v>0.75</v>
      </c>
      <c r="CI14" s="52">
        <f>(0.659574468085106*'[2]Off Peak Detail'!CD14)+(0.170212765957447*'[2]Off Peak Detail'!CD33)+(0.170212765957447*'[2]Off Peak Detail'!CD52)</f>
        <v>0.75</v>
      </c>
      <c r="CJ14" s="52">
        <f>(0.6*'[2]Off Peak Detail'!CE14)+(0.2*'[2]Off Peak Detail'!CE33)+(0.2*'[2]Off Peak Detail'!CE52)</f>
        <v>0.75</v>
      </c>
      <c r="CK14" s="52">
        <f>(0.659574468085106*'[2]Off Peak Detail'!CF14)+(0.170212765957447*'[2]Off Peak Detail'!CF33)+(0.170212765957447*'[2]Off Peak Detail'!CF52)</f>
        <v>0.75</v>
      </c>
      <c r="CL14" s="52">
        <f>(0.652173913043478*'[2]Off Peak Detail'!CG14)+(0.173913043478261*'[2]Off Peak Detail'!CG33)+(0.173913043478261*'[2]Off Peak Detail'!CG52)</f>
        <v>0.75000000000000011</v>
      </c>
      <c r="CM14" s="52">
        <f>(0.607843137254902*'[2]Off Peak Detail'!CH14)+(0.196078431372549*'[2]Off Peak Detail'!CH33)+(0.196078431372549*'[2]Off Peak Detail'!CH52)</f>
        <v>0.75</v>
      </c>
      <c r="CN14" s="52">
        <f>(0.659574468085106*'[2]Off Peak Detail'!CI14)+(0.170212765957447*'[2]Off Peak Detail'!CI33)+(0.170212765957447*'[2]Off Peak Detail'!CI52)</f>
        <v>0.75</v>
      </c>
      <c r="CO14" s="52">
        <f>(0.625*'[2]Off Peak Detail'!CJ14)+(0.208333333333333*'[2]Off Peak Detail'!CJ33)+(0.166666666666667*'[2]Off Peak Detail'!CJ52)</f>
        <v>0.75</v>
      </c>
      <c r="CP14" s="52">
        <f>(0.63265306122449*'[2]Off Peak Detail'!CK14)+(0.163265306122449*'[2]Off Peak Detail'!CK33)+(0.204081632653061*'[2]Off Peak Detail'!CK52)</f>
        <v>0.75</v>
      </c>
      <c r="CQ14" s="52">
        <f>(0.652173913043478*'[2]Off Peak Detail'!CL14)+(0.173913043478261*'[2]Off Peak Detail'!CL33)+(0.173913043478261*'[2]Off Peak Detail'!CL52)</f>
        <v>0.75000000000000011</v>
      </c>
      <c r="CR14" s="52">
        <f>(0.607843137254902*'[2]Off Peak Detail'!CM14)+(0.196078431372549*'[2]Off Peak Detail'!CM33)+(0.196078431372549*'[2]Off Peak Detail'!CM52)</f>
        <v>0.75</v>
      </c>
      <c r="CS14" s="52">
        <f>(0.659574468085106*'[2]Off Peak Detail'!CN14)+(0.170212765957447*'[2]Off Peak Detail'!CN33)+(0.170212765957447*'[2]Off Peak Detail'!CN52)</f>
        <v>0.75</v>
      </c>
      <c r="CT14" s="52">
        <f>(0.636363636363636*'[2]Off Peak Detail'!CO14)+(0.181818181818182*'[2]Off Peak Detail'!CO33)+(0.181818181818182*'[2]Off Peak Detail'!CO52)</f>
        <v>0.75</v>
      </c>
      <c r="CU14" s="52">
        <f>(0.63265306122449*'[2]Off Peak Detail'!CP14)+(0.204081632653061*'[2]Off Peak Detail'!CP33)+(0.163265306122449*'[2]Off Peak Detail'!CP52)</f>
        <v>0.75000000000000011</v>
      </c>
      <c r="CV14" s="52">
        <f>(0.625*'[2]Off Peak Detail'!CQ14)+(0.166666666666667*'[2]Off Peak Detail'!CQ33)+(0.208333333333333*'[2]Off Peak Detail'!CQ52)</f>
        <v>0.75</v>
      </c>
      <c r="CW14" s="52">
        <f>(0.659574468085106*'[2]Off Peak Detail'!CR14)+(0.170212765957447*'[2]Off Peak Detail'!CR33)+(0.170212765957447*'[2]Off Peak Detail'!CR52)</f>
        <v>0.75</v>
      </c>
      <c r="CX14" s="52">
        <f>(0.625*'[2]Off Peak Detail'!CS14)+(0.208333333333333*'[2]Off Peak Detail'!CS33)+(0.166666666666667*'[2]Off Peak Detail'!CS52)</f>
        <v>0.75</v>
      </c>
      <c r="CY14" s="52">
        <f>(0.63265306122449*'[2]Off Peak Detail'!CT14)+(0.163265306122449*'[2]Off Peak Detail'!CT33)+(0.204081632653061*'[2]Off Peak Detail'!CT52)</f>
        <v>0.75</v>
      </c>
      <c r="CZ14" s="52">
        <f>(0.659574468085106*'[2]Off Peak Detail'!CU14)+(0.170212765957447*'[2]Off Peak Detail'!CU33)+(0.170212765957447*'[2]Off Peak Detail'!CU52)</f>
        <v>0.75</v>
      </c>
      <c r="DA14" s="52">
        <f>(0.6*'[2]Off Peak Detail'!CV14)+(0.2*'[2]Off Peak Detail'!CV33)+(0.2*'[2]Off Peak Detail'!CV52)</f>
        <v>0.75</v>
      </c>
      <c r="DB14" s="52">
        <f>(0.659574468085106*'[2]Off Peak Detail'!CW14)+(0.170212765957447*'[2]Off Peak Detail'!CW33)+(0.170212765957447*'[2]Off Peak Detail'!CW52)</f>
        <v>0.75</v>
      </c>
      <c r="DC14" s="52">
        <f>(0.652173913043478*'[2]Off Peak Detail'!CX14)+(0.173913043478261*'[2]Off Peak Detail'!CX33)+(0.173913043478261*'[2]Off Peak Detail'!CX52)</f>
        <v>0.75000000000000011</v>
      </c>
      <c r="DD14" s="52">
        <f>(0.607843137254902*'[2]Off Peak Detail'!CY14)+(0.196078431372549*'[2]Off Peak Detail'!CY33)+(0.196078431372549*'[2]Off Peak Detail'!CY52)</f>
        <v>0.75</v>
      </c>
      <c r="DE14" s="52">
        <f>(0.659574468085106*'[2]Off Peak Detail'!CZ14)+(0.170212765957447*'[2]Off Peak Detail'!CZ33)+(0.170212765957447*'[2]Off Peak Detail'!CZ52)</f>
        <v>0.75</v>
      </c>
      <c r="DF14" s="52">
        <f>(0.644444444444444*'[2]Off Peak Detail'!DA14)+(0.177777777777778*'[2]Off Peak Detail'!DA33)+(0.177777777777778*'[2]Off Peak Detail'!DA52)</f>
        <v>0.75000000000000011</v>
      </c>
      <c r="DG14" s="52">
        <f>(0.607843137254902*'[2]Off Peak Detail'!DB14)+(0.196078431372549*'[2]Off Peak Detail'!DB33)+(0.196078431372549*'[2]Off Peak Detail'!DB52)</f>
        <v>0.75</v>
      </c>
      <c r="DH14" s="52">
        <f>(0.652173913043478*'[2]Off Peak Detail'!DC14)+(0.173913043478261*'[2]Off Peak Detail'!DC33)+(0.173913043478261*'[2]Off Peak Detail'!DC52)</f>
        <v>0.75000000000000011</v>
      </c>
      <c r="DI14" s="52">
        <f>(0.63265306122449*'[2]Off Peak Detail'!DD14)+(0.204081632653061*'[2]Off Peak Detail'!DD33)+(0.163265306122449*'[2]Off Peak Detail'!DD52)</f>
        <v>0.75000000000000011</v>
      </c>
      <c r="DJ14" s="52">
        <f>(0.625*'[2]Off Peak Detail'!DE14)+(0.166666666666667*'[2]Off Peak Detail'!DE33)+(0.208333333333333*'[2]Off Peak Detail'!DE52)</f>
        <v>0.75</v>
      </c>
      <c r="DK14" s="52">
        <f>(0.659574468085106*'[2]Off Peak Detail'!DF14)+(0.170212765957447*'[2]Off Peak Detail'!DF33)+(0.170212765957447*'[2]Off Peak Detail'!DF52)</f>
        <v>0.75</v>
      </c>
      <c r="DL14" s="52">
        <f>(0.607843137254902*'[2]Off Peak Detail'!DG14)+(0.196078431372549*'[2]Off Peak Detail'!DG33)+(0.196078431372549*'[2]Off Peak Detail'!DG52)</f>
        <v>0.75</v>
      </c>
      <c r="DM14" s="52">
        <f>(0.652173913043478*'[2]Off Peak Detail'!DH14)+(0.173913043478261*'[2]Off Peak Detail'!DH33)+(0.173913043478261*'[2]Off Peak Detail'!DH52)</f>
        <v>0.75000000000000011</v>
      </c>
      <c r="DN14" s="52">
        <f>(0.659574468085106*'[2]Off Peak Detail'!DI14)+(0.170212765957447*'[2]Off Peak Detail'!DI33)+(0.170212765957447*'[2]Off Peak Detail'!DI52)</f>
        <v>0.75</v>
      </c>
      <c r="DO14" s="52">
        <f>(0.6*'[2]Off Peak Detail'!DJ14)+(0.2*'[2]Off Peak Detail'!DJ33)+(0.2*'[2]Off Peak Detail'!DJ52)</f>
        <v>0.75</v>
      </c>
      <c r="DP14" s="52">
        <f>(0.659574468085106*'[2]Off Peak Detail'!DK14)+(0.170212765957447*'[2]Off Peak Detail'!DK33)+(0.170212765957447*'[2]Off Peak Detail'!DK52)</f>
        <v>0.75</v>
      </c>
      <c r="DQ14" s="52">
        <f>(0.63265306122449*'[2]Off Peak Detail'!DL14)+(0.204081632653061*'[2]Off Peak Detail'!DL33)+(0.163265306122449*'[2]Off Peak Detail'!DL52)</f>
        <v>0.75000000000000011</v>
      </c>
      <c r="DR14" s="52">
        <f>(0.636363636363636*'[2]Off Peak Detail'!DM14)+(0.181818181818182*'[2]Off Peak Detail'!DM33)+(0.181818181818182*'[2]Off Peak Detail'!DM52)</f>
        <v>0.75</v>
      </c>
      <c r="DS14" s="52">
        <f>(0.63265306122449*'[2]Off Peak Detail'!DN14)+(0.163265306122449*'[2]Off Peak Detail'!DN33)+(0.204081632653061*'[2]Off Peak Detail'!DN52)</f>
        <v>0.75</v>
      </c>
      <c r="DT14" s="52">
        <f>(0.652173913043478*'[2]Off Peak Detail'!DO14)+(0.173913043478261*'[2]Off Peak Detail'!DO33)+(0.173913043478261*'[2]Off Peak Detail'!DO52)</f>
        <v>0.75000000000000011</v>
      </c>
      <c r="DU14" s="52">
        <f>(0.607843137254902*'[2]Off Peak Detail'!DP14)+(0.196078431372549*'[2]Off Peak Detail'!DP33)+(0.196078431372549*'[2]Off Peak Detail'!DP52)</f>
        <v>0.75</v>
      </c>
      <c r="DV14" s="52">
        <f>(0.652173913043478*'[2]Off Peak Detail'!DQ14)+(0.173913043478261*'[2]Off Peak Detail'!DQ33)+(0.173913043478261*'[2]Off Peak Detail'!DQ52)</f>
        <v>0.75000000000000011</v>
      </c>
      <c r="DW14" s="52">
        <f>(0.659574468085106*'[2]Off Peak Detail'!DR14)+(0.170212765957447*'[2]Off Peak Detail'!DR33)+(0.170212765957447*'[2]Off Peak Detail'!DR52)</f>
        <v>0.75</v>
      </c>
      <c r="DX14" s="52">
        <f>(0.607843137254902*'[2]Off Peak Detail'!DS14)+(0.196078431372549*'[2]Off Peak Detail'!DS33)+(0.196078431372549*'[2]Off Peak Detail'!DS52)</f>
        <v>1.5499999523162842</v>
      </c>
      <c r="DY14" s="52">
        <f>(0.652173913043478*'[2]Off Peak Detail'!DT14)+(0.173913043478261*'[2]Off Peak Detail'!DT33)+(0.173913043478261*'[2]Off Peak Detail'!DT52)</f>
        <v>1.5499999523162842</v>
      </c>
      <c r="DZ14" s="52">
        <f>(0.63265306122449*'[2]Off Peak Detail'!DU14)+(0.204081632653061*'[2]Off Peak Detail'!DU33)+(0.163265306122449*'[2]Off Peak Detail'!DU52)</f>
        <v>1.5499999523162844</v>
      </c>
      <c r="EA14" s="52">
        <f>(0.625*'[2]Off Peak Detail'!DV14)+(0.166666666666667*'[2]Off Peak Detail'!DV33)+(0.208333333333333*'[2]Off Peak Detail'!DV52)</f>
        <v>1.5499999523162842</v>
      </c>
      <c r="EB14" s="52">
        <f>(0.659574468085106*'[2]Off Peak Detail'!DW14)+(0.170212765957447*'[2]Off Peak Detail'!DW33)+(0.170212765957447*'[2]Off Peak Detail'!DW52)</f>
        <v>1.0499999523162842</v>
      </c>
      <c r="EC14" s="52">
        <f>(0.607843137254902*'[2]Off Peak Detail'!DX14)+(0.196078431372549*'[2]Off Peak Detail'!DX33)+(0.196078431372549*'[2]Off Peak Detail'!DX52)</f>
        <v>1.0499999523162842</v>
      </c>
      <c r="ED14" s="52">
        <f>(0.636363636363636*'[2]Off Peak Detail'!DY14)+(0.181818181818182*'[2]Off Peak Detail'!DY33)+(0.181818181818182*'[2]Off Peak Detail'!DY52)</f>
        <v>1.0499999523162842</v>
      </c>
      <c r="EE14" s="52">
        <f>(0.659574468085106*'[2]Off Peak Detail'!DZ14)+(0.170212765957447*'[2]Off Peak Detail'!DZ33)+(0.170212765957447*'[2]Off Peak Detail'!DZ52)</f>
        <v>1.0499999523162842</v>
      </c>
      <c r="EF14" s="52">
        <f>(0.652173913043478*'[2]Off Peak Detail'!EA14)+(0.173913043478261*'[2]Off Peak Detail'!EA33)+(0.173913043478261*'[2]Off Peak Detail'!EA52)</f>
        <v>1.0499999523162842</v>
      </c>
      <c r="EG14" s="52">
        <f>(0.607843137254902*'[2]Off Peak Detail'!EB14)+(0.196078431372549*'[2]Off Peak Detail'!EB33)+(0.196078431372549*'[2]Off Peak Detail'!EB52)</f>
        <v>1.0499999523162842</v>
      </c>
      <c r="EH14" s="52">
        <f>(0.652173913043478*'[2]Off Peak Detail'!EC14)+(0.173913043478261*'[2]Off Peak Detail'!EC33)+(0.173913043478261*'[2]Off Peak Detail'!EC52)</f>
        <v>1.5499999523162842</v>
      </c>
      <c r="EI14" s="52">
        <f>(0.63265306122449*'[2]Off Peak Detail'!ED14)+(0.204081632653061*'[2]Off Peak Detail'!ED33)+(0.163265306122449*'[2]Off Peak Detail'!ED52)</f>
        <v>1.5499999523162844</v>
      </c>
      <c r="EJ14" s="52">
        <f>(0.63265306122449*'[2]Off Peak Detail'!EE14)+(0.163265306122449*'[2]Off Peak Detail'!EE33)+(0.204081632653061*'[2]Off Peak Detail'!EE52)</f>
        <v>1.5499999523162842</v>
      </c>
      <c r="EK14" s="52">
        <f>(0.652173913043478*'[2]Off Peak Detail'!EF14)+(0.173913043478261*'[2]Off Peak Detail'!EF33)+(0.173913043478261*'[2]Off Peak Detail'!EF52)</f>
        <v>1.5499999523162842</v>
      </c>
      <c r="EL14" s="52">
        <f>(0.607843137254902*'[2]Off Peak Detail'!EG14)+(0.196078431372549*'[2]Off Peak Detail'!EG33)+(0.196078431372549*'[2]Off Peak Detail'!EG52)</f>
        <v>1.5499999523162842</v>
      </c>
      <c r="EM14" s="52">
        <f>(0.652173913043478*'[2]Off Peak Detail'!EH14)+(0.173913043478261*'[2]Off Peak Detail'!EH33)+(0.173913043478261*'[2]Off Peak Detail'!EH52)</f>
        <v>1.5499999523162842</v>
      </c>
      <c r="EN14" s="52">
        <f>(0.659574468085106*'[2]Off Peak Detail'!EI14)+(0.170212765957447*'[2]Off Peak Detail'!EI33)+(0.170212765957447*'[2]Off Peak Detail'!EI52)</f>
        <v>1.0499999523162842</v>
      </c>
    </row>
    <row r="15" spans="1:144" s="6" customFormat="1" ht="13.65" customHeight="1" x14ac:dyDescent="0.2">
      <c r="A15" s="53" t="s">
        <v>48</v>
      </c>
      <c r="B15" s="5" t="s">
        <v>27</v>
      </c>
      <c r="C15" s="52">
        <f ca="1">(0.647058823529412*'[2]Off Peak Detail'!D15)+(0.176470588235294*'[2]Off Peak Detail'!D34)+(0.176470588235294*'[2]Off Peak Detail'!D53)</f>
        <v>31.941175236421472</v>
      </c>
      <c r="D15" s="52">
        <f ca="1">(0.659574468085106*'[2]Off Peak Detail'!E15)+(0.170212765957447*'[2]Off Peak Detail'!E34)+(0.170212765957447*'[2]Off Peak Detail'!E53)</f>
        <v>34.446809809258653</v>
      </c>
      <c r="E15" s="52">
        <f>(0.6*'[2]Off Peak Detail'!F15)+(0.2*'[2]Off Peak Detail'!F34)+(0.2*'[2]Off Peak Detail'!F53)</f>
        <v>32.455001831054688</v>
      </c>
      <c r="F15" s="31">
        <f t="shared" si="16"/>
        <v>32.916004685027708</v>
      </c>
      <c r="G15" s="52">
        <f>(0.659574468085106*'[2]Off Peak Detail'!H15)+(0.170212765957447*'[2]Off Peak Detail'!H34)+(0.170212765957447*'[2]Off Peak Detail'!H53)</f>
        <v>32.890426554578418</v>
      </c>
      <c r="H15" s="52">
        <f>(0.652173913043478*'[2]Off Peak Detail'!I15)+(0.173913043478261*'[2]Off Peak Detail'!I34)+(0.173913043478261*'[2]Off Peak Detail'!I53)</f>
        <v>32.767392199972406</v>
      </c>
      <c r="I15" s="52">
        <f>(0.607843137254902*'[2]Off Peak Detail'!J15)+(0.196078431372549*'[2]Off Peak Detail'!J34)+(0.196078431372549*'[2]Off Peak Detail'!J53)</f>
        <v>33.090195300532322</v>
      </c>
      <c r="J15" s="39">
        <v>32.976364218971945</v>
      </c>
      <c r="K15" s="31">
        <f t="shared" si="17"/>
        <v>34.787761592311604</v>
      </c>
      <c r="L15" s="40">
        <f t="shared" si="0"/>
        <v>35.487615220090177</v>
      </c>
      <c r="M15" s="40">
        <f t="shared" si="1"/>
        <v>34.087907964533031</v>
      </c>
      <c r="N15" s="31">
        <f t="shared" si="18"/>
        <v>27.254817354506343</v>
      </c>
      <c r="O15" s="31">
        <f t="shared" si="2"/>
        <v>28.081372578938801</v>
      </c>
      <c r="P15" s="31">
        <f t="shared" si="3"/>
        <v>26.428262130073882</v>
      </c>
      <c r="Q15" s="31">
        <f t="shared" si="4"/>
        <v>25.728723891237948</v>
      </c>
      <c r="R15" s="31">
        <f t="shared" si="5"/>
        <v>25.915002441406248</v>
      </c>
      <c r="S15" s="31">
        <f t="shared" si="19"/>
        <v>30.638266266505202</v>
      </c>
      <c r="T15" s="31">
        <f t="shared" si="6"/>
        <v>29.950000519448142</v>
      </c>
      <c r="U15" s="31">
        <f t="shared" si="7"/>
        <v>31.326532013562261</v>
      </c>
      <c r="V15" s="31">
        <f t="shared" si="8"/>
        <v>27.491668383280437</v>
      </c>
      <c r="W15" s="31">
        <f t="shared" si="20"/>
        <v>28.61767758974355</v>
      </c>
      <c r="X15" s="31">
        <f t="shared" si="9"/>
        <v>28.040426538345663</v>
      </c>
      <c r="Y15" s="40">
        <f t="shared" si="10"/>
        <v>29.317709128061932</v>
      </c>
      <c r="Z15" s="40">
        <f t="shared" si="11"/>
        <v>28.494897102823067</v>
      </c>
      <c r="AA15" s="39">
        <v>29.15233209287101</v>
      </c>
      <c r="AB15" s="39">
        <v>27.489417543794055</v>
      </c>
      <c r="AC15" s="39">
        <v>26.950266961021295</v>
      </c>
      <c r="AD15" s="39">
        <v>26.94339693683127</v>
      </c>
      <c r="AE15" s="39">
        <v>28.337034602943323</v>
      </c>
      <c r="AF15" s="39">
        <v>27.939388029759947</v>
      </c>
      <c r="AG15" s="45">
        <v>28.274502467372589</v>
      </c>
      <c r="AH15" s="46"/>
      <c r="AI15" s="36"/>
      <c r="AK15" s="52">
        <f>(0.659574468085106*'[2]Off Peak Detail'!AF15)+(0.170212765957447*'[2]Off Peak Detail'!AF34)+(0.170212765957447*'[2]Off Peak Detail'!AF53)</f>
        <v>35.487615220090177</v>
      </c>
      <c r="AL15" s="52">
        <f>(0.636363636363636*'[2]Off Peak Detail'!AG15)+(0.181818181818182*'[2]Off Peak Detail'!AG34)+(0.181818181818182*'[2]Off Peak Detail'!AG53)</f>
        <v>34.087907964533031</v>
      </c>
      <c r="AM15" s="52">
        <f>(0.607843137254902*'[2]Off Peak Detail'!AH15)+(0.196078431372549*'[2]Off Peak Detail'!AH34)+(0.196078431372549*'[2]Off Peak Detail'!AH53)</f>
        <v>28.081372578938801</v>
      </c>
      <c r="AN15" s="52">
        <f>(0.652173913043478*'[2]Off Peak Detail'!AI15)+(0.173913043478261*'[2]Off Peak Detail'!AI34)+(0.173913043478261*'[2]Off Peak Detail'!AI53)</f>
        <v>26.428262130073882</v>
      </c>
      <c r="AO15" s="52">
        <f>(0.659574468085106*'[2]Off Peak Detail'!AJ15)+(0.170212765957447*'[2]Off Peak Detail'!AJ34)+(0.170212765957447*'[2]Off Peak Detail'!AJ53)</f>
        <v>25.728723891237948</v>
      </c>
      <c r="AP15" s="52">
        <f>(0.6*'[2]Off Peak Detail'!AK15)+(0.2*'[2]Off Peak Detail'!AK34)+(0.2*'[2]Off Peak Detail'!AK53)</f>
        <v>25.915002441406248</v>
      </c>
      <c r="AQ15" s="52">
        <f>(0.659574468085106*'[2]Off Peak Detail'!AL15)+(0.170212765957447*'[2]Off Peak Detail'!AL34)+(0.170212765957447*'[2]Off Peak Detail'!AL53)</f>
        <v>29.950000519448142</v>
      </c>
      <c r="AR15" s="52">
        <f>(0.63265306122449*'[2]Off Peak Detail'!AM15)+(0.204081632653061*'[2]Off Peak Detail'!AM34)+(0.163265306122449*'[2]Off Peak Detail'!AM53)</f>
        <v>31.326532013562261</v>
      </c>
      <c r="AS15" s="52">
        <f>(0.625*'[2]Off Peak Detail'!AN15)+(0.166666666666667*'[2]Off Peak Detail'!AN34)+(0.208333333333333*'[2]Off Peak Detail'!AN53)</f>
        <v>27.491668383280437</v>
      </c>
      <c r="AT15" s="52">
        <f>(0.659574468085106*'[2]Off Peak Detail'!AO15)+(0.170212765957447*'[2]Off Peak Detail'!AO34)+(0.170212765957447*'[2]Off Peak Detail'!AO53)</f>
        <v>28.040426538345663</v>
      </c>
      <c r="AU15" s="52">
        <f>(0.625*'[2]Off Peak Detail'!AP15)+(0.208333333333333*'[2]Off Peak Detail'!AP34)+(0.166666666666667*'[2]Off Peak Detail'!AP53)</f>
        <v>29.317709128061932</v>
      </c>
      <c r="AV15" s="52">
        <f>(0.63265306122449*'[2]Off Peak Detail'!AQ15)+(0.163265306122449*'[2]Off Peak Detail'!AQ34)+(0.204081632653061*'[2]Off Peak Detail'!AQ53)</f>
        <v>28.494897102823067</v>
      </c>
      <c r="AW15" s="52">
        <f>(0.659574468085106*'[2]Off Peak Detail'!AR15)+(0.170212765957447*'[2]Off Peak Detail'!AR34)+(0.170212765957447*'[2]Off Peak Detail'!AR53)</f>
        <v>32.35038091781292</v>
      </c>
      <c r="AX15" s="52">
        <f>(0.636363636363636*'[2]Off Peak Detail'!AS15)+(0.181818181818182*'[2]Off Peak Detail'!AS34)+(0.181818181818182*'[2]Off Peak Detail'!AS53)</f>
        <v>31.31063495982777</v>
      </c>
      <c r="AY15" s="52">
        <f>(0.607843137254902*'[2]Off Peak Detail'!AT15)+(0.196078431372549*'[2]Off Peak Detail'!AT34)+(0.196078431372549*'[2]Off Peak Detail'!AT53)</f>
        <v>25.743136985629214</v>
      </c>
      <c r="AZ15" s="52">
        <f>(0.652173913043478*'[2]Off Peak Detail'!AU15)+(0.173913043478261*'[2]Off Peak Detail'!AU34)+(0.173913043478261*'[2]Off Peak Detail'!AU53)</f>
        <v>23.613044738769535</v>
      </c>
      <c r="BA15" s="52">
        <f>(0.63265306122449*'[2]Off Peak Detail'!AV15)+(0.204081632653061*'[2]Off Peak Detail'!AV34)+(0.163265306122449*'[2]Off Peak Detail'!AV53)</f>
        <v>22.379592584103953</v>
      </c>
      <c r="BB15" s="52">
        <f>(0.625*'[2]Off Peak Detail'!AW15)+(0.166666666666667*'[2]Off Peak Detail'!AW34)+(0.208333333333333*'[2]Off Peak Detail'!AW53)</f>
        <v>24.909377415974937</v>
      </c>
      <c r="BC15" s="52">
        <f>(0.659574468085106*'[2]Off Peak Detail'!AX15)+(0.170212765957447*'[2]Off Peak Detail'!AX34)+(0.170212765957447*'[2]Off Peak Detail'!AX53)</f>
        <v>29.114894136469417</v>
      </c>
      <c r="BD15" s="52">
        <f>(0.607843137254902*'[2]Off Peak Detail'!AY15)+(0.196078431372549*'[2]Off Peak Detail'!AY34)+(0.196078431372549*'[2]Off Peak Detail'!AY53)</f>
        <v>30.767648435106466</v>
      </c>
      <c r="BE15" s="52">
        <f>(0.652173913043478*'[2]Off Peak Detail'!AZ15)+(0.173913043478261*'[2]Off Peak Detail'!AZ34)+(0.173913043478261*'[2]Off Peak Detail'!AZ53)</f>
        <v>26.576088615085769</v>
      </c>
      <c r="BF15" s="52">
        <f>(0.659574468085106*'[2]Off Peak Detail'!BA15)+(0.170212765957447*'[2]Off Peak Detail'!BA34)+(0.170212765957447*'[2]Off Peak Detail'!BA53)</f>
        <v>27.205320155366937</v>
      </c>
      <c r="BG15" s="52">
        <f>(0.6*'[2]Off Peak Detail'!BB15)+(0.2*'[2]Off Peak Detail'!BB34)+(0.2*'[2]Off Peak Detail'!BB53)</f>
        <v>28.525000762939452</v>
      </c>
      <c r="BH15" s="52">
        <f>(0.659574468085106*'[2]Off Peak Detail'!BC15)+(0.170212765957447*'[2]Off Peak Detail'!BC34)+(0.170212765957447*'[2]Off Peak Detail'!BC53)</f>
        <v>27.595743788049575</v>
      </c>
      <c r="BI15" s="52">
        <f>(0.63265306122449*'[2]Off Peak Detail'!BD15)+(0.204081632653061*'[2]Off Peak Detail'!BD34)+(0.163265306122449*'[2]Off Peak Detail'!BD53)</f>
        <v>31.897487624810669</v>
      </c>
      <c r="BJ15" s="52">
        <f>(0.617021276595745*'[2]Off Peak Detail'!BE15)+(0.170212765957447*'[2]Off Peak Detail'!BE34)+(0.212765957446809*'[2]Off Peak Detail'!BE53)</f>
        <v>30.723955974173069</v>
      </c>
      <c r="BK15" s="52">
        <f>(0.659574468085106*'[2]Off Peak Detail'!BF15)+(0.170212765957447*'[2]Off Peak Detail'!BF34)+(0.170212765957447*'[2]Off Peak Detail'!BF53)</f>
        <v>25.152127627108957</v>
      </c>
      <c r="BL15" s="52">
        <f>(0.652173913043478*'[2]Off Peak Detail'!BG15)+(0.173913043478261*'[2]Off Peak Detail'!BG34)+(0.173913043478261*'[2]Off Peak Detail'!BG53)</f>
        <v>23.039131695291271</v>
      </c>
      <c r="BM15" s="52">
        <f>(0.607843137254902*'[2]Off Peak Detail'!BH15)+(0.196078431372549*'[2]Off Peak Detail'!BH34)+(0.196078431372549*'[2]Off Peak Detail'!BH53)</f>
        <v>21.884314353793272</v>
      </c>
      <c r="BN15" s="52">
        <f>(0.652173913043478*'[2]Off Peak Detail'!BI15)+(0.173913043478261*'[2]Off Peak Detail'!BI34)+(0.173913043478261*'[2]Off Peak Detail'!BI53)</f>
        <v>24.322828408946165</v>
      </c>
      <c r="BO15" s="52">
        <f>(0.63265306122449*'[2]Off Peak Detail'!BJ15)+(0.204081632653061*'[2]Off Peak Detail'!BJ34)+(0.163265306122449*'[2]Off Peak Detail'!BJ53)</f>
        <v>28.82449035644531</v>
      </c>
      <c r="BP15" s="52">
        <f>(0.63265306122449*'[2]Off Peak Detail'!BK15)+(0.163265306122449*'[2]Off Peak Detail'!BK34)+(0.204081632653061*'[2]Off Peak Detail'!BK53)</f>
        <v>29.931634023238203</v>
      </c>
      <c r="BQ15" s="52">
        <f>(0.652173913043478*'[2]Off Peak Detail'!BL15)+(0.173913043478261*'[2]Off Peak Detail'!BL34)+(0.173913043478261*'[2]Off Peak Detail'!BL53)</f>
        <v>26.002175571607506</v>
      </c>
      <c r="BR15" s="52">
        <f>(0.607843137254902*'[2]Off Peak Detail'!BM15)+(0.196078431372549*'[2]Off Peak Detail'!BM34)+(0.196078431372549*'[2]Off Peak Detail'!BM53)</f>
        <v>26.668628378475415</v>
      </c>
      <c r="BS15" s="52">
        <f>(0.652173913043478*'[2]Off Peak Detail'!BN15)+(0.173913043478261*'[2]Off Peak Detail'!BN34)+(0.173913043478261*'[2]Off Peak Detail'!BN53)</f>
        <v>27.836957384192427</v>
      </c>
      <c r="BT15" s="52">
        <f>(0.659574468085106*'[2]Off Peak Detail'!BO15)+(0.170212765957447*'[2]Off Peak Detail'!BO34)+(0.170212765957447*'[2]Off Peak Detail'!BO53)</f>
        <v>27.017020383794257</v>
      </c>
      <c r="BU15" s="52">
        <f>(0.607843137254902*'[2]Off Peak Detail'!BP15)+(0.196078431372549*'[2]Off Peak Detail'!BP34)+(0.196078431372549*'[2]Off Peak Detail'!BP53)</f>
        <v>31.919311583275892</v>
      </c>
      <c r="BV15" s="52">
        <f>(0.636363636363636*'[2]Off Peak Detail'!BQ15)+(0.181818181818182*'[2]Off Peak Detail'!BQ34)+(0.181818181818182*'[2]Off Peak Detail'!BQ53)</f>
        <v>30.746998596191411</v>
      </c>
      <c r="BW15" s="52">
        <f>(0.659574468085106*'[2]Off Peak Detail'!BR15)+(0.170212765957447*'[2]Off Peak Detail'!BR34)+(0.170212765957447*'[2]Off Peak Detail'!BR53)</f>
        <v>25.152127627108957</v>
      </c>
      <c r="BX15" s="52">
        <f>(0.625*'[2]Off Peak Detail'!BS15)+(0.208333333333333*'[2]Off Peak Detail'!BS34)+(0.166666666666667*'[2]Off Peak Detail'!BS53)</f>
        <v>23.125001271565758</v>
      </c>
      <c r="BY15" s="52">
        <f>(0.63265306122449*'[2]Off Peak Detail'!BT15)+(0.163265306122449*'[2]Off Peak Detail'!BT34)+(0.204081632653061*'[2]Off Peak Detail'!BT53)</f>
        <v>21.751021030970978</v>
      </c>
      <c r="BZ15" s="52">
        <f>(0.652173913043478*'[2]Off Peak Detail'!BU15)+(0.173913043478261*'[2]Off Peak Detail'!BU34)+(0.173913043478261*'[2]Off Peak Detail'!BU53)</f>
        <v>24.322828408946165</v>
      </c>
      <c r="CA15" s="52">
        <f>(0.607843137254902*'[2]Off Peak Detail'!BV15)+(0.196078431372549*'[2]Off Peak Detail'!BV34)+(0.196078431372549*'[2]Off Peak Detail'!BV53)</f>
        <v>29.043137853285842</v>
      </c>
      <c r="CB15" s="52">
        <f>(0.659574468085106*'[2]Off Peak Detail'!BW15)+(0.170212765957447*'[2]Off Peak Detail'!BW34)+(0.170212765957447*'[2]Off Peak Detail'!BW53)</f>
        <v>29.579788630059433</v>
      </c>
      <c r="CC15" s="52">
        <f>(0.652173913043478*'[2]Off Peak Detail'!BX15)+(0.173913043478261*'[2]Off Peak Detail'!BX34)+(0.173913043478261*'[2]Off Peak Detail'!BX53)</f>
        <v>26.002175571607506</v>
      </c>
      <c r="CD15" s="52">
        <f>(0.607843137254902*'[2]Off Peak Detail'!BY15)+(0.196078431372549*'[2]Off Peak Detail'!BY34)+(0.196078431372549*'[2]Off Peak Detail'!BY53)</f>
        <v>26.668628378475415</v>
      </c>
      <c r="CE15" s="52">
        <f>(0.652173913043478*'[2]Off Peak Detail'!BZ15)+(0.173913043478261*'[2]Off Peak Detail'!BZ34)+(0.173913043478261*'[2]Off Peak Detail'!BZ53)</f>
        <v>27.836957384192427</v>
      </c>
      <c r="CF15" s="52">
        <f>(0.63265306122449*'[2]Off Peak Detail'!CA15)+(0.204081632653061*'[2]Off Peak Detail'!CA34)+(0.163265306122449*'[2]Off Peak Detail'!CA53)</f>
        <v>27.07652966246313</v>
      </c>
      <c r="CG15" s="52">
        <f>(0.63265306122449*'[2]Off Peak Detail'!CB15)+(0.163265306122449*'[2]Off Peak Detail'!CB34)+(0.204081632653061*'[2]Off Peak Detail'!CB53)</f>
        <v>32.207671434052138</v>
      </c>
      <c r="CH15" s="52">
        <f>(0.636363636363636*'[2]Off Peak Detail'!CC15)+(0.181818181818182*'[2]Off Peak Detail'!CC34)+(0.181818181818182*'[2]Off Peak Detail'!CC53)</f>
        <v>31.156089505282313</v>
      </c>
      <c r="CI15" s="52">
        <f>(0.659574468085106*'[2]Off Peak Detail'!CD15)+(0.170212765957447*'[2]Off Peak Detail'!CD34)+(0.170212765957447*'[2]Off Peak Detail'!CD53)</f>
        <v>25.567021244130235</v>
      </c>
      <c r="CJ15" s="52">
        <f>(0.6*'[2]Off Peak Detail'!CE15)+(0.2*'[2]Off Peak Detail'!CE34)+(0.2*'[2]Off Peak Detail'!CE53)</f>
        <v>23.580001220703124</v>
      </c>
      <c r="CK15" s="52">
        <f>(0.659574468085106*'[2]Off Peak Detail'!CF15)+(0.170212765957447*'[2]Off Peak Detail'!CF34)+(0.170212765957447*'[2]Off Peak Detail'!CF53)</f>
        <v>22.063830533940745</v>
      </c>
      <c r="CL15" s="52">
        <f>(0.652173913043478*'[2]Off Peak Detail'!CG15)+(0.173913043478261*'[2]Off Peak Detail'!CG34)+(0.173913043478261*'[2]Off Peak Detail'!CG53)</f>
        <v>24.735871887207033</v>
      </c>
      <c r="CM15" s="52">
        <f>(0.607843137254902*'[2]Off Peak Detail'!CH15)+(0.196078431372549*'[2]Off Peak Detail'!CH34)+(0.196078431372549*'[2]Off Peak Detail'!CH53)</f>
        <v>29.445098637599571</v>
      </c>
      <c r="CN15" s="52">
        <f>(0.659574468085106*'[2]Off Peak Detail'!CI15)+(0.170212765957447*'[2]Off Peak Detail'!CI34)+(0.170212765957447*'[2]Off Peak Detail'!CI53)</f>
        <v>29.994682247080707</v>
      </c>
      <c r="CO15" s="52">
        <f>(0.625*'[2]Off Peak Detail'!CJ15)+(0.208333333333333*'[2]Off Peak Detail'!CJ34)+(0.166666666666667*'[2]Off Peak Detail'!CJ53)</f>
        <v>26.471876621246341</v>
      </c>
      <c r="CP15" s="52">
        <f>(0.63265306122449*'[2]Off Peak Detail'!CK15)+(0.163265306122449*'[2]Off Peak Detail'!CK34)+(0.204081632653061*'[2]Off Peak Detail'!CK53)</f>
        <v>27.082653995436068</v>
      </c>
      <c r="CQ15" s="52">
        <f>(0.652173913043478*'[2]Off Peak Detail'!CL15)+(0.173913043478261*'[2]Off Peak Detail'!CL34)+(0.173913043478261*'[2]Off Peak Detail'!CL53)</f>
        <v>28.250000862453295</v>
      </c>
      <c r="CR15" s="52">
        <f>(0.607843137254902*'[2]Off Peak Detail'!CM15)+(0.196078431372549*'[2]Off Peak Detail'!CM34)+(0.196078431372549*'[2]Off Peak Detail'!CM53)</f>
        <v>27.57352849922928</v>
      </c>
      <c r="CS15" s="52">
        <f>(0.659574468085106*'[2]Off Peak Detail'!CN15)+(0.170212765957447*'[2]Off Peak Detail'!CN34)+(0.170212765957447*'[2]Off Peak Detail'!CN53)</f>
        <v>32.686551130578877</v>
      </c>
      <c r="CT15" s="52">
        <f>(0.636363636363636*'[2]Off Peak Detail'!CO15)+(0.181818181818182*'[2]Off Peak Detail'!CO34)+(0.181818181818182*'[2]Off Peak Detail'!CO53)</f>
        <v>31.656089505282317</v>
      </c>
      <c r="CU15" s="52">
        <f>(0.63265306122449*'[2]Off Peak Detail'!CP15)+(0.204081632653061*'[2]Off Peak Detail'!CP34)+(0.163265306122449*'[2]Off Peak Detail'!CP53)</f>
        <v>26.057142670300543</v>
      </c>
      <c r="CV15" s="52">
        <f>(0.625*'[2]Off Peak Detail'!CQ15)+(0.166666666666667*'[2]Off Peak Detail'!CQ34)+(0.208333333333333*'[2]Off Peak Detail'!CQ53)</f>
        <v>24.006251207987468</v>
      </c>
      <c r="CW15" s="52">
        <f>(0.659574468085106*'[2]Off Peak Detail'!CR15)+(0.170212765957447*'[2]Off Peak Detail'!CR34)+(0.170212765957447*'[2]Off Peak Detail'!CR53)</f>
        <v>22.563830533940742</v>
      </c>
      <c r="CX15" s="52">
        <f>(0.625*'[2]Off Peak Detail'!CS15)+(0.208333333333333*'[2]Off Peak Detail'!CS34)+(0.166666666666667*'[2]Off Peak Detail'!CS53)</f>
        <v>25.382294019063313</v>
      </c>
      <c r="CY15" s="52">
        <f>(0.63265306122449*'[2]Off Peak Detail'!CT15)+(0.163265306122449*'[2]Off Peak Detail'!CT34)+(0.204081632653061*'[2]Off Peak Detail'!CT53)</f>
        <v>29.683674029914702</v>
      </c>
      <c r="CZ15" s="52">
        <f>(0.659574468085106*'[2]Off Peak Detail'!CU15)+(0.170212765957447*'[2]Off Peak Detail'!CU34)+(0.170212765957447*'[2]Off Peak Detail'!CU53)</f>
        <v>30.494682247080704</v>
      </c>
      <c r="DA15" s="52">
        <f>(0.6*'[2]Off Peak Detail'!CV15)+(0.2*'[2]Off Peak Detail'!CV34)+(0.2*'[2]Off Peak Detail'!CV53)</f>
        <v>27.075001678466798</v>
      </c>
      <c r="DB15" s="52">
        <f>(0.659574468085106*'[2]Off Peak Detail'!CW15)+(0.170212765957447*'[2]Off Peak Detail'!CW34)+(0.170212765957447*'[2]Off Peak Detail'!CW53)</f>
        <v>27.541490368132894</v>
      </c>
      <c r="DC15" s="52">
        <f>(0.652173913043478*'[2]Off Peak Detail'!CX15)+(0.173913043478261*'[2]Off Peak Detail'!CX34)+(0.173913043478261*'[2]Off Peak Detail'!CX53)</f>
        <v>28.750000862453298</v>
      </c>
      <c r="DD15" s="52">
        <f>(0.607843137254902*'[2]Off Peak Detail'!CY15)+(0.196078431372549*'[2]Off Peak Detail'!CY34)+(0.196078431372549*'[2]Off Peak Detail'!CY53)</f>
        <v>28.07352849922928</v>
      </c>
      <c r="DE15" s="52">
        <f>(0.659574468085106*'[2]Off Peak Detail'!CZ15)+(0.170212765957447*'[2]Off Peak Detail'!CZ34)+(0.170212765957447*'[2]Off Peak Detail'!CZ53)</f>
        <v>33.186551130578877</v>
      </c>
      <c r="DF15" s="52">
        <f>(0.644444444444444*'[2]Off Peak Detail'!DA15)+(0.177777777777778*'[2]Off Peak Detail'!DA34)+(0.177777777777778*'[2]Off Peak Detail'!DA53)</f>
        <v>32.129287516276044</v>
      </c>
      <c r="DG15" s="52">
        <f>(0.607843137254902*'[2]Off Peak Detail'!DB15)+(0.196078431372549*'[2]Off Peak Detail'!DB34)+(0.196078431372549*'[2]Off Peak Detail'!DB53)</f>
        <v>26.599999730727248</v>
      </c>
      <c r="DH15" s="52">
        <f>(0.652173913043478*'[2]Off Peak Detail'!DC15)+(0.173913043478261*'[2]Off Peak Detail'!DC34)+(0.173913043478261*'[2]Off Peak Detail'!DC53)</f>
        <v>24.452175173552142</v>
      </c>
      <c r="DI15" s="52">
        <f>(0.63265306122449*'[2]Off Peak Detail'!DD15)+(0.204081632653061*'[2]Off Peak Detail'!DD34)+(0.163265306122449*'[2]Off Peak Detail'!DD53)</f>
        <v>23.200000747369259</v>
      </c>
      <c r="DJ15" s="52">
        <f>(0.625*'[2]Off Peak Detail'!DE15)+(0.166666666666667*'[2]Off Peak Detail'!DE34)+(0.208333333333333*'[2]Off Peak Detail'!DE53)</f>
        <v>25.786460749308269</v>
      </c>
      <c r="DK15" s="52">
        <f>(0.659574468085106*'[2]Off Peak Detail'!DF15)+(0.170212765957447*'[2]Off Peak Detail'!DF34)+(0.170212765957447*'[2]Off Peak Detail'!DF53)</f>
        <v>29.951064349235377</v>
      </c>
      <c r="DL15" s="52">
        <f>(0.607843137254902*'[2]Off Peak Detail'!DG15)+(0.196078431372549*'[2]Off Peak Detail'!DG34)+(0.196078431372549*'[2]Off Peak Detail'!DG53)</f>
        <v>31.6245111802045</v>
      </c>
      <c r="DM15" s="52">
        <f>(0.652173913043478*'[2]Off Peak Detail'!DH15)+(0.173913043478261*'[2]Off Peak Detail'!DH34)+(0.173913043478261*'[2]Off Peak Detail'!DH53)</f>
        <v>27.415219049868377</v>
      </c>
      <c r="DN15" s="52">
        <f>(0.659574468085106*'[2]Off Peak Detail'!DI15)+(0.170212765957447*'[2]Off Peak Detail'!DI34)+(0.170212765957447*'[2]Off Peak Detail'!DI53)</f>
        <v>28.041490368132898</v>
      </c>
      <c r="DO15" s="52">
        <f>(0.6*'[2]Off Peak Detail'!DJ15)+(0.2*'[2]Off Peak Detail'!DJ34)+(0.2*'[2]Off Peak Detail'!DJ53)</f>
        <v>29.385000762939452</v>
      </c>
      <c r="DP15" s="52">
        <f>(0.659574468085106*'[2]Off Peak Detail'!DK15)+(0.170212765957447*'[2]Off Peak Detail'!DK34)+(0.170212765957447*'[2]Off Peak Detail'!DK53)</f>
        <v>28.431914000815532</v>
      </c>
      <c r="DQ15" s="52">
        <f>(0.63265306122449*'[2]Off Peak Detail'!DL15)+(0.204081632653061*'[2]Off Peak Detail'!DL34)+(0.163265306122449*'[2]Off Peak Detail'!DL53)</f>
        <v>33.805650890116794</v>
      </c>
      <c r="DR15" s="52">
        <f>(0.636363636363636*'[2]Off Peak Detail'!DM15)+(0.181818181818182*'[2]Off Peak Detail'!DM34)+(0.181818181818182*'[2]Off Peak Detail'!DM53)</f>
        <v>32.65608950528231</v>
      </c>
      <c r="DS15" s="52">
        <f>(0.63265306122449*'[2]Off Peak Detail'!DN15)+(0.163265306122449*'[2]Off Peak Detail'!DN34)+(0.204081632653061*'[2]Off Peak Detail'!DN53)</f>
        <v>27.111224365234374</v>
      </c>
      <c r="DT15" s="52">
        <f>(0.652173913043478*'[2]Off Peak Detail'!DO15)+(0.173913043478261*'[2]Off Peak Detail'!DO34)+(0.173913043478261*'[2]Off Peak Detail'!DO53)</f>
        <v>24.952175173552142</v>
      </c>
      <c r="DU15" s="52">
        <f>(0.607843137254902*'[2]Off Peak Detail'!DP15)+(0.196078431372549*'[2]Off Peak Detail'!DP34)+(0.196078431372549*'[2]Off Peak Detail'!DP53)</f>
        <v>23.786275138107001</v>
      </c>
      <c r="DV15" s="52">
        <f>(0.652173913043478*'[2]Off Peak Detail'!DQ15)+(0.173913043478261*'[2]Off Peak Detail'!DQ34)+(0.173913043478261*'[2]Off Peak Detail'!DQ53)</f>
        <v>26.235871887207036</v>
      </c>
      <c r="DW15" s="52">
        <f>(0.659574468085106*'[2]Off Peak Detail'!DR15)+(0.170212765957447*'[2]Off Peak Detail'!DR34)+(0.170212765957447*'[2]Off Peak Detail'!DR53)</f>
        <v>30.451064349235377</v>
      </c>
      <c r="DX15" s="52">
        <f>(0.607843137254902*'[2]Off Peak Detail'!DS15)+(0.196078431372549*'[2]Off Peak Detail'!DS34)+(0.196078431372549*'[2]Off Peak Detail'!DS53)</f>
        <v>32.124511180204507</v>
      </c>
      <c r="DY15" s="52">
        <f>(0.652173913043478*'[2]Off Peak Detail'!DT15)+(0.173913043478261*'[2]Off Peak Detail'!DT34)+(0.173913043478261*'[2]Off Peak Detail'!DT53)</f>
        <v>27.915219049868377</v>
      </c>
      <c r="DZ15" s="52">
        <f>(0.63265306122449*'[2]Off Peak Detail'!DU15)+(0.204081632653061*'[2]Off Peak Detail'!DU34)+(0.163265306122449*'[2]Off Peak Detail'!DU53)</f>
        <v>28.530613241390306</v>
      </c>
      <c r="EA15" s="52">
        <f>(0.625*'[2]Off Peak Detail'!DV15)+(0.166666666666667*'[2]Off Peak Detail'!DV34)+(0.208333333333333*'[2]Off Peak Detail'!DV53)</f>
        <v>29.843750826517741</v>
      </c>
      <c r="EB15" s="52">
        <f>(0.659574468085106*'[2]Off Peak Detail'!DW15)+(0.170212765957447*'[2]Off Peak Detail'!DW34)+(0.170212765957447*'[2]Off Peak Detail'!DW53)</f>
        <v>28.931914000815535</v>
      </c>
      <c r="EC15" s="52">
        <f>(0.607843137254902*'[2]Off Peak Detail'!DX15)+(0.196078431372549*'[2]Off Peak Detail'!DX34)+(0.196078431372549*'[2]Off Peak Detail'!DX53)</f>
        <v>34.321272367589614</v>
      </c>
      <c r="ED15" s="52">
        <f>(0.636363636363636*'[2]Off Peak Detail'!DY15)+(0.181818181818182*'[2]Off Peak Detail'!DY34)+(0.181818181818182*'[2]Off Peak Detail'!DY53)</f>
        <v>33.156089505282317</v>
      </c>
      <c r="EE15" s="52">
        <f>(0.659574468085106*'[2]Off Peak Detail'!DZ15)+(0.170212765957447*'[2]Off Peak Detail'!DZ34)+(0.170212765957447*'[2]Off Peak Detail'!DZ53)</f>
        <v>27.567021244130238</v>
      </c>
      <c r="EF15" s="52">
        <f>(0.652173913043478*'[2]Off Peak Detail'!EA15)+(0.173913043478261*'[2]Off Peak Detail'!EA34)+(0.173913043478261*'[2]Off Peak Detail'!EA53)</f>
        <v>25.452175173552142</v>
      </c>
      <c r="EG15" s="52">
        <f>(0.607843137254902*'[2]Off Peak Detail'!EB15)+(0.196078431372549*'[2]Off Peak Detail'!EB34)+(0.196078431372549*'[2]Off Peak Detail'!EB53)</f>
        <v>24.286275138107001</v>
      </c>
      <c r="EH15" s="52">
        <f>(0.652173913043478*'[2]Off Peak Detail'!EC15)+(0.173913043478261*'[2]Off Peak Detail'!EC34)+(0.173913043478261*'[2]Off Peak Detail'!EC53)</f>
        <v>26.735871887207033</v>
      </c>
      <c r="EI15" s="52">
        <f>(0.63265306122449*'[2]Off Peak Detail'!ED15)+(0.204081632653061*'[2]Off Peak Detail'!ED34)+(0.163265306122449*'[2]Off Peak Detail'!ED53)</f>
        <v>31.232653621751435</v>
      </c>
      <c r="EJ15" s="52">
        <f>(0.63265306122449*'[2]Off Peak Detail'!EE15)+(0.163265306122449*'[2]Off Peak Detail'!EE34)+(0.204081632653061*'[2]Off Peak Detail'!EE53)</f>
        <v>32.339797288544318</v>
      </c>
      <c r="EK15" s="52">
        <f>(0.652173913043478*'[2]Off Peak Detail'!EF15)+(0.173913043478261*'[2]Off Peak Detail'!EF34)+(0.173913043478261*'[2]Off Peak Detail'!EF53)</f>
        <v>28.415219049868377</v>
      </c>
      <c r="EL15" s="52">
        <f>(0.607843137254902*'[2]Off Peak Detail'!EG15)+(0.196078431372549*'[2]Off Peak Detail'!EG34)+(0.196078431372549*'[2]Off Peak Detail'!EG53)</f>
        <v>29.07058916278914</v>
      </c>
      <c r="EM15" s="52">
        <f>(0.652173913043478*'[2]Off Peak Detail'!EH15)+(0.173913043478261*'[2]Off Peak Detail'!EH34)+(0.173913043478261*'[2]Off Peak Detail'!EH53)</f>
        <v>30.250000862453298</v>
      </c>
      <c r="EN15" s="52">
        <f>(0.659574468085106*'[2]Off Peak Detail'!EI15)+(0.170212765957447*'[2]Off Peak Detail'!EI34)+(0.170212765957447*'[2]Off Peak Detail'!EI53)</f>
        <v>29.431914000815535</v>
      </c>
    </row>
    <row r="16" spans="1:144" s="6" customFormat="1" ht="13.65" customHeight="1" x14ac:dyDescent="0.2">
      <c r="A16" s="53" t="s">
        <v>28</v>
      </c>
      <c r="B16" s="5" t="s">
        <v>28</v>
      </c>
      <c r="C16" s="52">
        <f ca="1">(0.647058823529412*'[2]Off Peak Detail'!D16)+(0.176470588235294*'[2]Off Peak Detail'!D35)+(0.176470588235294*'[2]Off Peak Detail'!D54)</f>
        <v>18.382352716782513</v>
      </c>
      <c r="D16" s="52">
        <f ca="1">(0.659574468085106*'[2]Off Peak Detail'!E16)+(0.170212765957447*'[2]Off Peak Detail'!E35)+(0.170212765957447*'[2]Off Peak Detail'!E54)</f>
        <v>18.915849766832721</v>
      </c>
      <c r="E16" s="52">
        <f>(0.6*'[2]Off Peak Detail'!F16)+(0.2*'[2]Off Peak Detail'!F35)+(0.2*'[2]Off Peak Detail'!F54)</f>
        <v>19.19999809265137</v>
      </c>
      <c r="F16" s="31">
        <f t="shared" si="16"/>
        <v>20.66174410624496</v>
      </c>
      <c r="G16" s="52">
        <f>(0.659574468085106*'[2]Off Peak Detail'!H16)+(0.170212765957447*'[2]Off Peak Detail'!H35)+(0.170212765957447*'[2]Off Peak Detail'!H54)</f>
        <v>20.064851476791063</v>
      </c>
      <c r="H16" s="52">
        <f>(0.652173913043478*'[2]Off Peak Detail'!I16)+(0.173913043478261*'[2]Off Peak Detail'!I35)+(0.173913043478261*'[2]Off Peak Detail'!I54)</f>
        <v>20.782391423764437</v>
      </c>
      <c r="I16" s="52">
        <f>(0.607843137254902*'[2]Off Peak Detail'!J16)+(0.196078431372549*'[2]Off Peak Detail'!J35)+(0.196078431372549*'[2]Off Peak Detail'!J54)</f>
        <v>21.13798941817938</v>
      </c>
      <c r="J16" s="39">
        <v>19.822255713722924</v>
      </c>
      <c r="K16" s="31">
        <f t="shared" si="17"/>
        <v>22.52030856650849</v>
      </c>
      <c r="L16" s="40">
        <f t="shared" si="0"/>
        <v>22.404254710420652</v>
      </c>
      <c r="M16" s="40">
        <f t="shared" si="1"/>
        <v>22.636362422596328</v>
      </c>
      <c r="N16" s="31">
        <f t="shared" si="18"/>
        <v>21.589962664162719</v>
      </c>
      <c r="O16" s="31">
        <f t="shared" si="2"/>
        <v>21.745490354650162</v>
      </c>
      <c r="P16" s="31">
        <f t="shared" si="3"/>
        <v>21.434434973675273</v>
      </c>
      <c r="Q16" s="31">
        <f t="shared" si="4"/>
        <v>21.723404255319153</v>
      </c>
      <c r="R16" s="31">
        <f t="shared" si="5"/>
        <v>22.200000762939453</v>
      </c>
      <c r="S16" s="31">
        <f t="shared" si="19"/>
        <v>22.538861717393075</v>
      </c>
      <c r="T16" s="31">
        <f t="shared" si="6"/>
        <v>22.404254669838767</v>
      </c>
      <c r="U16" s="31">
        <f t="shared" si="7"/>
        <v>22.673468764947387</v>
      </c>
      <c r="V16" s="31">
        <f t="shared" si="8"/>
        <v>21.249562342961628</v>
      </c>
      <c r="W16" s="31">
        <f t="shared" si="20"/>
        <v>21.526110357179274</v>
      </c>
      <c r="X16" s="31">
        <f t="shared" si="9"/>
        <v>21.382127802422708</v>
      </c>
      <c r="Y16" s="40">
        <f t="shared" si="10"/>
        <v>21.623958508173626</v>
      </c>
      <c r="Z16" s="40">
        <f t="shared" si="11"/>
        <v>21.572244760941487</v>
      </c>
      <c r="AA16" s="39">
        <v>21.917858486608267</v>
      </c>
      <c r="AB16" s="39">
        <v>22.455322961324587</v>
      </c>
      <c r="AC16" s="39">
        <v>22.3331412803836</v>
      </c>
      <c r="AD16" s="39">
        <v>22.640173754484756</v>
      </c>
      <c r="AE16" s="39">
        <v>24.843264732733264</v>
      </c>
      <c r="AF16" s="39">
        <v>24.169232326922561</v>
      </c>
      <c r="AG16" s="45">
        <v>23.531585058511816</v>
      </c>
      <c r="AH16" s="46"/>
      <c r="AI16" s="36"/>
      <c r="AK16" s="52">
        <f>(0.659574468085106*'[2]Off Peak Detail'!AF16)+(0.170212765957447*'[2]Off Peak Detail'!AF35)+(0.170212765957447*'[2]Off Peak Detail'!AF54)</f>
        <v>22.404254710420652</v>
      </c>
      <c r="AL16" s="52">
        <f>(0.636363636363636*'[2]Off Peak Detail'!AG16)+(0.181818181818182*'[2]Off Peak Detail'!AG35)+(0.181818181818182*'[2]Off Peak Detail'!AG54)</f>
        <v>22.636362422596328</v>
      </c>
      <c r="AM16" s="52">
        <f>(0.607843137254902*'[2]Off Peak Detail'!AH16)+(0.196078431372549*'[2]Off Peak Detail'!AH35)+(0.196078431372549*'[2]Off Peak Detail'!AH54)</f>
        <v>21.745490354650162</v>
      </c>
      <c r="AN16" s="52">
        <f>(0.652173913043478*'[2]Off Peak Detail'!AI16)+(0.173913043478261*'[2]Off Peak Detail'!AI35)+(0.173913043478261*'[2]Off Peak Detail'!AI54)</f>
        <v>21.434434973675273</v>
      </c>
      <c r="AO16" s="52">
        <f>(0.659574468085106*'[2]Off Peak Detail'!AJ16)+(0.170212765957447*'[2]Off Peak Detail'!AJ35)+(0.170212765957447*'[2]Off Peak Detail'!AJ54)</f>
        <v>21.723404255319153</v>
      </c>
      <c r="AP16" s="52">
        <f>(0.6*'[2]Off Peak Detail'!AK16)+(0.2*'[2]Off Peak Detail'!AK35)+(0.2*'[2]Off Peak Detail'!AK54)</f>
        <v>22.200000762939453</v>
      </c>
      <c r="AQ16" s="52">
        <f>(0.659574468085106*'[2]Off Peak Detail'!AL16)+(0.170212765957447*'[2]Off Peak Detail'!AL35)+(0.170212765957447*'[2]Off Peak Detail'!AL54)</f>
        <v>22.404254669838767</v>
      </c>
      <c r="AR16" s="52">
        <f>(0.63265306122449*'[2]Off Peak Detail'!AM16)+(0.204081632653061*'[2]Off Peak Detail'!AM35)+(0.163265306122449*'[2]Off Peak Detail'!AM54)</f>
        <v>22.673468764947387</v>
      </c>
      <c r="AS16" s="52">
        <f>(0.625*'[2]Off Peak Detail'!AN16)+(0.166666666666667*'[2]Off Peak Detail'!AN35)+(0.208333333333333*'[2]Off Peak Detail'!AN54)</f>
        <v>21.249562342961628</v>
      </c>
      <c r="AT16" s="52">
        <f>(0.659574468085106*'[2]Off Peak Detail'!AO16)+(0.170212765957447*'[2]Off Peak Detail'!AO35)+(0.170212765957447*'[2]Off Peak Detail'!AO54)</f>
        <v>21.382127802422708</v>
      </c>
      <c r="AU16" s="52">
        <f>(0.625*'[2]Off Peak Detail'!AP16)+(0.208333333333333*'[2]Off Peak Detail'!AP35)+(0.166666666666667*'[2]Off Peak Detail'!AP54)</f>
        <v>21.623958508173626</v>
      </c>
      <c r="AV16" s="52">
        <f>(0.63265306122449*'[2]Off Peak Detail'!AQ16)+(0.163265306122449*'[2]Off Peak Detail'!AQ35)+(0.204081632653061*'[2]Off Peak Detail'!AQ54)</f>
        <v>21.572244760941487</v>
      </c>
      <c r="AW16" s="52">
        <f>(0.659574468085106*'[2]Off Peak Detail'!AR16)+(0.170212765957447*'[2]Off Peak Detail'!AR35)+(0.170212765957447*'[2]Off Peak Detail'!AR54)</f>
        <v>22.744680242335548</v>
      </c>
      <c r="AX16" s="52">
        <f>(0.636363636363636*'[2]Off Peak Detail'!AS16)+(0.181818181818182*'[2]Off Peak Detail'!AS35)+(0.181818181818182*'[2]Off Peak Detail'!AS54)</f>
        <v>23.000725659457121</v>
      </c>
      <c r="AY16" s="52">
        <f>(0.607843137254902*'[2]Off Peak Detail'!AT16)+(0.196078431372549*'[2]Off Peak Detail'!AT35)+(0.196078431372549*'[2]Off Peak Detail'!AT54)</f>
        <v>22.138039532829733</v>
      </c>
      <c r="AZ16" s="52">
        <f>(0.652173913043478*'[2]Off Peak Detail'!AU16)+(0.173913043478261*'[2]Off Peak Detail'!AU35)+(0.173913043478261*'[2]Off Peak Detail'!AU54)</f>
        <v>21.781913093898609</v>
      </c>
      <c r="BA16" s="52">
        <f>(0.63265306122449*'[2]Off Peak Detail'!AV16)+(0.204081632653061*'[2]Off Peak Detail'!AV35)+(0.163265306122449*'[2]Off Peak Detail'!AV54)</f>
        <v>21.938898203324296</v>
      </c>
      <c r="BB16" s="52">
        <f>(0.625*'[2]Off Peak Detail'!AW16)+(0.166666666666667*'[2]Off Peak Detail'!AW35)+(0.208333333333333*'[2]Off Peak Detail'!AW54)</f>
        <v>23.500001986821495</v>
      </c>
      <c r="BC16" s="52">
        <f>(0.659574468085106*'[2]Off Peak Detail'!AX16)+(0.170212765957447*'[2]Off Peak Detail'!AX35)+(0.170212765957447*'[2]Off Peak Detail'!AX54)</f>
        <v>23.425531914893625</v>
      </c>
      <c r="BD16" s="52">
        <f>(0.607843137254902*'[2]Off Peak Detail'!AY16)+(0.196078431372549*'[2]Off Peak Detail'!AY35)+(0.196078431372549*'[2]Off Peak Detail'!AY54)</f>
        <v>24.098039215686274</v>
      </c>
      <c r="BE16" s="52">
        <f>(0.652173913043478*'[2]Off Peak Detail'!AZ16)+(0.173913043478261*'[2]Off Peak Detail'!AZ35)+(0.173913043478261*'[2]Off Peak Detail'!AZ54)</f>
        <v>20.73878279976223</v>
      </c>
      <c r="BF16" s="52">
        <f>(0.659574468085106*'[2]Off Peak Detail'!BA16)+(0.170212765957447*'[2]Off Peak Detail'!BA35)+(0.170212765957447*'[2]Off Peak Detail'!BA54)</f>
        <v>21.722553334337604</v>
      </c>
      <c r="BG16" s="52">
        <f>(0.6*'[2]Off Peak Detail'!BB16)+(0.2*'[2]Off Peak Detail'!BB35)+(0.2*'[2]Off Peak Detail'!BB54)</f>
        <v>22.199000167846677</v>
      </c>
      <c r="BH16" s="52">
        <f>(0.659574468085106*'[2]Off Peak Detail'!BC16)+(0.170212765957447*'[2]Off Peak Detail'!BC35)+(0.170212765957447*'[2]Off Peak Detail'!BC54)</f>
        <v>22.062978866252493</v>
      </c>
      <c r="BI16" s="52">
        <f>(0.63265306122449*'[2]Off Peak Detail'!BD16)+(0.204081632653061*'[2]Off Peak Detail'!BD35)+(0.163265306122449*'[2]Off Peak Detail'!BD54)</f>
        <v>24.042203513943416</v>
      </c>
      <c r="BJ16" s="52">
        <f>(0.617021276595745*'[2]Off Peak Detail'!BE16)+(0.170212765957447*'[2]Off Peak Detail'!BE35)+(0.212765957446809*'[2]Off Peak Detail'!BE54)</f>
        <v>24.212444995312012</v>
      </c>
      <c r="BK16" s="52">
        <f>(0.659574468085106*'[2]Off Peak Detail'!BF16)+(0.170212765957447*'[2]Off Peak Detail'!BF35)+(0.170212765957447*'[2]Off Peak Detail'!BF54)</f>
        <v>20.701447182513299</v>
      </c>
      <c r="BL16" s="52">
        <f>(0.652173913043478*'[2]Off Peak Detail'!BG16)+(0.173913043478261*'[2]Off Peak Detail'!BG35)+(0.173913043478261*'[2]Off Peak Detail'!BG54)</f>
        <v>20.739826036536179</v>
      </c>
      <c r="BM16" s="52">
        <f>(0.607843137254902*'[2]Off Peak Detail'!BH16)+(0.196078431372549*'[2]Off Peak Detail'!BH35)+(0.196078431372549*'[2]Off Peak Detail'!BH54)</f>
        <v>20.962157604741115</v>
      </c>
      <c r="BN16" s="52">
        <f>(0.652173913043478*'[2]Off Peak Detail'!BI16)+(0.173913043478261*'[2]Off Peak Detail'!BI35)+(0.173913043478261*'[2]Off Peak Detail'!BI54)</f>
        <v>21.435219391532566</v>
      </c>
      <c r="BO16" s="52">
        <f>(0.63265306122449*'[2]Off Peak Detail'!BJ16)+(0.204081632653061*'[2]Off Peak Detail'!BJ35)+(0.163265306122449*'[2]Off Peak Detail'!BJ54)</f>
        <v>24.142856364347494</v>
      </c>
      <c r="BP16" s="52">
        <f>(0.63265306122449*'[2]Off Peak Detail'!BK16)+(0.163265306122449*'[2]Off Peak Detail'!BK35)+(0.204081632653061*'[2]Off Peak Detail'!BK54)</f>
        <v>24.142856520049424</v>
      </c>
      <c r="BQ16" s="52">
        <f>(0.652173913043478*'[2]Off Peak Detail'!BL16)+(0.173913043478261*'[2]Off Peak Detail'!BL35)+(0.173913043478261*'[2]Off Peak Detail'!BL54)</f>
        <v>21.261913797129758</v>
      </c>
      <c r="BR16" s="52">
        <f>(0.607843137254902*'[2]Off Peak Detail'!BM16)+(0.196078431372549*'[2]Off Peak Detail'!BM35)+(0.196078431372549*'[2]Off Peak Detail'!BM54)</f>
        <v>21.745098787195541</v>
      </c>
      <c r="BS16" s="52">
        <f>(0.652173913043478*'[2]Off Peak Detail'!BN16)+(0.173913043478261*'[2]Off Peak Detail'!BN35)+(0.173913043478261*'[2]Off Peak Detail'!BN54)</f>
        <v>22.086957185164742</v>
      </c>
      <c r="BT16" s="52">
        <f>(0.659574468085106*'[2]Off Peak Detail'!BO16)+(0.170212765957447*'[2]Off Peak Detail'!BO35)+(0.170212765957447*'[2]Off Peak Detail'!BO54)</f>
        <v>22.383660174430688</v>
      </c>
      <c r="BU16" s="52">
        <f>(0.607843137254902*'[2]Off Peak Detail'!BP16)+(0.196078431372549*'[2]Off Peak Detail'!BP35)+(0.196078431372549*'[2]Off Peak Detail'!BP54)</f>
        <v>23.530390458948471</v>
      </c>
      <c r="BV16" s="52">
        <f>(0.636363636363636*'[2]Off Peak Detail'!BQ16)+(0.181818181818182*'[2]Off Peak Detail'!BQ35)+(0.181818181818182*'[2]Off Peak Detail'!BQ54)</f>
        <v>23.273452932184398</v>
      </c>
      <c r="BW16" s="52">
        <f>(0.659574468085106*'[2]Off Peak Detail'!BR16)+(0.170212765957447*'[2]Off Peak Detail'!BR35)+(0.170212765957447*'[2]Off Peak Detail'!BR54)</f>
        <v>21.022297960646611</v>
      </c>
      <c r="BX16" s="52">
        <f>(0.625*'[2]Off Peak Detail'!BS16)+(0.208333333333333*'[2]Off Peak Detail'!BS35)+(0.166666666666667*'[2]Off Peak Detail'!BS54)</f>
        <v>21.123916943868</v>
      </c>
      <c r="BY16" s="52">
        <f>(0.63265306122449*'[2]Off Peak Detail'!BT16)+(0.163265306122449*'[2]Off Peak Detail'!BT35)+(0.204081632653061*'[2]Off Peak Detail'!BT54)</f>
        <v>21.102530732446787</v>
      </c>
      <c r="BZ16" s="52">
        <f>(0.652173913043478*'[2]Off Peak Detail'!BU16)+(0.173913043478261*'[2]Off Peak Detail'!BU35)+(0.173913043478261*'[2]Off Peak Detail'!BU54)</f>
        <v>23.130001151043437</v>
      </c>
      <c r="CA16" s="52">
        <f>(0.607843137254902*'[2]Off Peak Detail'!BV16)+(0.196078431372549*'[2]Off Peak Detail'!BV35)+(0.196078431372549*'[2]Off Peak Detail'!BV54)</f>
        <v>24.313725490196077</v>
      </c>
      <c r="CB16" s="52">
        <f>(0.659574468085106*'[2]Off Peak Detail'!BW16)+(0.170212765957447*'[2]Off Peak Detail'!BW35)+(0.170212765957447*'[2]Off Peak Detail'!BW54)</f>
        <v>23.74468020175366</v>
      </c>
      <c r="CC16" s="52">
        <f>(0.652173913043478*'[2]Off Peak Detail'!BX16)+(0.173913043478261*'[2]Off Peak Detail'!BX35)+(0.173913043478261*'[2]Off Peak Detail'!BX54)</f>
        <v>21.04452182935632</v>
      </c>
      <c r="CD16" s="52">
        <f>(0.607843137254902*'[2]Off Peak Detail'!BY16)+(0.196078431372549*'[2]Off Peak Detail'!BY35)+(0.196078431372549*'[2]Off Peak Detail'!BY54)</f>
        <v>22.960294386919806</v>
      </c>
      <c r="CE16" s="52">
        <f>(0.652173913043478*'[2]Off Peak Detail'!BZ16)+(0.173913043478261*'[2]Off Peak Detail'!BZ35)+(0.173913043478261*'[2]Off Peak Detail'!BZ54)</f>
        <v>23.086521977963656</v>
      </c>
      <c r="CF16" s="52">
        <f>(0.63265306122449*'[2]Off Peak Detail'!CA16)+(0.204081632653061*'[2]Off Peak Detail'!CA35)+(0.163265306122449*'[2]Off Peak Detail'!CA54)</f>
        <v>23.204387586943959</v>
      </c>
      <c r="CG16" s="52">
        <f>(0.63265306122449*'[2]Off Peak Detail'!CB16)+(0.163265306122449*'[2]Off Peak Detail'!CB35)+(0.204081632653061*'[2]Off Peak Detail'!CB54)</f>
        <v>25.041162490844727</v>
      </c>
      <c r="CH16" s="52">
        <f>(0.636363636363636*'[2]Off Peak Detail'!CC16)+(0.181818181818182*'[2]Off Peak Detail'!CC35)+(0.181818181818182*'[2]Off Peak Detail'!CC54)</f>
        <v>24.999817761507906</v>
      </c>
      <c r="CI16" s="52">
        <f>(0.659574468085106*'[2]Off Peak Detail'!CD16)+(0.170212765957447*'[2]Off Peak Detail'!CD35)+(0.170212765957447*'[2]Off Peak Detail'!CD54)</f>
        <v>21.681871779421542</v>
      </c>
      <c r="CJ16" s="52">
        <f>(0.6*'[2]Off Peak Detail'!CE16)+(0.2*'[2]Off Peak Detail'!CE35)+(0.2*'[2]Off Peak Detail'!CE54)</f>
        <v>21.800800323486328</v>
      </c>
      <c r="CK16" s="52">
        <f>(0.659574468085106*'[2]Off Peak Detail'!CF16)+(0.170212765957447*'[2]Off Peak Detail'!CF35)+(0.170212765957447*'[2]Off Peak Detail'!CF54)</f>
        <v>21.681191627015458</v>
      </c>
      <c r="CL16" s="52">
        <f>(0.652173913043478*'[2]Off Peak Detail'!CG16)+(0.173913043478261*'[2]Off Peak Detail'!CG35)+(0.173913043478261*'[2]Off Peak Detail'!CG54)</f>
        <v>23.086088346398398</v>
      </c>
      <c r="CM16" s="52">
        <f>(0.607843137254902*'[2]Off Peak Detail'!CH16)+(0.196078431372549*'[2]Off Peak Detail'!CH35)+(0.196078431372549*'[2]Off Peak Detail'!CH54)</f>
        <v>26.490196078431367</v>
      </c>
      <c r="CN16" s="52">
        <f>(0.659574468085106*'[2]Off Peak Detail'!CI16)+(0.170212765957447*'[2]Off Peak Detail'!CI35)+(0.170212765957447*'[2]Off Peak Detail'!CI54)</f>
        <v>25.765957446808518</v>
      </c>
      <c r="CO16" s="52">
        <f>(0.625*'[2]Off Peak Detail'!CJ16)+(0.208333333333333*'[2]Off Peak Detail'!CJ35)+(0.166666666666667*'[2]Off Peak Detail'!CJ54)</f>
        <v>21.749270915985104</v>
      </c>
      <c r="CP16" s="52">
        <f>(0.63265306122449*'[2]Off Peak Detail'!CK16)+(0.163265306122449*'[2]Off Peak Detail'!CK35)+(0.204081632653061*'[2]Off Peak Detail'!CK54)</f>
        <v>23.468571565589126</v>
      </c>
      <c r="CQ16" s="52">
        <f>(0.652173913043478*'[2]Off Peak Detail'!CL16)+(0.173913043478261*'[2]Off Peak Detail'!CL35)+(0.173913043478261*'[2]Off Peak Detail'!CL54)</f>
        <v>23.390434928562332</v>
      </c>
      <c r="CR16" s="52">
        <f>(0.607843137254902*'[2]Off Peak Detail'!CM16)+(0.196078431372549*'[2]Off Peak Detail'!CM35)+(0.196078431372549*'[2]Off Peak Detail'!CM54)</f>
        <v>23.56843148025812</v>
      </c>
      <c r="CS16" s="52">
        <f>(0.659574468085106*'[2]Off Peak Detail'!CN16)+(0.170212765957447*'[2]Off Peak Detail'!CN35)+(0.170212765957447*'[2]Off Peak Detail'!CN54)</f>
        <v>25.744680242335544</v>
      </c>
      <c r="CT16" s="52">
        <f>(0.636363636363636*'[2]Off Peak Detail'!CO16)+(0.181818181818182*'[2]Off Peak Detail'!CO35)+(0.181818181818182*'[2]Off Peak Detail'!CO54)</f>
        <v>26.000725659457125</v>
      </c>
      <c r="CU16" s="52">
        <f>(0.63265306122449*'[2]Off Peak Detail'!CP16)+(0.204081632653061*'[2]Off Peak Detail'!CP35)+(0.163265306122449*'[2]Off Peak Detail'!CP54)</f>
        <v>22.366540869887995</v>
      </c>
      <c r="CV16" s="52">
        <f>(0.625*'[2]Off Peak Detail'!CQ16)+(0.166666666666667*'[2]Off Peak Detail'!CQ35)+(0.208333333333333*'[2]Off Peak Detail'!CQ54)</f>
        <v>21.915500243504844</v>
      </c>
      <c r="CW16" s="52">
        <f>(0.659574468085106*'[2]Off Peak Detail'!CR16)+(0.170212765957447*'[2]Off Peak Detail'!CR35)+(0.170212765957447*'[2]Off Peak Detail'!CR54)</f>
        <v>22.022468404566986</v>
      </c>
      <c r="CX16" s="52">
        <f>(0.625*'[2]Off Peak Detail'!CS16)+(0.208333333333333*'[2]Off Peak Detail'!CS35)+(0.166666666666667*'[2]Off Peak Detail'!CS54)</f>
        <v>23.250834782918293</v>
      </c>
      <c r="CY16" s="52">
        <f>(0.63265306122449*'[2]Off Peak Detail'!CT16)+(0.163265306122449*'[2]Off Peak Detail'!CT35)+(0.204081632653061*'[2]Off Peak Detail'!CT54)</f>
        <v>26.142857142857142</v>
      </c>
      <c r="CZ16" s="52">
        <f>(0.659574468085106*'[2]Off Peak Detail'!CU16)+(0.170212765957447*'[2]Off Peak Detail'!CU35)+(0.170212765957447*'[2]Off Peak Detail'!CU54)</f>
        <v>25.765958096118688</v>
      </c>
      <c r="DA16" s="52">
        <f>(0.6*'[2]Off Peak Detail'!CV16)+(0.2*'[2]Off Peak Detail'!CV35)+(0.2*'[2]Off Peak Detail'!CV54)</f>
        <v>22.999200057983398</v>
      </c>
      <c r="DB16" s="52">
        <f>(0.659574468085106*'[2]Off Peak Detail'!CW16)+(0.170212765957447*'[2]Off Peak Detail'!CW35)+(0.170212765957447*'[2]Off Peak Detail'!CW54)</f>
        <v>23.362127750477892</v>
      </c>
      <c r="DC16" s="52">
        <f>(0.652173913043478*'[2]Off Peak Detail'!CX16)+(0.173913043478261*'[2]Off Peak Detail'!CX35)+(0.173913043478261*'[2]Off Peak Detail'!CX54)</f>
        <v>23.391739223314367</v>
      </c>
      <c r="DD16" s="52">
        <f>(0.607843137254902*'[2]Off Peak Detail'!CY16)+(0.196078431372549*'[2]Off Peak Detail'!CY35)+(0.196078431372549*'[2]Off Peak Detail'!CY54)</f>
        <v>23.567941179462508</v>
      </c>
      <c r="DE16" s="52">
        <f>(0.659574468085106*'[2]Off Peak Detail'!CZ16)+(0.170212765957447*'[2]Off Peak Detail'!CZ35)+(0.170212765957447*'[2]Off Peak Detail'!CZ54)</f>
        <v>24.302551634768225</v>
      </c>
      <c r="DF16" s="52">
        <f>(0.644444444444444*'[2]Off Peak Detail'!DA16)+(0.177777777777778*'[2]Off Peak Detail'!DA35)+(0.177777777777778*'[2]Off Peak Detail'!DA54)</f>
        <v>24.70204344855415</v>
      </c>
      <c r="DG16" s="52">
        <f>(0.607843137254902*'[2]Off Peak Detail'!DB16)+(0.196078431372549*'[2]Off Peak Detail'!DB35)+(0.196078431372549*'[2]Off Peak Detail'!DB54)</f>
        <v>21.071764927284388</v>
      </c>
      <c r="DH16" s="52">
        <f>(0.652173913043478*'[2]Off Peak Detail'!DC16)+(0.173913043478261*'[2]Off Peak Detail'!DC35)+(0.173913043478261*'[2]Off Peak Detail'!DC54)</f>
        <v>21.866782810377039</v>
      </c>
      <c r="DI16" s="52">
        <f>(0.63265306122449*'[2]Off Peak Detail'!DD16)+(0.204081632653061*'[2]Off Peak Detail'!DD35)+(0.163265306122449*'[2]Off Peak Detail'!DD54)</f>
        <v>22.500040638203526</v>
      </c>
      <c r="DJ16" s="52">
        <f>(0.625*'[2]Off Peak Detail'!DE16)+(0.166666666666667*'[2]Off Peak Detail'!DE35)+(0.208333333333333*'[2]Off Peak Detail'!DE54)</f>
        <v>26.731459856033322</v>
      </c>
      <c r="DK16" s="52">
        <f>(0.659574468085106*'[2]Off Peak Detail'!DF16)+(0.170212765957447*'[2]Off Peak Detail'!DF35)+(0.170212765957447*'[2]Off Peak Detail'!DF54)</f>
        <v>31.216170939993361</v>
      </c>
      <c r="DL16" s="52">
        <f>(0.607843137254902*'[2]Off Peak Detail'!DG16)+(0.196078431372549*'[2]Off Peak Detail'!DG35)+(0.196078431372549*'[2]Off Peak Detail'!DG54)</f>
        <v>33.607842987658927</v>
      </c>
      <c r="DM16" s="52">
        <f>(0.652173913043478*'[2]Off Peak Detail'!DH16)+(0.173913043478261*'[2]Off Peak Detail'!DH35)+(0.173913043478261*'[2]Off Peak Detail'!DH54)</f>
        <v>21.766260893448543</v>
      </c>
      <c r="DN16" s="52">
        <f>(0.659574468085106*'[2]Off Peak Detail'!DI16)+(0.170212765957447*'[2]Off Peak Detail'!DI35)+(0.170212765957447*'[2]Off Peak Detail'!DI54)</f>
        <v>21.346382952750997</v>
      </c>
      <c r="DO16" s="52">
        <f>(0.6*'[2]Off Peak Detail'!DJ16)+(0.2*'[2]Off Peak Detail'!DJ35)+(0.2*'[2]Off Peak Detail'!DJ54)</f>
        <v>21.03199996948242</v>
      </c>
      <c r="DP16" s="52">
        <f>(0.659574468085106*'[2]Off Peak Detail'!DK16)+(0.170212765957447*'[2]Off Peak Detail'!DK35)+(0.170212765957447*'[2]Off Peak Detail'!DK54)</f>
        <v>21.221106346617354</v>
      </c>
      <c r="DQ16" s="52">
        <f>(0.63265306122449*'[2]Off Peak Detail'!DL16)+(0.204081632653061*'[2]Off Peak Detail'!DL35)+(0.163265306122449*'[2]Off Peak Detail'!DL54)</f>
        <v>27.200774367974731</v>
      </c>
      <c r="DR16" s="52">
        <f>(0.636363636363636*'[2]Off Peak Detail'!DM16)+(0.181818181818182*'[2]Off Peak Detail'!DM35)+(0.181818181818182*'[2]Off Peak Detail'!DM54)</f>
        <v>27.217089566317473</v>
      </c>
      <c r="DS16" s="52">
        <f>(0.63265306122449*'[2]Off Peak Detail'!DN16)+(0.163265306122449*'[2]Off Peak Detail'!DN35)+(0.204081632653061*'[2]Off Peak Detail'!DN54)</f>
        <v>24.088520711782028</v>
      </c>
      <c r="DT16" s="52">
        <f>(0.652173913043478*'[2]Off Peak Detail'!DO16)+(0.173913043478261*'[2]Off Peak Detail'!DO35)+(0.173913043478261*'[2]Off Peak Detail'!DO54)</f>
        <v>23.233304811560593</v>
      </c>
      <c r="DU16" s="52">
        <f>(0.607843137254902*'[2]Off Peak Detail'!DP16)+(0.196078431372549*'[2]Off Peak Detail'!DP35)+(0.196078431372549*'[2]Off Peak Detail'!DP54)</f>
        <v>24.202353196985584</v>
      </c>
      <c r="DV16" s="52">
        <f>(0.652173913043478*'[2]Off Peak Detail'!DQ16)+(0.173913043478261*'[2]Off Peak Detail'!DQ35)+(0.173913043478261*'[2]Off Peak Detail'!DQ54)</f>
        <v>27.628262893013339</v>
      </c>
      <c r="DW16" s="52">
        <f>(0.659574468085106*'[2]Off Peak Detail'!DR16)+(0.170212765957447*'[2]Off Peak Detail'!DR35)+(0.170212765957447*'[2]Off Peak Detail'!DR54)</f>
        <v>33.045744672734699</v>
      </c>
      <c r="DX16" s="52">
        <f>(0.607843137254902*'[2]Off Peak Detail'!DS16)+(0.196078431372549*'[2]Off Peak Detail'!DS35)+(0.196078431372549*'[2]Off Peak Detail'!DS54)</f>
        <v>35.457843369128653</v>
      </c>
      <c r="DY16" s="52">
        <f>(0.652173913043478*'[2]Off Peak Detail'!DT16)+(0.173913043478261*'[2]Off Peak Detail'!DT35)+(0.173913043478261*'[2]Off Peak Detail'!DT54)</f>
        <v>23.124087043430496</v>
      </c>
      <c r="DZ16" s="52">
        <f>(0.63265306122449*'[2]Off Peak Detail'!DU16)+(0.204081632653061*'[2]Off Peak Detail'!DU35)+(0.163265306122449*'[2]Off Peak Detail'!DU54)</f>
        <v>22.517449476280994</v>
      </c>
      <c r="EA16" s="52">
        <f>(0.625*'[2]Off Peak Detail'!DV16)+(0.166666666666667*'[2]Off Peak Detail'!DV35)+(0.208333333333333*'[2]Off Peak Detail'!DV54)</f>
        <v>22.212500492731731</v>
      </c>
      <c r="EB16" s="52">
        <f>(0.659574468085106*'[2]Off Peak Detail'!DW16)+(0.170212765957447*'[2]Off Peak Detail'!DW35)+(0.170212765957447*'[2]Off Peak Detail'!DW54)</f>
        <v>22.420681364992831</v>
      </c>
      <c r="EC16" s="52">
        <f>(0.607843137254902*'[2]Off Peak Detail'!DX16)+(0.196078431372549*'[2]Off Peak Detail'!DX35)+(0.196078431372549*'[2]Off Peak Detail'!DX54)</f>
        <v>27.39460724475337</v>
      </c>
      <c r="ED16" s="52">
        <f>(0.636363636363636*'[2]Off Peak Detail'!DY16)+(0.181818181818182*'[2]Off Peak Detail'!DY35)+(0.181818181818182*'[2]Off Peak Detail'!DY54)</f>
        <v>27.44799874045632</v>
      </c>
      <c r="EE16" s="52">
        <f>(0.659574468085106*'[2]Off Peak Detail'!DZ16)+(0.170212765957447*'[2]Off Peak Detail'!DZ35)+(0.170212765957447*'[2]Off Peak Detail'!DZ54)</f>
        <v>24.475702285766598</v>
      </c>
      <c r="EF16" s="52">
        <f>(0.652173913043478*'[2]Off Peak Detail'!EA16)+(0.173913043478261*'[2]Off Peak Detail'!EA35)+(0.173913043478261*'[2]Off Peak Detail'!EA54)</f>
        <v>23.469391781350843</v>
      </c>
      <c r="EG16" s="52">
        <f>(0.607843137254902*'[2]Off Peak Detail'!EB16)+(0.196078431372549*'[2]Off Peak Detail'!EB35)+(0.196078431372549*'[2]Off Peak Detail'!EB54)</f>
        <v>24.640588685577992</v>
      </c>
      <c r="EH16" s="52">
        <f>(0.652173913043478*'[2]Off Peak Detail'!EC16)+(0.173913043478261*'[2]Off Peak Detail'!EC35)+(0.173913043478261*'[2]Off Peak Detail'!EC54)</f>
        <v>28.078262494957968</v>
      </c>
      <c r="EI16" s="52">
        <f>(0.63265306122449*'[2]Off Peak Detail'!ED16)+(0.204081632653061*'[2]Off Peak Detail'!ED35)+(0.163265306122449*'[2]Off Peak Detail'!ED54)</f>
        <v>34.315510457875774</v>
      </c>
      <c r="EJ16" s="52">
        <f>(0.63265306122449*'[2]Off Peak Detail'!EE16)+(0.163265306122449*'[2]Off Peak Detail'!EE35)+(0.204081632653061*'[2]Off Peak Detail'!EE54)</f>
        <v>35.649387398544619</v>
      </c>
      <c r="EK16" s="52">
        <f>(0.652173913043478*'[2]Off Peak Detail'!EF16)+(0.173913043478261*'[2]Off Peak Detail'!EF35)+(0.173913043478261*'[2]Off Peak Detail'!EF54)</f>
        <v>23.351478162019152</v>
      </c>
      <c r="EL16" s="52">
        <f>(0.607843137254902*'[2]Off Peak Detail'!EG16)+(0.196078431372549*'[2]Off Peak Detail'!EG35)+(0.196078431372549*'[2]Off Peak Detail'!EG54)</f>
        <v>22.601961210662243</v>
      </c>
      <c r="EM16" s="52">
        <f>(0.652173913043478*'[2]Off Peak Detail'!EH16)+(0.173913043478261*'[2]Off Peak Detail'!EH35)+(0.173913043478261*'[2]Off Peak Detail'!EH54)</f>
        <v>22.569130856057871</v>
      </c>
      <c r="EN16" s="52">
        <f>(0.659574468085106*'[2]Off Peak Detail'!EI16)+(0.170212765957447*'[2]Off Peak Detail'!EI35)+(0.170212765957447*'[2]Off Peak Detail'!EI54)</f>
        <v>22.644723567556824</v>
      </c>
    </row>
    <row r="17" spans="1:144" s="6" customFormat="1" ht="13.65" customHeight="1" x14ac:dyDescent="0.2">
      <c r="A17" s="53" t="s">
        <v>29</v>
      </c>
      <c r="B17" s="5" t="s">
        <v>30</v>
      </c>
      <c r="C17" s="52">
        <f ca="1">(0.647058823529412*'[2]Off Peak Detail'!D17)+(0.176470588235294*'[2]Off Peak Detail'!D36)+(0.176470588235294*'[2]Off Peak Detail'!D55)</f>
        <v>39.045587090884936</v>
      </c>
      <c r="D17" s="52">
        <f ca="1">(0.659574468085106*'[2]Off Peak Detail'!E17)+(0.170212765957447*'[2]Off Peak Detail'!E36)+(0.170212765957447*'[2]Off Peak Detail'!E55)</f>
        <v>35.521276595744681</v>
      </c>
      <c r="E17" s="52">
        <f>(0.6*'[2]Off Peak Detail'!F17)+(0.2*'[2]Off Peak Detail'!F36)+(0.2*'[2]Off Peak Detail'!F55)</f>
        <v>34.799999999999997</v>
      </c>
      <c r="F17" s="31">
        <f t="shared" si="16"/>
        <v>34.972584478738071</v>
      </c>
      <c r="G17" s="52">
        <f>(0.659574468085106*'[2]Off Peak Detail'!H17)+(0.170212765957447*'[2]Off Peak Detail'!H36)+(0.170212765957447*'[2]Off Peak Detail'!H55)</f>
        <v>33.747869288667722</v>
      </c>
      <c r="H17" s="52">
        <f>(0.652173913043478*'[2]Off Peak Detail'!I17)+(0.173913043478261*'[2]Off Peak Detail'!I36)+(0.173913043478261*'[2]Off Peak Detail'!I55)</f>
        <v>34.22282608695653</v>
      </c>
      <c r="I17" s="52">
        <f>(0.607843137254902*'[2]Off Peak Detail'!J17)+(0.196078431372549*'[2]Off Peak Detail'!J36)+(0.196078431372549*'[2]Off Peak Detail'!J55)</f>
        <v>36.94705806058996</v>
      </c>
      <c r="J17" s="39">
        <v>35.569999195445668</v>
      </c>
      <c r="K17" s="31">
        <f t="shared" si="17"/>
        <v>36.001547007311707</v>
      </c>
      <c r="L17" s="40">
        <f t="shared" si="0"/>
        <v>36.521276595744681</v>
      </c>
      <c r="M17" s="40">
        <f t="shared" si="1"/>
        <v>35.481817418878734</v>
      </c>
      <c r="N17" s="31">
        <f t="shared" si="18"/>
        <v>32.734416402311069</v>
      </c>
      <c r="O17" s="31">
        <f t="shared" si="2"/>
        <v>33.142746345669615</v>
      </c>
      <c r="P17" s="31">
        <f t="shared" si="3"/>
        <v>32.326086458952531</v>
      </c>
      <c r="Q17" s="31">
        <f t="shared" si="4"/>
        <v>35.681915120875587</v>
      </c>
      <c r="R17" s="31">
        <f t="shared" si="5"/>
        <v>34.054998779296874</v>
      </c>
      <c r="S17" s="31">
        <f t="shared" si="19"/>
        <v>38.056219003224342</v>
      </c>
      <c r="T17" s="31">
        <f t="shared" si="6"/>
        <v>37.979784945224196</v>
      </c>
      <c r="U17" s="31">
        <f t="shared" si="7"/>
        <v>38.132653061224495</v>
      </c>
      <c r="V17" s="31">
        <f t="shared" si="8"/>
        <v>30.375</v>
      </c>
      <c r="W17" s="31">
        <f t="shared" si="20"/>
        <v>32.616979297257522</v>
      </c>
      <c r="X17" s="31">
        <f t="shared" si="9"/>
        <v>31.40744375675283</v>
      </c>
      <c r="Y17" s="40">
        <f t="shared" si="10"/>
        <v>32.03125</v>
      </c>
      <c r="Z17" s="40">
        <f t="shared" si="11"/>
        <v>34.412244135019733</v>
      </c>
      <c r="AA17" s="39">
        <v>34.286526471948541</v>
      </c>
      <c r="AB17" s="39">
        <v>32.881534977192246</v>
      </c>
      <c r="AC17" s="39">
        <v>31.889563611658613</v>
      </c>
      <c r="AD17" s="39">
        <v>31.549929584005604</v>
      </c>
      <c r="AE17" s="39">
        <v>32.644479649169995</v>
      </c>
      <c r="AF17" s="39">
        <v>32.379931953625778</v>
      </c>
      <c r="AG17" s="45">
        <v>32.795004716222884</v>
      </c>
      <c r="AH17" s="46"/>
      <c r="AI17" s="36"/>
      <c r="AK17" s="52">
        <f>(0.659574468085106*'[2]Off Peak Detail'!AF17)+(0.170212765957447*'[2]Off Peak Detail'!AF36)+(0.170212765957447*'[2]Off Peak Detail'!AF55)</f>
        <v>36.521276595744681</v>
      </c>
      <c r="AL17" s="52">
        <f>(0.636363636363636*'[2]Off Peak Detail'!AG17)+(0.181818181818182*'[2]Off Peak Detail'!AG36)+(0.181818181818182*'[2]Off Peak Detail'!AG55)</f>
        <v>35.481817418878734</v>
      </c>
      <c r="AM17" s="52">
        <f>(0.607843137254902*'[2]Off Peak Detail'!AH17)+(0.196078431372549*'[2]Off Peak Detail'!AH36)+(0.196078431372549*'[2]Off Peak Detail'!AH55)</f>
        <v>33.142746345669615</v>
      </c>
      <c r="AN17" s="52">
        <f>(0.652173913043478*'[2]Off Peak Detail'!AI17)+(0.173913043478261*'[2]Off Peak Detail'!AI36)+(0.173913043478261*'[2]Off Peak Detail'!AI55)</f>
        <v>32.326086458952531</v>
      </c>
      <c r="AO17" s="52">
        <f>(0.659574468085106*'[2]Off Peak Detail'!AJ17)+(0.170212765957447*'[2]Off Peak Detail'!AJ36)+(0.170212765957447*'[2]Off Peak Detail'!AJ55)</f>
        <v>35.681915120875587</v>
      </c>
      <c r="AP17" s="52">
        <f>(0.6*'[2]Off Peak Detail'!AK17)+(0.2*'[2]Off Peak Detail'!AK36)+(0.2*'[2]Off Peak Detail'!AK55)</f>
        <v>34.054998779296874</v>
      </c>
      <c r="AQ17" s="52">
        <f>(0.659574468085106*'[2]Off Peak Detail'!AL17)+(0.170212765957447*'[2]Off Peak Detail'!AL36)+(0.170212765957447*'[2]Off Peak Detail'!AL55)</f>
        <v>37.979784945224196</v>
      </c>
      <c r="AR17" s="52">
        <f>(0.63265306122449*'[2]Off Peak Detail'!AM17)+(0.204081632653061*'[2]Off Peak Detail'!AM36)+(0.163265306122449*'[2]Off Peak Detail'!AM55)</f>
        <v>38.132653061224495</v>
      </c>
      <c r="AS17" s="52">
        <f>(0.625*'[2]Off Peak Detail'!AN17)+(0.166666666666667*'[2]Off Peak Detail'!AN36)+(0.208333333333333*'[2]Off Peak Detail'!AN55)</f>
        <v>30.375</v>
      </c>
      <c r="AT17" s="52">
        <f>(0.659574468085106*'[2]Off Peak Detail'!AO17)+(0.170212765957447*'[2]Off Peak Detail'!AO36)+(0.170212765957447*'[2]Off Peak Detail'!AO55)</f>
        <v>31.40744375675283</v>
      </c>
      <c r="AU17" s="52">
        <f>(0.625*'[2]Off Peak Detail'!AP17)+(0.208333333333333*'[2]Off Peak Detail'!AP36)+(0.166666666666667*'[2]Off Peak Detail'!AP55)</f>
        <v>32.03125</v>
      </c>
      <c r="AV17" s="52">
        <f>(0.63265306122449*'[2]Off Peak Detail'!AQ17)+(0.163265306122449*'[2]Off Peak Detail'!AQ36)+(0.204081632653061*'[2]Off Peak Detail'!AQ55)</f>
        <v>34.412244135019733</v>
      </c>
      <c r="AW17" s="52">
        <f>(0.659574468085106*'[2]Off Peak Detail'!AR17)+(0.170212765957447*'[2]Off Peak Detail'!AR36)+(0.170212765957447*'[2]Off Peak Detail'!AR55)</f>
        <v>35.12127558931391</v>
      </c>
      <c r="AX17" s="52">
        <f>(0.636363636363636*'[2]Off Peak Detail'!AS17)+(0.181818181818182*'[2]Off Peak Detail'!AS36)+(0.181818181818182*'[2]Off Peak Detail'!AS55)</f>
        <v>34.081816447864881</v>
      </c>
      <c r="AY17" s="52">
        <f>(0.607843137254902*'[2]Off Peak Detail'!AT17)+(0.196078431372549*'[2]Off Peak Detail'!AT36)+(0.196078431372549*'[2]Off Peak Detail'!AT55)</f>
        <v>31.742745418174593</v>
      </c>
      <c r="AZ17" s="52">
        <f>(0.652173913043478*'[2]Off Peak Detail'!AU17)+(0.173913043478261*'[2]Off Peak Detail'!AU36)+(0.173913043478261*'[2]Off Peak Detail'!AU55)</f>
        <v>30.926086707737134</v>
      </c>
      <c r="BA17" s="52">
        <f>(0.63265306122449*'[2]Off Peak Detail'!AV17)+(0.204081632653061*'[2]Off Peak Detail'!AV36)+(0.163265306122449*'[2]Off Peak Detail'!AV55)</f>
        <v>34.403061349051342</v>
      </c>
      <c r="BB17" s="52">
        <f>(0.625*'[2]Off Peak Detail'!AW17)+(0.166666666666667*'[2]Off Peak Detail'!AW36)+(0.208333333333333*'[2]Off Peak Detail'!AW55)</f>
        <v>32.442498779296876</v>
      </c>
      <c r="BC17" s="52">
        <f>(0.659574468085106*'[2]Off Peak Detail'!AX17)+(0.170212765957447*'[2]Off Peak Detail'!AX36)+(0.170212765957447*'[2]Off Peak Detail'!AX55)</f>
        <v>36.579784945224198</v>
      </c>
      <c r="BD17" s="52">
        <f>(0.607843137254902*'[2]Off Peak Detail'!AY17)+(0.196078431372549*'[2]Off Peak Detail'!AY36)+(0.196078431372549*'[2]Off Peak Detail'!AY55)</f>
        <v>36.707843137254905</v>
      </c>
      <c r="BE17" s="52">
        <f>(0.652173913043478*'[2]Off Peak Detail'!AZ17)+(0.173913043478261*'[2]Off Peak Detail'!AZ36)+(0.173913043478261*'[2]Off Peak Detail'!AZ55)</f>
        <v>28.730434782608704</v>
      </c>
      <c r="BF17" s="52">
        <f>(0.659574468085106*'[2]Off Peak Detail'!BA17)+(0.170212765957447*'[2]Off Peak Detail'!BA36)+(0.170212765957447*'[2]Off Peak Detail'!BA55)</f>
        <v>30.007443756752831</v>
      </c>
      <c r="BG17" s="52">
        <f>(0.6*'[2]Off Peak Detail'!BB17)+(0.2*'[2]Off Peak Detail'!BB36)+(0.2*'[2]Off Peak Detail'!BB55)</f>
        <v>30.774999999999999</v>
      </c>
      <c r="BH17" s="52">
        <f>(0.659574468085106*'[2]Off Peak Detail'!BC17)+(0.170212765957447*'[2]Off Peak Detail'!BC36)+(0.170212765957447*'[2]Off Peak Detail'!BC55)</f>
        <v>32.857446045571187</v>
      </c>
      <c r="BI17" s="52">
        <f>(0.63265306122449*'[2]Off Peak Detail'!BD17)+(0.204081632653061*'[2]Off Peak Detail'!BD36)+(0.163265306122449*'[2]Off Peak Detail'!BD55)</f>
        <v>34.202039850974572</v>
      </c>
      <c r="BJ17" s="52">
        <f>(0.617021276595745*'[2]Off Peak Detail'!BE17)+(0.170212765957447*'[2]Off Peak Detail'!BE36)+(0.212765957446809*'[2]Off Peak Detail'!BE55)</f>
        <v>33.197870635986362</v>
      </c>
      <c r="BK17" s="52">
        <f>(0.659574468085106*'[2]Off Peak Detail'!BF17)+(0.170212765957447*'[2]Off Peak Detail'!BF36)+(0.170212765957447*'[2]Off Peak Detail'!BF55)</f>
        <v>30.444255536667846</v>
      </c>
      <c r="BL17" s="52">
        <f>(0.652173913043478*'[2]Off Peak Detail'!BG17)+(0.173913043478261*'[2]Off Peak Detail'!BG36)+(0.173913043478261*'[2]Off Peak Detail'!BG55)</f>
        <v>29.926086707737142</v>
      </c>
      <c r="BM17" s="52">
        <f>(0.607843137254902*'[2]Off Peak Detail'!BH17)+(0.196078431372549*'[2]Off Peak Detail'!BH36)+(0.196078431372549*'[2]Off Peak Detail'!BH55)</f>
        <v>33.514705912272134</v>
      </c>
      <c r="BN17" s="52">
        <f>(0.652173913043478*'[2]Off Peak Detail'!BI17)+(0.173913043478261*'[2]Off Peak Detail'!BI36)+(0.173913043478261*'[2]Off Peak Detail'!BI55)</f>
        <v>31.211520518427314</v>
      </c>
      <c r="BO17" s="52">
        <f>(0.63265306122449*'[2]Off Peak Detail'!BJ17)+(0.204081632653061*'[2]Off Peak Detail'!BJ36)+(0.163265306122449*'[2]Off Peak Detail'!BJ55)</f>
        <v>35.545916078528585</v>
      </c>
      <c r="BP17" s="52">
        <f>(0.63265306122449*'[2]Off Peak Detail'!BK17)+(0.163265306122449*'[2]Off Peak Detail'!BK36)+(0.204081632653061*'[2]Off Peak Detail'!BK55)</f>
        <v>35.732653061224489</v>
      </c>
      <c r="BQ17" s="52">
        <f>(0.652173913043478*'[2]Off Peak Detail'!BL17)+(0.173913043478261*'[2]Off Peak Detail'!BL36)+(0.173913043478261*'[2]Off Peak Detail'!BL55)</f>
        <v>27.7304347826087</v>
      </c>
      <c r="BR17" s="52">
        <f>(0.607843137254902*'[2]Off Peak Detail'!BM17)+(0.196078431372549*'[2]Off Peak Detail'!BM36)+(0.196078431372549*'[2]Off Peak Detail'!BM55)</f>
        <v>29.304898909026502</v>
      </c>
      <c r="BS17" s="52">
        <f>(0.652173913043478*'[2]Off Peak Detail'!BN17)+(0.173913043478261*'[2]Off Peak Detail'!BN36)+(0.173913043478261*'[2]Off Peak Detail'!BN55)</f>
        <v>29.475000000000005</v>
      </c>
      <c r="BT17" s="52">
        <f>(0.659574468085106*'[2]Off Peak Detail'!BO17)+(0.170212765957447*'[2]Off Peak Detail'!BO36)+(0.170212765957447*'[2]Off Peak Detail'!BO55)</f>
        <v>31.857446045571187</v>
      </c>
      <c r="BU17" s="52">
        <f>(0.607843137254902*'[2]Off Peak Detail'!BP17)+(0.196078431372549*'[2]Off Peak Detail'!BP36)+(0.196078431372549*'[2]Off Peak Detail'!BP55)</f>
        <v>33.90392064113243</v>
      </c>
      <c r="BV17" s="52">
        <f>(0.636363636363636*'[2]Off Peak Detail'!BQ17)+(0.181818181818182*'[2]Off Peak Detail'!BQ36)+(0.181818181818182*'[2]Off Peak Detail'!BQ55)</f>
        <v>32.736361902410337</v>
      </c>
      <c r="BW17" s="52">
        <f>(0.659574468085106*'[2]Off Peak Detail'!BR17)+(0.170212765957447*'[2]Off Peak Detail'!BR36)+(0.170212765957447*'[2]Off Peak Detail'!BR55)</f>
        <v>30.120851281348695</v>
      </c>
      <c r="BX17" s="52">
        <f>(0.625*'[2]Off Peak Detail'!BS17)+(0.208333333333333*'[2]Off Peak Detail'!BS36)+(0.166666666666667*'[2]Off Peak Detail'!BS55)</f>
        <v>29.749999666213988</v>
      </c>
      <c r="BY17" s="52">
        <f>(0.63265306122449*'[2]Off Peak Detail'!BT17)+(0.163265306122449*'[2]Off Peak Detail'!BT36)+(0.204081632653061*'[2]Off Peak Detail'!BT55)</f>
        <v>33.054081757214604</v>
      </c>
      <c r="BZ17" s="52">
        <f>(0.652173913043478*'[2]Off Peak Detail'!BU17)+(0.173913043478261*'[2]Off Peak Detail'!BU36)+(0.173913043478261*'[2]Off Peak Detail'!BU55)</f>
        <v>30.881085735818619</v>
      </c>
      <c r="CA17" s="52">
        <f>(0.607843137254902*'[2]Off Peak Detail'!BV17)+(0.196078431372549*'[2]Off Peak Detail'!BV36)+(0.196078431372549*'[2]Off Peak Detail'!BV55)</f>
        <v>35.181370260201248</v>
      </c>
      <c r="CB17" s="52">
        <f>(0.659574468085106*'[2]Off Peak Detail'!BW17)+(0.170212765957447*'[2]Off Peak Detail'!BW36)+(0.170212765957447*'[2]Off Peak Detail'!BW55)</f>
        <v>35.436170212765958</v>
      </c>
      <c r="CC17" s="52">
        <f>(0.652173913043478*'[2]Off Peak Detail'!BX17)+(0.173913043478261*'[2]Off Peak Detail'!BX36)+(0.173913043478261*'[2]Off Peak Detail'!BX55)</f>
        <v>27.400000000000002</v>
      </c>
      <c r="CD17" s="52">
        <f>(0.607843137254902*'[2]Off Peak Detail'!BY17)+(0.196078431372549*'[2]Off Peak Detail'!BY36)+(0.196078431372549*'[2]Off Peak Detail'!BY55)</f>
        <v>28.93234988941866</v>
      </c>
      <c r="CE17" s="52">
        <f>(0.652173913043478*'[2]Off Peak Detail'!BZ17)+(0.173913043478261*'[2]Off Peak Detail'!BZ36)+(0.173913043478261*'[2]Off Peak Detail'!BZ55)</f>
        <v>29.144565217391307</v>
      </c>
      <c r="CF17" s="52">
        <f>(0.63265306122449*'[2]Off Peak Detail'!CA17)+(0.204081632653061*'[2]Off Peak Detail'!CA36)+(0.163265306122449*'[2]Off Peak Detail'!CA55)</f>
        <v>31.663264543182997</v>
      </c>
      <c r="CG17" s="52">
        <f>(0.63265306122449*'[2]Off Peak Detail'!CB17)+(0.163265306122449*'[2]Off Peak Detail'!CB36)+(0.204081632653061*'[2]Off Peak Detail'!CB55)</f>
        <v>33.926529646892938</v>
      </c>
      <c r="CH17" s="52">
        <f>(0.636363636363636*'[2]Off Peak Detail'!CC17)+(0.181818181818182*'[2]Off Peak Detail'!CC36)+(0.181818181818182*'[2]Off Peak Detail'!CC55)</f>
        <v>32.809089175137608</v>
      </c>
      <c r="CI17" s="52">
        <f>(0.659574468085106*'[2]Off Peak Detail'!CD17)+(0.170212765957447*'[2]Off Peak Detail'!CD36)+(0.170212765957447*'[2]Off Peak Detail'!CD55)</f>
        <v>30.188936387731676</v>
      </c>
      <c r="CJ17" s="52">
        <f>(0.6*'[2]Off Peak Detail'!CE17)+(0.2*'[2]Off Peak Detail'!CE36)+(0.2*'[2]Off Peak Detail'!CE55)</f>
        <v>29.971999588012693</v>
      </c>
      <c r="CK17" s="52">
        <f>(0.659574468085106*'[2]Off Peak Detail'!CF17)+(0.170212765957447*'[2]Off Peak Detail'!CF36)+(0.170212765957447*'[2]Off Peak Detail'!CF55)</f>
        <v>33.026595971939415</v>
      </c>
      <c r="CL17" s="52">
        <f>(0.652173913043478*'[2]Off Peak Detail'!CG17)+(0.173913043478261*'[2]Off Peak Detail'!CG36)+(0.173913043478261*'[2]Off Peak Detail'!CG55)</f>
        <v>30.950650953209923</v>
      </c>
      <c r="CM17" s="52">
        <f>(0.607843137254902*'[2]Off Peak Detail'!CH17)+(0.196078431372549*'[2]Off Peak Detail'!CH36)+(0.196078431372549*'[2]Off Peak Detail'!CH55)</f>
        <v>35.259801632750268</v>
      </c>
      <c r="CN17" s="52">
        <f>(0.659574468085106*'[2]Off Peak Detail'!CI17)+(0.170212765957447*'[2]Off Peak Detail'!CI36)+(0.170212765957447*'[2]Off Peak Detail'!CI55)</f>
        <v>35.504255319148939</v>
      </c>
      <c r="CO17" s="52">
        <f>(0.625*'[2]Off Peak Detail'!CJ17)+(0.208333333333333*'[2]Off Peak Detail'!CJ36)+(0.166666666666667*'[2]Off Peak Detail'!CJ55)</f>
        <v>27.693750000000001</v>
      </c>
      <c r="CP17" s="52">
        <f>(0.63265306122449*'[2]Off Peak Detail'!CK17)+(0.163265306122449*'[2]Off Peak Detail'!CK36)+(0.204081632653061*'[2]Off Peak Detail'!CK55)</f>
        <v>28.886731642119738</v>
      </c>
      <c r="CQ17" s="52">
        <f>(0.652173913043478*'[2]Off Peak Detail'!CL17)+(0.173913043478261*'[2]Off Peak Detail'!CL36)+(0.173913043478261*'[2]Off Peak Detail'!CL55)</f>
        <v>29.214130434782614</v>
      </c>
      <c r="CR17" s="52">
        <f>(0.607843137254902*'[2]Off Peak Detail'!CM17)+(0.196078431372549*'[2]Off Peak Detail'!CM36)+(0.196078431372549*'[2]Off Peak Detail'!CM55)</f>
        <v>31.860783550786039</v>
      </c>
      <c r="CS17" s="52">
        <f>(0.659574468085106*'[2]Off Peak Detail'!CN17)+(0.170212765957447*'[2]Off Peak Detail'!CN36)+(0.170212765957447*'[2]Off Peak Detail'!CN55)</f>
        <v>34.38404154676072</v>
      </c>
      <c r="CT17" s="52">
        <f>(0.636363636363636*'[2]Off Peak Detail'!CO17)+(0.181818181818182*'[2]Off Peak Detail'!CO36)+(0.181818181818182*'[2]Off Peak Detail'!CO55)</f>
        <v>33.331816447864881</v>
      </c>
      <c r="CU17" s="52">
        <f>(0.63265306122449*'[2]Off Peak Detail'!CP17)+(0.204081632653061*'[2]Off Peak Detail'!CP36)+(0.163265306122449*'[2]Off Peak Detail'!CP55)</f>
        <v>30.847551291329523</v>
      </c>
      <c r="CV17" s="52">
        <f>(0.625*'[2]Off Peak Detail'!CQ17)+(0.166666666666667*'[2]Off Peak Detail'!CQ36)+(0.208333333333333*'[2]Off Peak Detail'!CQ55)</f>
        <v>30.349999666213989</v>
      </c>
      <c r="CW17" s="52">
        <f>(0.659574468085106*'[2]Off Peak Detail'!CR17)+(0.170212765957447*'[2]Off Peak Detail'!CR36)+(0.170212765957447*'[2]Off Peak Detail'!CR55)</f>
        <v>33.544681078322391</v>
      </c>
      <c r="CX17" s="52">
        <f>(0.625*'[2]Off Peak Detail'!CS17)+(0.208333333333333*'[2]Off Peak Detail'!CS36)+(0.166666666666667*'[2]Off Peak Detail'!CS55)</f>
        <v>31.686248779296875</v>
      </c>
      <c r="CY17" s="52">
        <f>(0.63265306122449*'[2]Off Peak Detail'!CT17)+(0.163265306122449*'[2]Off Peak Detail'!CT36)+(0.204081632653061*'[2]Off Peak Detail'!CT55)</f>
        <v>35.834691588732667</v>
      </c>
      <c r="CZ17" s="52">
        <f>(0.659574468085106*'[2]Off Peak Detail'!CU17)+(0.170212765957447*'[2]Off Peak Detail'!CU36)+(0.170212765957447*'[2]Off Peak Detail'!CU55)</f>
        <v>36.022340425531915</v>
      </c>
      <c r="DA17" s="52">
        <f>(0.6*'[2]Off Peak Detail'!CV17)+(0.2*'[2]Off Peak Detail'!CV36)+(0.2*'[2]Off Peak Detail'!CV55)</f>
        <v>28.43</v>
      </c>
      <c r="DB17" s="52">
        <f>(0.659574468085106*'[2]Off Peak Detail'!CW17)+(0.170212765957447*'[2]Off Peak Detail'!CW36)+(0.170212765957447*'[2]Off Peak Detail'!CW55)</f>
        <v>29.270209714199638</v>
      </c>
      <c r="DC17" s="52">
        <f>(0.652173913043478*'[2]Off Peak Detail'!CX17)+(0.173913043478261*'[2]Off Peak Detail'!CX36)+(0.173913043478261*'[2]Off Peak Detail'!CX55)</f>
        <v>29.733695652173921</v>
      </c>
      <c r="DD17" s="52">
        <f>(0.607843137254902*'[2]Off Peak Detail'!CY17)+(0.196078431372549*'[2]Off Peak Detail'!CY36)+(0.196078431372549*'[2]Off Peak Detail'!CY55)</f>
        <v>32.389214923335061</v>
      </c>
      <c r="DE17" s="52">
        <f>(0.659574468085106*'[2]Off Peak Detail'!CZ17)+(0.170212765957447*'[2]Off Peak Detail'!CZ36)+(0.170212765957447*'[2]Off Peak Detail'!CZ55)</f>
        <v>34.902126653143704</v>
      </c>
      <c r="DF17" s="52">
        <f>(0.644444444444444*'[2]Off Peak Detail'!DA17)+(0.177777777777778*'[2]Off Peak Detail'!DA36)+(0.177777777777778*'[2]Off Peak Detail'!DA55)</f>
        <v>33.808887142605251</v>
      </c>
      <c r="DG17" s="52">
        <f>(0.607843137254902*'[2]Off Peak Detail'!DB17)+(0.196078431372549*'[2]Off Peak Detail'!DB36)+(0.196078431372549*'[2]Off Peak Detail'!DB55)</f>
        <v>31.505490516213811</v>
      </c>
      <c r="DH17" s="52">
        <f>(0.652173913043478*'[2]Off Peak Detail'!DC17)+(0.173913043478261*'[2]Off Peak Detail'!DC36)+(0.173913043478261*'[2]Off Peak Detail'!DC55)</f>
        <v>30.704347577302354</v>
      </c>
      <c r="DI17" s="52">
        <f>(0.63265306122449*'[2]Off Peak Detail'!DD17)+(0.204081632653061*'[2]Off Peak Detail'!DD36)+(0.163265306122449*'[2]Off Peak Detail'!DD55)</f>
        <v>34.174489920479921</v>
      </c>
      <c r="DJ17" s="52">
        <f>(0.625*'[2]Off Peak Detail'!DE17)+(0.166666666666667*'[2]Off Peak Detail'!DE36)+(0.208333333333333*'[2]Off Peak Detail'!DE55)</f>
        <v>32.211248779296874</v>
      </c>
      <c r="DK17" s="52">
        <f>(0.659574468085106*'[2]Off Peak Detail'!DF17)+(0.170212765957447*'[2]Off Peak Detail'!DF36)+(0.170212765957447*'[2]Off Peak Detail'!DF55)</f>
        <v>36.360636009053984</v>
      </c>
      <c r="DL17" s="52">
        <f>(0.607843137254902*'[2]Off Peak Detail'!DG17)+(0.196078431372549*'[2]Off Peak Detail'!DG36)+(0.196078431372549*'[2]Off Peak Detail'!DG55)</f>
        <v>36.470588235294116</v>
      </c>
      <c r="DM17" s="52">
        <f>(0.652173913043478*'[2]Off Peak Detail'!DH17)+(0.173913043478261*'[2]Off Peak Detail'!DH36)+(0.173913043478261*'[2]Off Peak Detail'!DH55)</f>
        <v>28.508695652173916</v>
      </c>
      <c r="DN17" s="52">
        <f>(0.659574468085106*'[2]Off Peak Detail'!DI17)+(0.170212765957447*'[2]Off Peak Detail'!DI36)+(0.170212765957447*'[2]Off Peak Detail'!DI55)</f>
        <v>29.788294820582614</v>
      </c>
      <c r="DO17" s="52">
        <f>(0.6*'[2]Off Peak Detail'!DJ17)+(0.2*'[2]Off Peak Detail'!DJ36)+(0.2*'[2]Off Peak Detail'!DJ55)</f>
        <v>30.534999999999997</v>
      </c>
      <c r="DP17" s="52">
        <f>(0.659574468085106*'[2]Off Peak Detail'!DK17)+(0.170212765957447*'[2]Off Peak Detail'!DK36)+(0.170212765957447*'[2]Off Peak Detail'!DK55)</f>
        <v>32.638297109400973</v>
      </c>
      <c r="DQ17" s="52">
        <f>(0.63265306122449*'[2]Off Peak Detail'!DL17)+(0.204081632653061*'[2]Off Peak Detail'!DL36)+(0.163265306122449*'[2]Off Peak Detail'!DL55)</f>
        <v>35.473468422403144</v>
      </c>
      <c r="DR17" s="52">
        <f>(0.636363636363636*'[2]Off Peak Detail'!DM17)+(0.181818181818182*'[2]Off Peak Detail'!DM36)+(0.181818181818182*'[2]Off Peak Detail'!DM55)</f>
        <v>34.354543720592154</v>
      </c>
      <c r="DS17" s="52">
        <f>(0.63265306122449*'[2]Off Peak Detail'!DN17)+(0.163265306122449*'[2]Off Peak Detail'!DN36)+(0.204081632653061*'[2]Off Peak Detail'!DN55)</f>
        <v>31.871020679084623</v>
      </c>
      <c r="DT17" s="52">
        <f>(0.652173913043478*'[2]Off Peak Detail'!DO17)+(0.173913043478261*'[2]Off Peak Detail'!DO36)+(0.173913043478261*'[2]Off Peak Detail'!DO55)</f>
        <v>31.20434757730235</v>
      </c>
      <c r="DU17" s="52">
        <f>(0.607843137254902*'[2]Off Peak Detail'!DP17)+(0.196078431372549*'[2]Off Peak Detail'!DP36)+(0.196078431372549*'[2]Off Peak Detail'!DP55)</f>
        <v>34.777451010311353</v>
      </c>
      <c r="DV17" s="52">
        <f>(0.652173913043478*'[2]Off Peak Detail'!DQ17)+(0.173913043478261*'[2]Off Peak Detail'!DQ36)+(0.173913043478261*'[2]Off Peak Detail'!DQ55)</f>
        <v>32.489781387992529</v>
      </c>
      <c r="DW17" s="52">
        <f>(0.659574468085106*'[2]Off Peak Detail'!DR17)+(0.170212765957447*'[2]Off Peak Detail'!DR36)+(0.170212765957447*'[2]Off Peak Detail'!DR55)</f>
        <v>36.860636009053984</v>
      </c>
      <c r="DX17" s="52">
        <f>(0.607843137254902*'[2]Off Peak Detail'!DS17)+(0.196078431372549*'[2]Off Peak Detail'!DS36)+(0.196078431372549*'[2]Off Peak Detail'!DS55)</f>
        <v>36.970588235294116</v>
      </c>
      <c r="DY17" s="52">
        <f>(0.652173913043478*'[2]Off Peak Detail'!DT17)+(0.173913043478261*'[2]Off Peak Detail'!DT36)+(0.173913043478261*'[2]Off Peak Detail'!DT55)</f>
        <v>29.00869565217392</v>
      </c>
      <c r="DZ17" s="52">
        <f>(0.63265306122449*'[2]Off Peak Detail'!DU17)+(0.204081632653061*'[2]Off Peak Detail'!DU36)+(0.163265306122449*'[2]Off Peak Detail'!DU55)</f>
        <v>30.433670417629941</v>
      </c>
      <c r="EA17" s="52">
        <f>(0.625*'[2]Off Peak Detail'!DV17)+(0.166666666666667*'[2]Off Peak Detail'!DV36)+(0.208333333333333*'[2]Off Peak Detail'!DV55)</f>
        <v>30.900000000000002</v>
      </c>
      <c r="EB17" s="52">
        <f>(0.659574468085106*'[2]Off Peak Detail'!DW17)+(0.170212765957447*'[2]Off Peak Detail'!DW36)+(0.170212765957447*'[2]Off Peak Detail'!DW55)</f>
        <v>33.138297109400973</v>
      </c>
      <c r="EC17" s="52">
        <f>(0.607843137254902*'[2]Off Peak Detail'!DX17)+(0.196078431372549*'[2]Off Peak Detail'!DX36)+(0.196078431372549*'[2]Off Peak Detail'!DX55)</f>
        <v>36.039214758779494</v>
      </c>
      <c r="ED17" s="52">
        <f>(0.636363636363636*'[2]Off Peak Detail'!DY17)+(0.181818181818182*'[2]Off Peak Detail'!DY36)+(0.181818181818182*'[2]Off Peak Detail'!DY55)</f>
        <v>34.854543720592154</v>
      </c>
      <c r="EE17" s="52">
        <f>(0.659574468085106*'[2]Off Peak Detail'!DZ17)+(0.170212765957447*'[2]Off Peak Detail'!DZ36)+(0.170212765957447*'[2]Off Peak Detail'!DZ55)</f>
        <v>32.225106600497632</v>
      </c>
      <c r="EF17" s="52">
        <f>(0.652173913043478*'[2]Off Peak Detail'!EA17)+(0.173913043478261*'[2]Off Peak Detail'!EA36)+(0.173913043478261*'[2]Off Peak Detail'!EA55)</f>
        <v>31.704347577302357</v>
      </c>
      <c r="EG17" s="52">
        <f>(0.607843137254902*'[2]Off Peak Detail'!EB17)+(0.196078431372549*'[2]Off Peak Detail'!EB36)+(0.196078431372549*'[2]Off Peak Detail'!EB55)</f>
        <v>35.27745101031136</v>
      </c>
      <c r="EH17" s="52">
        <f>(0.652173913043478*'[2]Off Peak Detail'!EC17)+(0.173913043478261*'[2]Off Peak Detail'!EC36)+(0.173913043478261*'[2]Off Peak Detail'!EC55)</f>
        <v>32.989781387992529</v>
      </c>
      <c r="EI17" s="52">
        <f>(0.63265306122449*'[2]Off Peak Detail'!ED17)+(0.204081632653061*'[2]Off Peak Detail'!ED36)+(0.163265306122449*'[2]Off Peak Detail'!ED55)</f>
        <v>37.317344649957157</v>
      </c>
      <c r="EJ17" s="52">
        <f>(0.63265306122449*'[2]Off Peak Detail'!EE17)+(0.163265306122449*'[2]Off Peak Detail'!EE36)+(0.204081632653061*'[2]Off Peak Detail'!EE55)</f>
        <v>37.504081632653062</v>
      </c>
      <c r="EK17" s="52">
        <f>(0.652173913043478*'[2]Off Peak Detail'!EF17)+(0.173913043478261*'[2]Off Peak Detail'!EF36)+(0.173913043478261*'[2]Off Peak Detail'!EF55)</f>
        <v>29.508695652173916</v>
      </c>
      <c r="EL17" s="52">
        <f>(0.607843137254902*'[2]Off Peak Detail'!EG17)+(0.196078431372549*'[2]Off Peak Detail'!EG36)+(0.196078431372549*'[2]Off Peak Detail'!EG55)</f>
        <v>31.067644007065716</v>
      </c>
      <c r="EM17" s="52">
        <f>(0.652173913043478*'[2]Off Peak Detail'!EH17)+(0.173913043478261*'[2]Off Peak Detail'!EH36)+(0.173913043478261*'[2]Off Peak Detail'!EH55)</f>
        <v>31.253260869565221</v>
      </c>
      <c r="EN17" s="52">
        <f>(0.659574468085106*'[2]Off Peak Detail'!EI17)+(0.170212765957447*'[2]Off Peak Detail'!EI36)+(0.170212765957447*'[2]Off Peak Detail'!EI55)</f>
        <v>33.638297109400973</v>
      </c>
    </row>
    <row r="18" spans="1:144" s="6" customFormat="1" ht="13.65" customHeight="1" x14ac:dyDescent="0.2">
      <c r="A18" s="54" t="s">
        <v>31</v>
      </c>
      <c r="B18" s="9" t="s">
        <v>30</v>
      </c>
      <c r="C18" s="52">
        <f ca="1">(0.647058823529412*'[2]Off Peak Detail'!D18)+(0.176470588235294*'[2]Off Peak Detail'!D37)+(0.176470588235294*'[2]Off Peak Detail'!D56)</f>
        <v>32.441176470588232</v>
      </c>
      <c r="D18" s="52">
        <f ca="1">(0.659574468085106*'[2]Off Peak Detail'!E18)+(0.170212765957447*'[2]Off Peak Detail'!E37)+(0.170212765957447*'[2]Off Peak Detail'!E56)</f>
        <v>33.106382978723403</v>
      </c>
      <c r="E18" s="52">
        <f>(0.6*'[2]Off Peak Detail'!F18)+(0.2*'[2]Off Peak Detail'!F37)+(0.2*'[2]Off Peak Detail'!F56)</f>
        <v>26.449999999999996</v>
      </c>
      <c r="F18" s="31">
        <f t="shared" si="16"/>
        <v>26.589553267098662</v>
      </c>
      <c r="G18" s="52">
        <f>(0.659574468085106*'[2]Off Peak Detail'!H18)+(0.170212765957447*'[2]Off Peak Detail'!H37)+(0.170212765957447*'[2]Off Peak Detail'!H56)</f>
        <v>26.680851063829785</v>
      </c>
      <c r="H18" s="52">
        <f>(0.652173913043478*'[2]Off Peak Detail'!I18)+(0.173913043478261*'[2]Off Peak Detail'!I37)+(0.173913043478261*'[2]Off Peak Detail'!I56)</f>
        <v>26.695652173913047</v>
      </c>
      <c r="I18" s="52">
        <f>(0.607843137254902*'[2]Off Peak Detail'!J18)+(0.196078431372549*'[2]Off Peak Detail'!J37)+(0.196078431372549*'[2]Off Peak Detail'!J56)</f>
        <v>26.392156563553154</v>
      </c>
      <c r="J18" s="39">
        <v>28.398181762695312</v>
      </c>
      <c r="K18" s="31">
        <f t="shared" si="17"/>
        <v>29.853068043692204</v>
      </c>
      <c r="L18" s="40">
        <f t="shared" si="0"/>
        <v>31.080000694761885</v>
      </c>
      <c r="M18" s="40">
        <f t="shared" si="1"/>
        <v>28.626135392622519</v>
      </c>
      <c r="N18" s="31">
        <f t="shared" si="18"/>
        <v>24.056238579323228</v>
      </c>
      <c r="O18" s="31">
        <f t="shared" si="2"/>
        <v>24.107695186839386</v>
      </c>
      <c r="P18" s="31">
        <f t="shared" si="3"/>
        <v>24.00478197180707</v>
      </c>
      <c r="Q18" s="31">
        <f t="shared" si="4"/>
        <v>24.08255264606882</v>
      </c>
      <c r="R18" s="31">
        <f t="shared" si="5"/>
        <v>25.000249481201173</v>
      </c>
      <c r="S18" s="31">
        <f t="shared" si="19"/>
        <v>25.754803359793208</v>
      </c>
      <c r="T18" s="31">
        <f t="shared" si="6"/>
        <v>25.207872106673875</v>
      </c>
      <c r="U18" s="31">
        <f t="shared" si="7"/>
        <v>26.301734612912544</v>
      </c>
      <c r="V18" s="31">
        <f t="shared" si="8"/>
        <v>24.59999942779541</v>
      </c>
      <c r="W18" s="31">
        <f t="shared" si="20"/>
        <v>24.524955275814829</v>
      </c>
      <c r="X18" s="31">
        <f t="shared" si="9"/>
        <v>23.746806733151701</v>
      </c>
      <c r="Y18" s="40">
        <f t="shared" si="10"/>
        <v>23.974998235702515</v>
      </c>
      <c r="Z18" s="40">
        <f t="shared" si="11"/>
        <v>25.853060858590261</v>
      </c>
      <c r="AA18" s="39">
        <v>25.521762015723848</v>
      </c>
      <c r="AB18" s="39">
        <v>28.363537806698996</v>
      </c>
      <c r="AC18" s="39">
        <v>26.375128320036044</v>
      </c>
      <c r="AD18" s="39">
        <v>25.739493335226307</v>
      </c>
      <c r="AE18" s="39">
        <v>26.135442063133429</v>
      </c>
      <c r="AF18" s="39">
        <v>26.11301472753858</v>
      </c>
      <c r="AG18" s="42">
        <v>26.403412457431394</v>
      </c>
      <c r="AH18" s="35"/>
      <c r="AI18" s="36"/>
      <c r="AK18" s="52">
        <f>(0.659574468085106*'[2]Off Peak Detail'!AF18)+(0.170212765957447*'[2]Off Peak Detail'!AF37)+(0.170212765957447*'[2]Off Peak Detail'!AF56)</f>
        <v>31.080000694761885</v>
      </c>
      <c r="AL18" s="52">
        <f>(0.636363636363636*'[2]Off Peak Detail'!AG18)+(0.181818181818182*'[2]Off Peak Detail'!AG37)+(0.181818181818182*'[2]Off Peak Detail'!AG56)</f>
        <v>28.626135392622519</v>
      </c>
      <c r="AM18" s="52">
        <f>(0.607843137254902*'[2]Off Peak Detail'!AH18)+(0.196078431372549*'[2]Off Peak Detail'!AH37)+(0.196078431372549*'[2]Off Peak Detail'!AH56)</f>
        <v>24.107695186839386</v>
      </c>
      <c r="AN18" s="52">
        <f>(0.652173913043478*'[2]Off Peak Detail'!AI18)+(0.173913043478261*'[2]Off Peak Detail'!AI37)+(0.173913043478261*'[2]Off Peak Detail'!AI56)</f>
        <v>24.00478197180707</v>
      </c>
      <c r="AO18" s="52">
        <f>(0.659574468085106*'[2]Off Peak Detail'!AJ18)+(0.170212765957447*'[2]Off Peak Detail'!AJ37)+(0.170212765957447*'[2]Off Peak Detail'!AJ56)</f>
        <v>24.08255264606882</v>
      </c>
      <c r="AP18" s="52">
        <f>(0.6*'[2]Off Peak Detail'!AK18)+(0.2*'[2]Off Peak Detail'!AK37)+(0.2*'[2]Off Peak Detail'!AK56)</f>
        <v>25.000249481201173</v>
      </c>
      <c r="AQ18" s="52">
        <f>(0.659574468085106*'[2]Off Peak Detail'!AL18)+(0.170212765957447*'[2]Off Peak Detail'!AL37)+(0.170212765957447*'[2]Off Peak Detail'!AL56)</f>
        <v>25.207872106673875</v>
      </c>
      <c r="AR18" s="52">
        <f>(0.63265306122449*'[2]Off Peak Detail'!AM18)+(0.204081632653061*'[2]Off Peak Detail'!AM37)+(0.163265306122449*'[2]Off Peak Detail'!AM56)</f>
        <v>26.301734612912544</v>
      </c>
      <c r="AS18" s="52">
        <f>(0.625*'[2]Off Peak Detail'!AN18)+(0.166666666666667*'[2]Off Peak Detail'!AN37)+(0.208333333333333*'[2]Off Peak Detail'!AN56)</f>
        <v>24.59999942779541</v>
      </c>
      <c r="AT18" s="52">
        <f>(0.659574468085106*'[2]Off Peak Detail'!AO18)+(0.170212765957447*'[2]Off Peak Detail'!AO37)+(0.170212765957447*'[2]Off Peak Detail'!AO56)</f>
        <v>23.746806733151701</v>
      </c>
      <c r="AU18" s="52">
        <f>(0.625*'[2]Off Peak Detail'!AP18)+(0.208333333333333*'[2]Off Peak Detail'!AP37)+(0.166666666666667*'[2]Off Peak Detail'!AP56)</f>
        <v>23.974998235702515</v>
      </c>
      <c r="AV18" s="52">
        <f>(0.63265306122449*'[2]Off Peak Detail'!AQ18)+(0.163265306122449*'[2]Off Peak Detail'!AQ37)+(0.204081632653061*'[2]Off Peak Detail'!AQ56)</f>
        <v>25.853060858590261</v>
      </c>
      <c r="AW18" s="52">
        <f>(0.659574468085106*'[2]Off Peak Detail'!AR18)+(0.170212765957447*'[2]Off Peak Detail'!AR37)+(0.170212765957447*'[2]Off Peak Detail'!AR56)</f>
        <v>31.580000694761885</v>
      </c>
      <c r="AX18" s="52">
        <f>(0.636363636363636*'[2]Off Peak Detail'!AS18)+(0.181818181818182*'[2]Off Peak Detail'!AS37)+(0.181818181818182*'[2]Off Peak Detail'!AS56)</f>
        <v>29.126135392622515</v>
      </c>
      <c r="AY18" s="52">
        <f>(0.607843137254902*'[2]Off Peak Detail'!AT18)+(0.196078431372549*'[2]Off Peak Detail'!AT37)+(0.196078431372549*'[2]Off Peak Detail'!AT56)</f>
        <v>24.607695186839386</v>
      </c>
      <c r="AZ18" s="52">
        <f>(0.652173913043478*'[2]Off Peak Detail'!AU18)+(0.173913043478261*'[2]Off Peak Detail'!AU37)+(0.173913043478261*'[2]Off Peak Detail'!AU56)</f>
        <v>24.50478197180707</v>
      </c>
      <c r="BA18" s="52">
        <f>(0.63265306122449*'[2]Off Peak Detail'!AV18)+(0.204081632653061*'[2]Off Peak Detail'!AV37)+(0.163265306122449*'[2]Off Peak Detail'!AV56)</f>
        <v>22.84785656053193</v>
      </c>
      <c r="BB18" s="52">
        <f>(0.625*'[2]Off Peak Detail'!AW18)+(0.166666666666667*'[2]Off Peak Detail'!AW37)+(0.208333333333333*'[2]Off Peak Detail'!AW56)</f>
        <v>55.874896049499512</v>
      </c>
      <c r="BC18" s="52">
        <f>(0.659574468085106*'[2]Off Peak Detail'!AX18)+(0.170212765957447*'[2]Off Peak Detail'!AX37)+(0.170212765957447*'[2]Off Peak Detail'!AX56)</f>
        <v>25.537659340716424</v>
      </c>
      <c r="BD18" s="52">
        <f>(0.607843137254902*'[2]Off Peak Detail'!AY18)+(0.196078431372549*'[2]Off Peak Detail'!AY37)+(0.196078431372549*'[2]Off Peak Detail'!AY56)</f>
        <v>26.660294027889474</v>
      </c>
      <c r="BE18" s="52">
        <f>(0.652173913043478*'[2]Off Peak Detail'!AZ18)+(0.173913043478261*'[2]Off Peak Detail'!AZ37)+(0.173913043478261*'[2]Off Peak Detail'!AZ56)</f>
        <v>24.947825556216035</v>
      </c>
      <c r="BF18" s="52">
        <f>(0.659574468085106*'[2]Off Peak Detail'!BA18)+(0.170212765957447*'[2]Off Peak Detail'!BA37)+(0.170212765957447*'[2]Off Peak Detail'!BA56)</f>
        <v>24.246806733151701</v>
      </c>
      <c r="BG18" s="52">
        <f>(0.6*'[2]Off Peak Detail'!BB18)+(0.2*'[2]Off Peak Detail'!BB37)+(0.2*'[2]Off Peak Detail'!BB56)</f>
        <v>24.639998245239255</v>
      </c>
      <c r="BH18" s="52">
        <f>(0.659574468085106*'[2]Off Peak Detail'!BC18)+(0.170212765957447*'[2]Off Peak Detail'!BC37)+(0.170212765957447*'[2]Off Peak Detail'!BC56)</f>
        <v>26.034042074325242</v>
      </c>
      <c r="BI18" s="52">
        <f>(0.63265306122449*'[2]Off Peak Detail'!BD18)+(0.204081632653061*'[2]Off Peak Detail'!BD37)+(0.163265306122449*'[2]Off Peak Detail'!BD56)</f>
        <v>30.006276064502952</v>
      </c>
      <c r="BJ18" s="52">
        <f>(0.617021276595745*'[2]Off Peak Detail'!BE18)+(0.170212765957447*'[2]Off Peak Detail'!BE37)+(0.212765957446809*'[2]Off Peak Detail'!BE56)</f>
        <v>27.555211688102588</v>
      </c>
      <c r="BK18" s="52">
        <f>(0.659574468085106*'[2]Off Peak Detail'!BF18)+(0.170212765957447*'[2]Off Peak Detail'!BF37)+(0.170212765957447*'[2]Off Peak Detail'!BF56)</f>
        <v>22.713701353681849</v>
      </c>
      <c r="BL18" s="52">
        <f>(0.652173913043478*'[2]Off Peak Detail'!BG18)+(0.173913043478261*'[2]Off Peak Detail'!BG37)+(0.173913043478261*'[2]Off Peak Detail'!BG56)</f>
        <v>22.82434718919837</v>
      </c>
      <c r="BM18" s="52">
        <f>(0.607843137254902*'[2]Off Peak Detail'!BH18)+(0.196078431372549*'[2]Off Peak Detail'!BH37)+(0.196078431372549*'[2]Off Peak Detail'!BH56)</f>
        <v>21.190685646206724</v>
      </c>
      <c r="BN18" s="52">
        <f>(0.652173913043478*'[2]Off Peak Detail'!BI18)+(0.173913043478261*'[2]Off Peak Detail'!BI37)+(0.173913043478261*'[2]Off Peak Detail'!BI56)</f>
        <v>51.319782820991875</v>
      </c>
      <c r="BO18" s="52">
        <f>(0.63265306122449*'[2]Off Peak Detail'!BJ18)+(0.204081632653061*'[2]Off Peak Detail'!BJ37)+(0.163265306122449*'[2]Off Peak Detail'!BJ56)</f>
        <v>24.235561012735168</v>
      </c>
      <c r="BP18" s="52">
        <f>(0.63265306122449*'[2]Off Peak Detail'!BK18)+(0.163265306122449*'[2]Off Peak Detail'!BK37)+(0.204081632653061*'[2]Off Peak Detail'!BK56)</f>
        <v>24.562857055664065</v>
      </c>
      <c r="BQ18" s="52">
        <f>(0.652173913043478*'[2]Off Peak Detail'!BL18)+(0.173913043478261*'[2]Off Peak Detail'!BL37)+(0.173913043478261*'[2]Off Peak Detail'!BL56)</f>
        <v>23.267390773607339</v>
      </c>
      <c r="BR18" s="52">
        <f>(0.607843137254902*'[2]Off Peak Detail'!BM18)+(0.196078431372549*'[2]Off Peak Detail'!BM37)+(0.196078431372549*'[2]Off Peak Detail'!BM56)</f>
        <v>22.916664908914001</v>
      </c>
      <c r="BS18" s="52">
        <f>(0.652173913043478*'[2]Off Peak Detail'!BN18)+(0.173913043478261*'[2]Off Peak Detail'!BN37)+(0.173913043478261*'[2]Off Peak Detail'!BN56)</f>
        <v>22.615215616640839</v>
      </c>
      <c r="BT18" s="52">
        <f>(0.659574468085106*'[2]Off Peak Detail'!BO18)+(0.170212765957447*'[2]Off Peak Detail'!BO37)+(0.170212765957447*'[2]Off Peak Detail'!BO56)</f>
        <v>24.352127180708223</v>
      </c>
      <c r="BU18" s="52">
        <f>(0.607843137254902*'[2]Off Peak Detail'!BP18)+(0.196078431372549*'[2]Off Peak Detail'!BP37)+(0.196078431372549*'[2]Off Peak Detail'!BP56)</f>
        <v>29.454167235131358</v>
      </c>
      <c r="BV18" s="52">
        <f>(0.636363636363636*'[2]Off Peak Detail'!BQ18)+(0.181818181818182*'[2]Off Peak Detail'!BQ37)+(0.181818181818182*'[2]Off Peak Detail'!BQ56)</f>
        <v>26.77158993807706</v>
      </c>
      <c r="BW18" s="52">
        <f>(0.659574468085106*'[2]Off Peak Detail'!BR18)+(0.170212765957447*'[2]Off Peak Detail'!BR37)+(0.170212765957447*'[2]Off Peak Detail'!BR56)</f>
        <v>22.031786460064829</v>
      </c>
      <c r="BX18" s="52">
        <f>(0.625*'[2]Off Peak Detail'!BS18)+(0.208333333333333*'[2]Off Peak Detail'!BS37)+(0.166666666666667*'[2]Off Peak Detail'!BS56)</f>
        <v>22.257395172119143</v>
      </c>
      <c r="BY18" s="52">
        <f>(0.63265306122449*'[2]Off Peak Detail'!BT18)+(0.163265306122449*'[2]Off Peak Detail'!BT37)+(0.204081632653061*'[2]Off Peak Detail'!BT56)</f>
        <v>20.541019813381897</v>
      </c>
      <c r="BZ18" s="52">
        <f>(0.652173913043478*'[2]Off Peak Detail'!BU18)+(0.173913043478261*'[2]Off Peak Detail'!BU37)+(0.173913043478261*'[2]Off Peak Detail'!BU56)</f>
        <v>50.63934803838319</v>
      </c>
      <c r="CA18" s="52">
        <f>(0.607843137254902*'[2]Off Peak Detail'!BV18)+(0.196078431372549*'[2]Off Peak Detail'!BV37)+(0.196078431372549*'[2]Off Peak Detail'!BV56)</f>
        <v>23.580146789550781</v>
      </c>
      <c r="CB18" s="52">
        <f>(0.659574468085106*'[2]Off Peak Detail'!BW18)+(0.170212765957447*'[2]Off Peak Detail'!BW37)+(0.170212765957447*'[2]Off Peak Detail'!BW56)</f>
        <v>23.813616943359381</v>
      </c>
      <c r="CC18" s="52">
        <f>(0.652173913043478*'[2]Off Peak Detail'!BX18)+(0.173913043478261*'[2]Off Peak Detail'!BX37)+(0.173913043478261*'[2]Off Peak Detail'!BX56)</f>
        <v>22.586955990998643</v>
      </c>
      <c r="CD18" s="52">
        <f>(0.607843137254902*'[2]Off Peak Detail'!BY18)+(0.196078431372549*'[2]Off Peak Detail'!BY37)+(0.196078431372549*'[2]Off Peak Detail'!BY56)</f>
        <v>22.245096281463024</v>
      </c>
      <c r="CE18" s="52">
        <f>(0.652173913043478*'[2]Off Peak Detail'!BZ18)+(0.173913043478261*'[2]Off Peak Detail'!BZ37)+(0.173913043478261*'[2]Off Peak Detail'!BZ56)</f>
        <v>21.934780834032143</v>
      </c>
      <c r="CF18" s="52">
        <f>(0.63265306122449*'[2]Off Peak Detail'!CA18)+(0.204081632653061*'[2]Off Peak Detail'!CA37)+(0.163265306122449*'[2]Off Peak Detail'!CA56)</f>
        <v>23.999999634100462</v>
      </c>
      <c r="CG18" s="52">
        <f>(0.63265306122449*'[2]Off Peak Detail'!CB18)+(0.163265306122449*'[2]Off Peak Detail'!CB37)+(0.204081632653061*'[2]Off Peak Detail'!CB56)</f>
        <v>29.423776213976804</v>
      </c>
      <c r="CH18" s="52">
        <f>(0.636363636363636*'[2]Off Peak Detail'!CC18)+(0.181818181818182*'[2]Off Peak Detail'!CC37)+(0.181818181818182*'[2]Off Peak Detail'!CC56)</f>
        <v>26.844317210804334</v>
      </c>
      <c r="CI18" s="52">
        <f>(0.659574468085106*'[2]Off Peak Detail'!CD18)+(0.170212765957447*'[2]Off Peak Detail'!CD37)+(0.170212765957447*'[2]Off Peak Detail'!CD56)</f>
        <v>22.099871566447806</v>
      </c>
      <c r="CJ18" s="52">
        <f>(0.6*'[2]Off Peak Detail'!CE18)+(0.2*'[2]Off Peak Detail'!CE37)+(0.2*'[2]Off Peak Detail'!CE56)</f>
        <v>22.470499267578127</v>
      </c>
      <c r="CK18" s="52">
        <f>(0.659574468085106*'[2]Off Peak Detail'!CF18)+(0.170212765957447*'[2]Off Peak Detail'!CF37)+(0.170212765957447*'[2]Off Peak Detail'!CF56)</f>
        <v>20.584680305643285</v>
      </c>
      <c r="CL18" s="52">
        <f>(0.652173913043478*'[2]Off Peak Detail'!CG18)+(0.173913043478261*'[2]Off Peak Detail'!CG37)+(0.173913043478261*'[2]Off Peak Detail'!CG56)</f>
        <v>50.70891325577449</v>
      </c>
      <c r="CM18" s="52">
        <f>(0.607843137254902*'[2]Off Peak Detail'!CH18)+(0.196078431372549*'[2]Off Peak Detail'!CH37)+(0.196078431372549*'[2]Off Peak Detail'!CH56)</f>
        <v>23.658578162099804</v>
      </c>
      <c r="CN18" s="52">
        <f>(0.659574468085106*'[2]Off Peak Detail'!CI18)+(0.170212765957447*'[2]Off Peak Detail'!CI37)+(0.170212765957447*'[2]Off Peak Detail'!CI56)</f>
        <v>23.881702049742358</v>
      </c>
      <c r="CO18" s="52">
        <f>(0.625*'[2]Off Peak Detail'!CJ18)+(0.208333333333333*'[2]Off Peak Detail'!CJ37)+(0.166666666666667*'[2]Off Peak Detail'!CJ56)</f>
        <v>22.824999427795408</v>
      </c>
      <c r="CP18" s="52">
        <f>(0.63265306122449*'[2]Off Peak Detail'!CK18)+(0.163265306122449*'[2]Off Peak Detail'!CK37)+(0.204081632653061*'[2]Off Peak Detail'!CK56)</f>
        <v>22.144896191966776</v>
      </c>
      <c r="CQ18" s="52">
        <f>(0.652173913043478*'[2]Off Peak Detail'!CL18)+(0.173913043478261*'[2]Off Peak Detail'!CL37)+(0.173913043478261*'[2]Off Peak Detail'!CL56)</f>
        <v>22.00434605142345</v>
      </c>
      <c r="CR18" s="52">
        <f>(0.607843137254902*'[2]Off Peak Detail'!CM18)+(0.196078431372549*'[2]Off Peak Detail'!CM37)+(0.196078431372549*'[2]Off Peak Detail'!CM56)</f>
        <v>24.382352679383519</v>
      </c>
      <c r="CS18" s="52">
        <f>(0.659574468085106*'[2]Off Peak Detail'!CN18)+(0.170212765957447*'[2]Off Peak Detail'!CN37)+(0.170212765957447*'[2]Off Peak Detail'!CN56)</f>
        <v>29.352341120293804</v>
      </c>
      <c r="CT18" s="52">
        <f>(0.636363636363636*'[2]Off Peak Detail'!CO18)+(0.181818181818182*'[2]Off Peak Detail'!CO37)+(0.181818181818182*'[2]Off Peak Detail'!CO56)</f>
        <v>26.917044483531608</v>
      </c>
      <c r="CU18" s="52">
        <f>(0.63265306122449*'[2]Off Peak Detail'!CP18)+(0.204081632653061*'[2]Off Peak Detail'!CP37)+(0.163265306122449*'[2]Off Peak Detail'!CP56)</f>
        <v>22.266601219955753</v>
      </c>
      <c r="CV18" s="52">
        <f>(0.625*'[2]Off Peak Detail'!CQ18)+(0.166666666666667*'[2]Off Peak Detail'!CQ37)+(0.208333333333333*'[2]Off Peak Detail'!CQ56)</f>
        <v>22.437290954589844</v>
      </c>
      <c r="CW18" s="52">
        <f>(0.659574468085106*'[2]Off Peak Detail'!CR18)+(0.170212765957447*'[2]Off Peak Detail'!CR37)+(0.170212765957447*'[2]Off Peak Detail'!CR56)</f>
        <v>20.652765412026262</v>
      </c>
      <c r="CX18" s="52">
        <f>(0.625*'[2]Off Peak Detail'!CS18)+(0.208333333333333*'[2]Off Peak Detail'!CS37)+(0.166666666666667*'[2]Off Peak Detail'!CS56)</f>
        <v>53.863073158264164</v>
      </c>
      <c r="CY18" s="52">
        <f>(0.63265306122449*'[2]Off Peak Detail'!CT18)+(0.163265306122449*'[2]Off Peak Detail'!CT37)+(0.204081632653061*'[2]Off Peak Detail'!CT56)</f>
        <v>23.358469095035478</v>
      </c>
      <c r="CZ18" s="52">
        <f>(0.659574468085106*'[2]Off Peak Detail'!CU18)+(0.170212765957447*'[2]Off Peak Detail'!CU37)+(0.170212765957447*'[2]Off Peak Detail'!CU56)</f>
        <v>23.949787156125339</v>
      </c>
      <c r="DA18" s="52">
        <f>(0.6*'[2]Off Peak Detail'!CV18)+(0.2*'[2]Off Peak Detail'!CV37)+(0.2*'[2]Off Peak Detail'!CV56)</f>
        <v>23.059999389648436</v>
      </c>
      <c r="DB18" s="52">
        <f>(0.659574468085106*'[2]Off Peak Detail'!CW18)+(0.170212765957447*'[2]Off Peak Detail'!CW37)+(0.170212765957447*'[2]Off Peak Detail'!CW56)</f>
        <v>22.019147158683616</v>
      </c>
      <c r="DC18" s="52">
        <f>(0.652173913043478*'[2]Off Peak Detail'!CX18)+(0.173913043478261*'[2]Off Peak Detail'!CX37)+(0.173913043478261*'[2]Off Peak Detail'!CX56)</f>
        <v>22.073911268814751</v>
      </c>
      <c r="DD18" s="52">
        <f>(0.607843137254902*'[2]Off Peak Detail'!CY18)+(0.196078431372549*'[2]Off Peak Detail'!CY37)+(0.196078431372549*'[2]Off Peak Detail'!CY56)</f>
        <v>24.460784051932539</v>
      </c>
      <c r="DE18" s="52">
        <f>(0.659574468085106*'[2]Off Peak Detail'!CZ18)+(0.170212765957447*'[2]Off Peak Detail'!CZ37)+(0.170212765957447*'[2]Off Peak Detail'!CZ56)</f>
        <v>29.420426226676781</v>
      </c>
      <c r="DF18" s="52">
        <f>(0.644444444444444*'[2]Off Peak Detail'!DA18)+(0.177777777777778*'[2]Off Peak Detail'!DA37)+(0.177777777777778*'[2]Off Peak Detail'!DA56)</f>
        <v>26.934443495008686</v>
      </c>
      <c r="DG18" s="52">
        <f>(0.607843137254902*'[2]Off Peak Detail'!DB18)+(0.196078431372549*'[2]Off Peak Detail'!DB37)+(0.196078431372549*'[2]Off Peak Detail'!DB56)</f>
        <v>22.499852049584483</v>
      </c>
      <c r="DH18" s="52">
        <f>(0.652173913043478*'[2]Off Peak Detail'!DC18)+(0.173913043478261*'[2]Off Peak Detail'!DC37)+(0.173913043478261*'[2]Off Peak Detail'!DC56)</f>
        <v>22.352608058763586</v>
      </c>
      <c r="DI18" s="52">
        <f>(0.63265306122449*'[2]Off Peak Detail'!DD18)+(0.204081632653061*'[2]Off Peak Detail'!DD37)+(0.163265306122449*'[2]Off Peak Detail'!DD56)</f>
        <v>20.715203499307435</v>
      </c>
      <c r="DJ18" s="52">
        <f>(0.625*'[2]Off Peak Detail'!DE18)+(0.166666666666667*'[2]Off Peak Detail'!DE37)+(0.208333333333333*'[2]Off Peak Detail'!DE56)</f>
        <v>53.749896049499519</v>
      </c>
      <c r="DK18" s="52">
        <f>(0.659574468085106*'[2]Off Peak Detail'!DF18)+(0.170212765957447*'[2]Off Peak Detail'!DF37)+(0.170212765957447*'[2]Off Peak Detail'!DF56)</f>
        <v>23.37808487263132</v>
      </c>
      <c r="DL18" s="52">
        <f>(0.607843137254902*'[2]Off Peak Detail'!DG18)+(0.196078431372549*'[2]Off Peak Detail'!DG37)+(0.196078431372549*'[2]Off Peak Detail'!DG56)</f>
        <v>24.552450890634574</v>
      </c>
      <c r="DM18" s="52">
        <f>(0.652173913043478*'[2]Off Peak Detail'!DH18)+(0.173913043478261*'[2]Off Peak Detail'!DH37)+(0.173913043478261*'[2]Off Peak Detail'!DH56)</f>
        <v>22.795651643172555</v>
      </c>
      <c r="DN18" s="52">
        <f>(0.659574468085106*'[2]Off Peak Detail'!DI18)+(0.170212765957447*'[2]Off Peak Detail'!DI37)+(0.170212765957447*'[2]Off Peak Detail'!DI56)</f>
        <v>22.087232265066593</v>
      </c>
      <c r="DO18" s="52">
        <f>(0.6*'[2]Off Peak Detail'!DJ18)+(0.2*'[2]Off Peak Detail'!DJ37)+(0.2*'[2]Off Peak Detail'!DJ56)</f>
        <v>22.539998245239261</v>
      </c>
      <c r="DP18" s="52">
        <f>(0.659574468085106*'[2]Off Peak Detail'!DK18)+(0.170212765957447*'[2]Off Peak Detail'!DK37)+(0.170212765957447*'[2]Off Peak Detail'!DK56)</f>
        <v>23.874467606240135</v>
      </c>
      <c r="DQ18" s="52">
        <f>(0.63265306122449*'[2]Off Peak Detail'!DL18)+(0.204081632653061*'[2]Off Peak Detail'!DL37)+(0.163265306122449*'[2]Off Peak Detail'!DL56)</f>
        <v>29.750153615523363</v>
      </c>
      <c r="DR18" s="52">
        <f>(0.636363636363636*'[2]Off Peak Detail'!DM18)+(0.181818181818182*'[2]Off Peak Detail'!DM37)+(0.181818181818182*'[2]Off Peak Detail'!DM56)</f>
        <v>27.189771756258878</v>
      </c>
      <c r="DS18" s="52">
        <f>(0.63265306122449*'[2]Off Peak Detail'!DN18)+(0.163265306122449*'[2]Off Peak Detail'!DN37)+(0.204081632653061*'[2]Off Peak Detail'!DN56)</f>
        <v>22.606590987224962</v>
      </c>
      <c r="DT18" s="52">
        <f>(0.652173913043478*'[2]Off Peak Detail'!DO18)+(0.173913043478261*'[2]Off Peak Detail'!DO37)+(0.173913043478261*'[2]Off Peak Detail'!DO56)</f>
        <v>22.552608058763589</v>
      </c>
      <c r="DU18" s="52">
        <f>(0.607843137254902*'[2]Off Peak Detail'!DP18)+(0.196078431372549*'[2]Off Peak Detail'!DP37)+(0.196078431372549*'[2]Off Peak Detail'!DP56)</f>
        <v>20.954411136402804</v>
      </c>
      <c r="DV18" s="52">
        <f>(0.652173913043478*'[2]Off Peak Detail'!DQ18)+(0.173913043478261*'[2]Off Peak Detail'!DQ37)+(0.173913043478261*'[2]Off Peak Detail'!DQ56)</f>
        <v>51.048043690557101</v>
      </c>
      <c r="DW18" s="52">
        <f>(0.659574468085106*'[2]Off Peak Detail'!DR18)+(0.170212765957447*'[2]Off Peak Detail'!DR37)+(0.170212765957447*'[2]Off Peak Detail'!DR56)</f>
        <v>23.578084872631322</v>
      </c>
      <c r="DX18" s="52">
        <f>(0.607843137254902*'[2]Off Peak Detail'!DS18)+(0.196078431372549*'[2]Off Peak Detail'!DS37)+(0.196078431372549*'[2]Off Peak Detail'!DS56)</f>
        <v>24.752450890634577</v>
      </c>
      <c r="DY18" s="52">
        <f>(0.652173913043478*'[2]Off Peak Detail'!DT18)+(0.173913043478261*'[2]Off Peak Detail'!DT37)+(0.173913043478261*'[2]Off Peak Detail'!DT56)</f>
        <v>22.995651643172557</v>
      </c>
      <c r="DZ18" s="52">
        <f>(0.63265306122449*'[2]Off Peak Detail'!DU18)+(0.204081632653061*'[2]Off Peak Detail'!DU37)+(0.163265306122449*'[2]Off Peak Detail'!DU56)</f>
        <v>22.491834967476976</v>
      </c>
      <c r="EA18" s="52">
        <f>(0.625*'[2]Off Peak Detail'!DV18)+(0.166666666666667*'[2]Off Peak Detail'!DV37)+(0.208333333333333*'[2]Off Peak Detail'!DV56)</f>
        <v>22.549998235702514</v>
      </c>
      <c r="EB18" s="52">
        <f>(0.659574468085106*'[2]Off Peak Detail'!DW18)+(0.170212765957447*'[2]Off Peak Detail'!DW37)+(0.170212765957447*'[2]Off Peak Detail'!DW56)</f>
        <v>24.074467606240137</v>
      </c>
      <c r="EC18" s="52">
        <f>(0.607843137254902*'[2]Off Peak Detail'!DX18)+(0.196078431372549*'[2]Off Peak Detail'!DX37)+(0.196078431372549*'[2]Off Peak Detail'!DX56)</f>
        <v>30.089461352778422</v>
      </c>
      <c r="ED18" s="52">
        <f>(0.636363636363636*'[2]Off Peak Detail'!DY18)+(0.181818181818182*'[2]Off Peak Detail'!DY37)+(0.181818181818182*'[2]Off Peak Detail'!DY56)</f>
        <v>27.389771756258881</v>
      </c>
      <c r="EE18" s="52">
        <f>(0.659574468085106*'[2]Off Peak Detail'!DZ18)+(0.170212765957447*'[2]Off Peak Detail'!DZ37)+(0.170212765957447*'[2]Off Peak Detail'!DZ56)</f>
        <v>22.636041779213762</v>
      </c>
      <c r="EF18" s="52">
        <f>(0.652173913043478*'[2]Off Peak Detail'!EA18)+(0.173913043478261*'[2]Off Peak Detail'!EA37)+(0.173913043478261*'[2]Off Peak Detail'!EA56)</f>
        <v>22.752608058763585</v>
      </c>
      <c r="EG18" s="52">
        <f>(0.607843137254902*'[2]Off Peak Detail'!EB18)+(0.196078431372549*'[2]Off Peak Detail'!EB37)+(0.196078431372549*'[2]Off Peak Detail'!EB56)</f>
        <v>21.1544111364028</v>
      </c>
      <c r="EH18" s="52">
        <f>(0.652173913043478*'[2]Off Peak Detail'!EC18)+(0.173913043478261*'[2]Off Peak Detail'!EC37)+(0.173913043478261*'[2]Off Peak Detail'!EC56)</f>
        <v>51.248043690557104</v>
      </c>
      <c r="EI18" s="52">
        <f>(0.63265306122449*'[2]Off Peak Detail'!ED18)+(0.204081632653061*'[2]Off Peak Detail'!ED37)+(0.163265306122449*'[2]Off Peak Detail'!ED56)</f>
        <v>24.179438563755582</v>
      </c>
      <c r="EJ18" s="52">
        <f>(0.63265306122449*'[2]Off Peak Detail'!EE18)+(0.163265306122449*'[2]Off Peak Detail'!EE37)+(0.204081632653061*'[2]Off Peak Detail'!EE56)</f>
        <v>24.506734606684471</v>
      </c>
      <c r="EK18" s="52">
        <f>(0.652173913043478*'[2]Off Peak Detail'!EF18)+(0.173913043478261*'[2]Off Peak Detail'!EF37)+(0.173913043478261*'[2]Off Peak Detail'!EF56)</f>
        <v>23.195651643172553</v>
      </c>
      <c r="EL18" s="52">
        <f>(0.607843137254902*'[2]Off Peak Detail'!EG18)+(0.196078431372549*'[2]Off Peak Detail'!EG37)+(0.196078431372549*'[2]Off Peak Detail'!EG56)</f>
        <v>22.88039039911008</v>
      </c>
      <c r="EM18" s="52">
        <f>(0.652173913043478*'[2]Off Peak Detail'!EH18)+(0.173913043478261*'[2]Off Peak Detail'!EH37)+(0.173913043478261*'[2]Off Peak Detail'!EH56)</f>
        <v>22.543476486206053</v>
      </c>
      <c r="EN18" s="52">
        <f>(0.659574468085106*'[2]Off Peak Detail'!EI18)+(0.170212765957447*'[2]Off Peak Detail'!EI37)+(0.170212765957447*'[2]Off Peak Detail'!EI56)</f>
        <v>24.27446760624014</v>
      </c>
    </row>
    <row r="19" spans="1:144" s="6" customFormat="1" ht="13.65" customHeight="1" x14ac:dyDescent="0.2">
      <c r="A19" s="54" t="s">
        <v>32</v>
      </c>
      <c r="B19" s="9" t="s">
        <v>30</v>
      </c>
      <c r="C19" s="52">
        <f ca="1">(0.647058823529412*'[2]Off Peak Detail'!D19)+(0.176470588235294*'[2]Off Peak Detail'!D38)+(0.176470588235294*'[2]Off Peak Detail'!D57)</f>
        <v>45.457351796767291</v>
      </c>
      <c r="D19" s="52">
        <f ca="1">(0.659574468085106*'[2]Off Peak Detail'!E19)+(0.170212765957447*'[2]Off Peak Detail'!E38)+(0.170212765957447*'[2]Off Peak Detail'!E57)</f>
        <v>39.840425531914896</v>
      </c>
      <c r="E19" s="52">
        <f>(0.6*'[2]Off Peak Detail'!F19)+(0.2*'[2]Off Peak Detail'!F38)+(0.2*'[2]Off Peak Detail'!F57)</f>
        <v>37.799999999999997</v>
      </c>
      <c r="F19" s="31">
        <f t="shared" si="16"/>
        <v>37.812618518872775</v>
      </c>
      <c r="G19" s="52">
        <f>(0.659574468085106*'[2]Off Peak Detail'!H19)+(0.170212765957447*'[2]Off Peak Detail'!H38)+(0.170212765957447*'[2]Off Peak Detail'!H57)</f>
        <v>36.582975671646444</v>
      </c>
      <c r="H19" s="52">
        <f>(0.652173913043478*'[2]Off Peak Detail'!I19)+(0.173913043478261*'[2]Off Peak Detail'!I38)+(0.173913043478261*'[2]Off Peak Detail'!I57)</f>
        <v>37.059782608695656</v>
      </c>
      <c r="I19" s="52">
        <f>(0.607843137254902*'[2]Off Peak Detail'!J19)+(0.196078431372549*'[2]Off Peak Detail'!J38)+(0.196078431372549*'[2]Off Peak Detail'!J57)</f>
        <v>39.795097276276231</v>
      </c>
      <c r="J19" s="39">
        <v>39.13363555908203</v>
      </c>
      <c r="K19" s="31">
        <f t="shared" si="17"/>
        <v>41.061895551257251</v>
      </c>
      <c r="L19" s="40">
        <f t="shared" si="0"/>
        <v>40.351063829787229</v>
      </c>
      <c r="M19" s="40">
        <f t="shared" si="1"/>
        <v>41.772727272727273</v>
      </c>
      <c r="N19" s="31">
        <f t="shared" si="18"/>
        <v>36.98301400512279</v>
      </c>
      <c r="O19" s="31">
        <f t="shared" si="2"/>
        <v>41.022550545486745</v>
      </c>
      <c r="P19" s="31">
        <f t="shared" si="3"/>
        <v>32.943477464758836</v>
      </c>
      <c r="Q19" s="31">
        <f t="shared" si="4"/>
        <v>35.487233263380986</v>
      </c>
      <c r="R19" s="31">
        <f t="shared" si="5"/>
        <v>45.154998779296875</v>
      </c>
      <c r="S19" s="31">
        <f t="shared" si="19"/>
        <v>39.746188608087564</v>
      </c>
      <c r="T19" s="31">
        <f t="shared" si="6"/>
        <v>42.788295583522071</v>
      </c>
      <c r="U19" s="31">
        <f t="shared" si="7"/>
        <v>36.704081632653065</v>
      </c>
      <c r="V19" s="31">
        <f t="shared" si="8"/>
        <v>34.625</v>
      </c>
      <c r="W19" s="31">
        <f t="shared" si="20"/>
        <v>34.818134493378516</v>
      </c>
      <c r="X19" s="31">
        <f t="shared" si="9"/>
        <v>33.582975671646444</v>
      </c>
      <c r="Y19" s="40">
        <f t="shared" si="10"/>
        <v>34.25</v>
      </c>
      <c r="Z19" s="40">
        <f t="shared" si="11"/>
        <v>36.621427808489116</v>
      </c>
      <c r="AA19" s="39">
        <v>37.968760305674287</v>
      </c>
      <c r="AB19" s="39">
        <v>36.105130287157095</v>
      </c>
      <c r="AC19" s="39">
        <v>34.789563611658608</v>
      </c>
      <c r="AD19" s="39">
        <v>34.449929584005602</v>
      </c>
      <c r="AE19" s="39">
        <v>35.544479649170007</v>
      </c>
      <c r="AF19" s="39">
        <v>35.279931953625791</v>
      </c>
      <c r="AG19" s="42">
        <v>35.845085646589681</v>
      </c>
      <c r="AH19" s="35"/>
      <c r="AI19" s="36"/>
      <c r="AK19" s="52">
        <f>(0.659574468085106*'[2]Off Peak Detail'!AF19)+(0.170212765957447*'[2]Off Peak Detail'!AF38)+(0.170212765957447*'[2]Off Peak Detail'!AF57)</f>
        <v>40.351063829787229</v>
      </c>
      <c r="AL19" s="52">
        <f>(0.636363636363636*'[2]Off Peak Detail'!AG19)+(0.181818181818182*'[2]Off Peak Detail'!AG38)+(0.181818181818182*'[2]Off Peak Detail'!AG57)</f>
        <v>41.772727272727273</v>
      </c>
      <c r="AM19" s="52">
        <f>(0.607843137254902*'[2]Off Peak Detail'!AH19)+(0.196078431372549*'[2]Off Peak Detail'!AH38)+(0.196078431372549*'[2]Off Peak Detail'!AH57)</f>
        <v>41.022550545486745</v>
      </c>
      <c r="AN19" s="52">
        <f>(0.652173913043478*'[2]Off Peak Detail'!AI19)+(0.173913043478261*'[2]Off Peak Detail'!AI38)+(0.173913043478261*'[2]Off Peak Detail'!AI57)</f>
        <v>32.943477464758836</v>
      </c>
      <c r="AO19" s="52">
        <f>(0.659574468085106*'[2]Off Peak Detail'!AJ19)+(0.170212765957447*'[2]Off Peak Detail'!AJ38)+(0.170212765957447*'[2]Off Peak Detail'!AJ57)</f>
        <v>35.487233263380986</v>
      </c>
      <c r="AP19" s="52">
        <f>(0.6*'[2]Off Peak Detail'!AK19)+(0.2*'[2]Off Peak Detail'!AK38)+(0.2*'[2]Off Peak Detail'!AK57)</f>
        <v>45.154998779296875</v>
      </c>
      <c r="AQ19" s="52">
        <f>(0.659574468085106*'[2]Off Peak Detail'!AL19)+(0.170212765957447*'[2]Off Peak Detail'!AL38)+(0.170212765957447*'[2]Off Peak Detail'!AL57)</f>
        <v>42.788295583522071</v>
      </c>
      <c r="AR19" s="52">
        <f>(0.63265306122449*'[2]Off Peak Detail'!AM19)+(0.204081632653061*'[2]Off Peak Detail'!AM38)+(0.163265306122449*'[2]Off Peak Detail'!AM57)</f>
        <v>36.704081632653065</v>
      </c>
      <c r="AS19" s="52">
        <f>(0.625*'[2]Off Peak Detail'!AN19)+(0.166666666666667*'[2]Off Peak Detail'!AN38)+(0.208333333333333*'[2]Off Peak Detail'!AN57)</f>
        <v>34.625</v>
      </c>
      <c r="AT19" s="52">
        <f>(0.659574468085106*'[2]Off Peak Detail'!AO19)+(0.170212765957447*'[2]Off Peak Detail'!AO38)+(0.170212765957447*'[2]Off Peak Detail'!AO57)</f>
        <v>33.582975671646444</v>
      </c>
      <c r="AU19" s="52">
        <f>(0.625*'[2]Off Peak Detail'!AP19)+(0.208333333333333*'[2]Off Peak Detail'!AP38)+(0.166666666666667*'[2]Off Peak Detail'!AP57)</f>
        <v>34.25</v>
      </c>
      <c r="AV19" s="52">
        <f>(0.63265306122449*'[2]Off Peak Detail'!AQ19)+(0.163265306122449*'[2]Off Peak Detail'!AQ38)+(0.204081632653061*'[2]Off Peak Detail'!AQ57)</f>
        <v>36.621427808489116</v>
      </c>
      <c r="AW19" s="52">
        <f>(0.659574468085106*'[2]Off Peak Detail'!AR19)+(0.170212765957447*'[2]Off Peak Detail'!AR38)+(0.170212765957447*'[2]Off Peak Detail'!AR57)</f>
        <v>39.180851063829785</v>
      </c>
      <c r="AX19" s="52">
        <f>(0.636363636363636*'[2]Off Peak Detail'!AS19)+(0.181818181818182*'[2]Off Peak Detail'!AS38)+(0.181818181818182*'[2]Off Peak Detail'!AS57)</f>
        <v>40.227272727272727</v>
      </c>
      <c r="AY19" s="52">
        <f>(0.607843137254902*'[2]Off Peak Detail'!AT19)+(0.196078431372549*'[2]Off Peak Detail'!AT38)+(0.196078431372549*'[2]Off Peak Detail'!AT57)</f>
        <v>39.4343152513691</v>
      </c>
      <c r="AZ19" s="52">
        <f>(0.652173913043478*'[2]Off Peak Detail'!AU19)+(0.173913043478261*'[2]Off Peak Detail'!AU38)+(0.173913043478261*'[2]Off Peak Detail'!AU57)</f>
        <v>31.421738334324054</v>
      </c>
      <c r="BA19" s="52">
        <f>(0.63265306122449*'[2]Off Peak Detail'!AV19)+(0.204081632653061*'[2]Off Peak Detail'!AV38)+(0.163265306122449*'[2]Off Peak Detail'!AV57)</f>
        <v>34.330611404107543</v>
      </c>
      <c r="BB19" s="52">
        <f>(0.625*'[2]Off Peak Detail'!AW19)+(0.166666666666667*'[2]Off Peak Detail'!AW38)+(0.208333333333333*'[2]Off Peak Detail'!AW57)</f>
        <v>35.342498779296875</v>
      </c>
      <c r="BC19" s="52">
        <f>(0.659574468085106*'[2]Off Peak Detail'!AX19)+(0.170212765957447*'[2]Off Peak Detail'!AX38)+(0.170212765957447*'[2]Off Peak Detail'!AX57)</f>
        <v>39.479784945224189</v>
      </c>
      <c r="BD19" s="52">
        <f>(0.607843137254902*'[2]Off Peak Detail'!AY19)+(0.196078431372549*'[2]Off Peak Detail'!AY38)+(0.196078431372549*'[2]Off Peak Detail'!AY57)</f>
        <v>39.607843137254903</v>
      </c>
      <c r="BE19" s="52">
        <f>(0.652173913043478*'[2]Off Peak Detail'!AZ19)+(0.173913043478261*'[2]Off Peak Detail'!AZ38)+(0.173913043478261*'[2]Off Peak Detail'!AZ57)</f>
        <v>31.630434782608702</v>
      </c>
      <c r="BF19" s="52">
        <f>(0.659574468085106*'[2]Off Peak Detail'!BA19)+(0.170212765957447*'[2]Off Peak Detail'!BA38)+(0.170212765957447*'[2]Off Peak Detail'!BA57)</f>
        <v>32.907443756752826</v>
      </c>
      <c r="BG19" s="52">
        <f>(0.6*'[2]Off Peak Detail'!BB19)+(0.2*'[2]Off Peak Detail'!BB38)+(0.2*'[2]Off Peak Detail'!BB57)</f>
        <v>33.674999999999997</v>
      </c>
      <c r="BH19" s="52">
        <f>(0.659574468085106*'[2]Off Peak Detail'!BC19)+(0.170212765957447*'[2]Off Peak Detail'!BC38)+(0.170212765957447*'[2]Off Peak Detail'!BC57)</f>
        <v>35.757446045571186</v>
      </c>
      <c r="BI19" s="52">
        <f>(0.63265306122449*'[2]Off Peak Detail'!BD19)+(0.204081632653061*'[2]Off Peak Detail'!BD38)+(0.163265306122449*'[2]Off Peak Detail'!BD57)</f>
        <v>37.10203985097457</v>
      </c>
      <c r="BJ19" s="52">
        <f>(0.617021276595745*'[2]Off Peak Detail'!BE19)+(0.170212765957447*'[2]Off Peak Detail'!BE38)+(0.212765957446809*'[2]Off Peak Detail'!BE57)</f>
        <v>36.097870635986368</v>
      </c>
      <c r="BK19" s="52">
        <f>(0.659574468085106*'[2]Off Peak Detail'!BF19)+(0.170212765957447*'[2]Off Peak Detail'!BF38)+(0.170212765957447*'[2]Off Peak Detail'!BF57)</f>
        <v>33.344255536667845</v>
      </c>
      <c r="BL19" s="52">
        <f>(0.652173913043478*'[2]Off Peak Detail'!BG19)+(0.173913043478261*'[2]Off Peak Detail'!BG38)+(0.173913043478261*'[2]Off Peak Detail'!BG57)</f>
        <v>32.82608670773714</v>
      </c>
      <c r="BM19" s="52">
        <f>(0.607843137254902*'[2]Off Peak Detail'!BH19)+(0.196078431372549*'[2]Off Peak Detail'!BH38)+(0.196078431372549*'[2]Off Peak Detail'!BH57)</f>
        <v>36.414705912272133</v>
      </c>
      <c r="BN19" s="52">
        <f>(0.652173913043478*'[2]Off Peak Detail'!BI19)+(0.173913043478261*'[2]Off Peak Detail'!BI38)+(0.173913043478261*'[2]Off Peak Detail'!BI57)</f>
        <v>34.111520518427312</v>
      </c>
      <c r="BO19" s="52">
        <f>(0.63265306122449*'[2]Off Peak Detail'!BJ19)+(0.204081632653061*'[2]Off Peak Detail'!BJ38)+(0.163265306122449*'[2]Off Peak Detail'!BJ57)</f>
        <v>38.445916078528583</v>
      </c>
      <c r="BP19" s="52">
        <f>(0.63265306122449*'[2]Off Peak Detail'!BK19)+(0.163265306122449*'[2]Off Peak Detail'!BK38)+(0.204081632653061*'[2]Off Peak Detail'!BK57)</f>
        <v>38.632653061224488</v>
      </c>
      <c r="BQ19" s="52">
        <f>(0.652173913043478*'[2]Off Peak Detail'!BL19)+(0.173913043478261*'[2]Off Peak Detail'!BL38)+(0.173913043478261*'[2]Off Peak Detail'!BL57)</f>
        <v>30.630434782608699</v>
      </c>
      <c r="BR19" s="52">
        <f>(0.607843137254902*'[2]Off Peak Detail'!BM19)+(0.196078431372549*'[2]Off Peak Detail'!BM38)+(0.196078431372549*'[2]Off Peak Detail'!BM57)</f>
        <v>32.204898909026504</v>
      </c>
      <c r="BS19" s="52">
        <f>(0.652173913043478*'[2]Off Peak Detail'!BN19)+(0.173913043478261*'[2]Off Peak Detail'!BN38)+(0.173913043478261*'[2]Off Peak Detail'!BN57)</f>
        <v>32.375</v>
      </c>
      <c r="BT19" s="52">
        <f>(0.659574468085106*'[2]Off Peak Detail'!BO19)+(0.170212765957447*'[2]Off Peak Detail'!BO38)+(0.170212765957447*'[2]Off Peak Detail'!BO57)</f>
        <v>34.757446045571186</v>
      </c>
      <c r="BU19" s="52">
        <f>(0.607843137254902*'[2]Off Peak Detail'!BP19)+(0.196078431372549*'[2]Off Peak Detail'!BP38)+(0.196078431372549*'[2]Off Peak Detail'!BP57)</f>
        <v>36.803920641132429</v>
      </c>
      <c r="BV19" s="52">
        <f>(0.636363636363636*'[2]Off Peak Detail'!BQ19)+(0.181818181818182*'[2]Off Peak Detail'!BQ38)+(0.181818181818182*'[2]Off Peak Detail'!BQ57)</f>
        <v>35.636361902410336</v>
      </c>
      <c r="BW19" s="52">
        <f>(0.659574468085106*'[2]Off Peak Detail'!BR19)+(0.170212765957447*'[2]Off Peak Detail'!BR38)+(0.170212765957447*'[2]Off Peak Detail'!BR57)</f>
        <v>33.020851281348698</v>
      </c>
      <c r="BX19" s="52">
        <f>(0.625*'[2]Off Peak Detail'!BS19)+(0.208333333333333*'[2]Off Peak Detail'!BS38)+(0.166666666666667*'[2]Off Peak Detail'!BS57)</f>
        <v>32.649999666213986</v>
      </c>
      <c r="BY19" s="52">
        <f>(0.63265306122449*'[2]Off Peak Detail'!BT19)+(0.163265306122449*'[2]Off Peak Detail'!BT38)+(0.204081632653061*'[2]Off Peak Detail'!BT57)</f>
        <v>35.954081757214603</v>
      </c>
      <c r="BZ19" s="52">
        <f>(0.652173913043478*'[2]Off Peak Detail'!BU19)+(0.173913043478261*'[2]Off Peak Detail'!BU38)+(0.173913043478261*'[2]Off Peak Detail'!BU57)</f>
        <v>33.781085735818621</v>
      </c>
      <c r="CA19" s="52">
        <f>(0.607843137254902*'[2]Off Peak Detail'!BV19)+(0.196078431372549*'[2]Off Peak Detail'!BV38)+(0.196078431372549*'[2]Off Peak Detail'!BV57)</f>
        <v>38.081370260201247</v>
      </c>
      <c r="CB19" s="52">
        <f>(0.659574468085106*'[2]Off Peak Detail'!BW19)+(0.170212765957447*'[2]Off Peak Detail'!BW38)+(0.170212765957447*'[2]Off Peak Detail'!BW57)</f>
        <v>38.336170212765957</v>
      </c>
      <c r="CC19" s="52">
        <f>(0.652173913043478*'[2]Off Peak Detail'!BX19)+(0.173913043478261*'[2]Off Peak Detail'!BX38)+(0.173913043478261*'[2]Off Peak Detail'!BX57)</f>
        <v>30.3</v>
      </c>
      <c r="CD19" s="52">
        <f>(0.607843137254902*'[2]Off Peak Detail'!BY19)+(0.196078431372549*'[2]Off Peak Detail'!BY38)+(0.196078431372549*'[2]Off Peak Detail'!BY57)</f>
        <v>31.832349889418659</v>
      </c>
      <c r="CE19" s="52">
        <f>(0.652173913043478*'[2]Off Peak Detail'!BZ19)+(0.173913043478261*'[2]Off Peak Detail'!BZ38)+(0.173913043478261*'[2]Off Peak Detail'!BZ57)</f>
        <v>32.044565217391309</v>
      </c>
      <c r="CF19" s="52">
        <f>(0.63265306122449*'[2]Off Peak Detail'!CA19)+(0.204081632653061*'[2]Off Peak Detail'!CA38)+(0.163265306122449*'[2]Off Peak Detail'!CA57)</f>
        <v>34.563264543182996</v>
      </c>
      <c r="CG19" s="52">
        <f>(0.63265306122449*'[2]Off Peak Detail'!CB19)+(0.163265306122449*'[2]Off Peak Detail'!CB38)+(0.204081632653061*'[2]Off Peak Detail'!CB57)</f>
        <v>36.826529646892936</v>
      </c>
      <c r="CH19" s="52">
        <f>(0.636363636363636*'[2]Off Peak Detail'!CC19)+(0.181818181818182*'[2]Off Peak Detail'!CC38)+(0.181818181818182*'[2]Off Peak Detail'!CC57)</f>
        <v>35.709089175137606</v>
      </c>
      <c r="CI19" s="52">
        <f>(0.659574468085106*'[2]Off Peak Detail'!CD19)+(0.170212765957447*'[2]Off Peak Detail'!CD38)+(0.170212765957447*'[2]Off Peak Detail'!CD57)</f>
        <v>33.088936387731678</v>
      </c>
      <c r="CJ19" s="52">
        <f>(0.6*'[2]Off Peak Detail'!CE19)+(0.2*'[2]Off Peak Detail'!CE38)+(0.2*'[2]Off Peak Detail'!CE57)</f>
        <v>32.871999588012699</v>
      </c>
      <c r="CK19" s="52">
        <f>(0.659574468085106*'[2]Off Peak Detail'!CF19)+(0.170212765957447*'[2]Off Peak Detail'!CF38)+(0.170212765957447*'[2]Off Peak Detail'!CF57)</f>
        <v>35.926595971939413</v>
      </c>
      <c r="CL19" s="52">
        <f>(0.652173913043478*'[2]Off Peak Detail'!CG19)+(0.173913043478261*'[2]Off Peak Detail'!CG38)+(0.173913043478261*'[2]Off Peak Detail'!CG57)</f>
        <v>33.850650953209922</v>
      </c>
      <c r="CM19" s="52">
        <f>(0.607843137254902*'[2]Off Peak Detail'!CH19)+(0.196078431372549*'[2]Off Peak Detail'!CH38)+(0.196078431372549*'[2]Off Peak Detail'!CH57)</f>
        <v>38.159801632750266</v>
      </c>
      <c r="CN19" s="52">
        <f>(0.659574468085106*'[2]Off Peak Detail'!CI19)+(0.170212765957447*'[2]Off Peak Detail'!CI38)+(0.170212765957447*'[2]Off Peak Detail'!CI57)</f>
        <v>38.404255319148938</v>
      </c>
      <c r="CO19" s="52">
        <f>(0.625*'[2]Off Peak Detail'!CJ19)+(0.208333333333333*'[2]Off Peak Detail'!CJ38)+(0.166666666666667*'[2]Off Peak Detail'!CJ57)</f>
        <v>30.59375</v>
      </c>
      <c r="CP19" s="52">
        <f>(0.63265306122449*'[2]Off Peak Detail'!CK19)+(0.163265306122449*'[2]Off Peak Detail'!CK38)+(0.204081632653061*'[2]Off Peak Detail'!CK57)</f>
        <v>31.78673164211974</v>
      </c>
      <c r="CQ19" s="52">
        <f>(0.652173913043478*'[2]Off Peak Detail'!CL19)+(0.173913043478261*'[2]Off Peak Detail'!CL38)+(0.173913043478261*'[2]Off Peak Detail'!CL57)</f>
        <v>32.114130434782609</v>
      </c>
      <c r="CR19" s="52">
        <f>(0.607843137254902*'[2]Off Peak Detail'!CM19)+(0.196078431372549*'[2]Off Peak Detail'!CM38)+(0.196078431372549*'[2]Off Peak Detail'!CM57)</f>
        <v>34.760783550786037</v>
      </c>
      <c r="CS19" s="52">
        <f>(0.659574468085106*'[2]Off Peak Detail'!CN19)+(0.170212765957447*'[2]Off Peak Detail'!CN38)+(0.170212765957447*'[2]Off Peak Detail'!CN57)</f>
        <v>37.284041546760726</v>
      </c>
      <c r="CT19" s="52">
        <f>(0.636363636363636*'[2]Off Peak Detail'!CO19)+(0.181818181818182*'[2]Off Peak Detail'!CO38)+(0.181818181818182*'[2]Off Peak Detail'!CO57)</f>
        <v>36.23181644786488</v>
      </c>
      <c r="CU19" s="52">
        <f>(0.63265306122449*'[2]Off Peak Detail'!CP19)+(0.204081632653061*'[2]Off Peak Detail'!CP38)+(0.163265306122449*'[2]Off Peak Detail'!CP57)</f>
        <v>33.747551291329515</v>
      </c>
      <c r="CV19" s="52">
        <f>(0.625*'[2]Off Peak Detail'!CQ19)+(0.166666666666667*'[2]Off Peak Detail'!CQ38)+(0.208333333333333*'[2]Off Peak Detail'!CQ57)</f>
        <v>33.249999666213988</v>
      </c>
      <c r="CW19" s="52">
        <f>(0.659574468085106*'[2]Off Peak Detail'!CR19)+(0.170212765957447*'[2]Off Peak Detail'!CR38)+(0.170212765957447*'[2]Off Peak Detail'!CR57)</f>
        <v>36.444681078322397</v>
      </c>
      <c r="CX19" s="52">
        <f>(0.625*'[2]Off Peak Detail'!CS19)+(0.208333333333333*'[2]Off Peak Detail'!CS38)+(0.166666666666667*'[2]Off Peak Detail'!CS57)</f>
        <v>34.586248779296874</v>
      </c>
      <c r="CY19" s="52">
        <f>(0.63265306122449*'[2]Off Peak Detail'!CT19)+(0.163265306122449*'[2]Off Peak Detail'!CT38)+(0.204081632653061*'[2]Off Peak Detail'!CT57)</f>
        <v>38.734691588732666</v>
      </c>
      <c r="CZ19" s="52">
        <f>(0.659574468085106*'[2]Off Peak Detail'!CU19)+(0.170212765957447*'[2]Off Peak Detail'!CU38)+(0.170212765957447*'[2]Off Peak Detail'!CU57)</f>
        <v>38.922340425531914</v>
      </c>
      <c r="DA19" s="52">
        <f>(0.6*'[2]Off Peak Detail'!CV19)+(0.2*'[2]Off Peak Detail'!CV38)+(0.2*'[2]Off Peak Detail'!CV57)</f>
        <v>31.330000000000002</v>
      </c>
      <c r="DB19" s="52">
        <f>(0.659574468085106*'[2]Off Peak Detail'!CW19)+(0.170212765957447*'[2]Off Peak Detail'!CW38)+(0.170212765957447*'[2]Off Peak Detail'!CW57)</f>
        <v>32.170209714199636</v>
      </c>
      <c r="DC19" s="52">
        <f>(0.652173913043478*'[2]Off Peak Detail'!CX19)+(0.173913043478261*'[2]Off Peak Detail'!CX38)+(0.173913043478261*'[2]Off Peak Detail'!CX57)</f>
        <v>32.63369565217392</v>
      </c>
      <c r="DD19" s="52">
        <f>(0.607843137254902*'[2]Off Peak Detail'!CY19)+(0.196078431372549*'[2]Off Peak Detail'!CY38)+(0.196078431372549*'[2]Off Peak Detail'!CY57)</f>
        <v>35.289214923335052</v>
      </c>
      <c r="DE19" s="52">
        <f>(0.659574468085106*'[2]Off Peak Detail'!CZ19)+(0.170212765957447*'[2]Off Peak Detail'!CZ38)+(0.170212765957447*'[2]Off Peak Detail'!CZ57)</f>
        <v>37.802126653143702</v>
      </c>
      <c r="DF19" s="52">
        <f>(0.644444444444444*'[2]Off Peak Detail'!DA19)+(0.177777777777778*'[2]Off Peak Detail'!DA38)+(0.177777777777778*'[2]Off Peak Detail'!DA57)</f>
        <v>36.708887142605256</v>
      </c>
      <c r="DG19" s="52">
        <f>(0.607843137254902*'[2]Off Peak Detail'!DB19)+(0.196078431372549*'[2]Off Peak Detail'!DB38)+(0.196078431372549*'[2]Off Peak Detail'!DB57)</f>
        <v>34.405490516213803</v>
      </c>
      <c r="DH19" s="52">
        <f>(0.652173913043478*'[2]Off Peak Detail'!DC19)+(0.173913043478261*'[2]Off Peak Detail'!DC38)+(0.173913043478261*'[2]Off Peak Detail'!DC57)</f>
        <v>33.604347577302349</v>
      </c>
      <c r="DI19" s="52">
        <f>(0.63265306122449*'[2]Off Peak Detail'!DD19)+(0.204081632653061*'[2]Off Peak Detail'!DD38)+(0.163265306122449*'[2]Off Peak Detail'!DD57)</f>
        <v>37.074489920479913</v>
      </c>
      <c r="DJ19" s="52">
        <f>(0.625*'[2]Off Peak Detail'!DE19)+(0.166666666666667*'[2]Off Peak Detail'!DE38)+(0.208333333333333*'[2]Off Peak Detail'!DE57)</f>
        <v>35.111248779296872</v>
      </c>
      <c r="DK19" s="52">
        <f>(0.659574468085106*'[2]Off Peak Detail'!DF19)+(0.170212765957447*'[2]Off Peak Detail'!DF38)+(0.170212765957447*'[2]Off Peak Detail'!DF57)</f>
        <v>39.260636009053982</v>
      </c>
      <c r="DL19" s="52">
        <f>(0.607843137254902*'[2]Off Peak Detail'!DG19)+(0.196078431372549*'[2]Off Peak Detail'!DG38)+(0.196078431372549*'[2]Off Peak Detail'!DG57)</f>
        <v>39.370588235294115</v>
      </c>
      <c r="DM19" s="52">
        <f>(0.652173913043478*'[2]Off Peak Detail'!DH19)+(0.173913043478261*'[2]Off Peak Detail'!DH38)+(0.173913043478261*'[2]Off Peak Detail'!DH57)</f>
        <v>31.408695652173911</v>
      </c>
      <c r="DN19" s="52">
        <f>(0.659574468085106*'[2]Off Peak Detail'!DI19)+(0.170212765957447*'[2]Off Peak Detail'!DI38)+(0.170212765957447*'[2]Off Peak Detail'!DI57)</f>
        <v>32.688294820582612</v>
      </c>
      <c r="DO19" s="52">
        <f>(0.6*'[2]Off Peak Detail'!DJ19)+(0.2*'[2]Off Peak Detail'!DJ38)+(0.2*'[2]Off Peak Detail'!DJ57)</f>
        <v>33.434999999999995</v>
      </c>
      <c r="DP19" s="52">
        <f>(0.659574468085106*'[2]Off Peak Detail'!DK19)+(0.170212765957447*'[2]Off Peak Detail'!DK38)+(0.170212765957447*'[2]Off Peak Detail'!DK57)</f>
        <v>35.538297109400972</v>
      </c>
      <c r="DQ19" s="52">
        <f>(0.63265306122449*'[2]Off Peak Detail'!DL19)+(0.204081632653061*'[2]Off Peak Detail'!DL38)+(0.163265306122449*'[2]Off Peak Detail'!DL57)</f>
        <v>38.373468422403143</v>
      </c>
      <c r="DR19" s="52">
        <f>(0.636363636363636*'[2]Off Peak Detail'!DM19)+(0.181818181818182*'[2]Off Peak Detail'!DM38)+(0.181818181818182*'[2]Off Peak Detail'!DM57)</f>
        <v>37.254543720592153</v>
      </c>
      <c r="DS19" s="52">
        <f>(0.63265306122449*'[2]Off Peak Detail'!DN19)+(0.163265306122449*'[2]Off Peak Detail'!DN38)+(0.204081632653061*'[2]Off Peak Detail'!DN57)</f>
        <v>34.771020679084621</v>
      </c>
      <c r="DT19" s="52">
        <f>(0.652173913043478*'[2]Off Peak Detail'!DO19)+(0.173913043478261*'[2]Off Peak Detail'!DO38)+(0.173913043478261*'[2]Off Peak Detail'!DO57)</f>
        <v>34.104347577302349</v>
      </c>
      <c r="DU19" s="52">
        <f>(0.607843137254902*'[2]Off Peak Detail'!DP19)+(0.196078431372549*'[2]Off Peak Detail'!DP38)+(0.196078431372549*'[2]Off Peak Detail'!DP57)</f>
        <v>37.677451010311351</v>
      </c>
      <c r="DV19" s="52">
        <f>(0.652173913043478*'[2]Off Peak Detail'!DQ19)+(0.173913043478261*'[2]Off Peak Detail'!DQ38)+(0.173913043478261*'[2]Off Peak Detail'!DQ57)</f>
        <v>35.389781387992528</v>
      </c>
      <c r="DW19" s="52">
        <f>(0.659574468085106*'[2]Off Peak Detail'!DR19)+(0.170212765957447*'[2]Off Peak Detail'!DR38)+(0.170212765957447*'[2]Off Peak Detail'!DR57)</f>
        <v>39.760636009053989</v>
      </c>
      <c r="DX19" s="52">
        <f>(0.607843137254902*'[2]Off Peak Detail'!DS19)+(0.196078431372549*'[2]Off Peak Detail'!DS38)+(0.196078431372549*'[2]Off Peak Detail'!DS57)</f>
        <v>39.870588235294115</v>
      </c>
      <c r="DY19" s="52">
        <f>(0.652173913043478*'[2]Off Peak Detail'!DT19)+(0.173913043478261*'[2]Off Peak Detail'!DT38)+(0.173913043478261*'[2]Off Peak Detail'!DT57)</f>
        <v>31.908695652173918</v>
      </c>
      <c r="DZ19" s="52">
        <f>(0.63265306122449*'[2]Off Peak Detail'!DU19)+(0.204081632653061*'[2]Off Peak Detail'!DU38)+(0.163265306122449*'[2]Off Peak Detail'!DU57)</f>
        <v>33.333670417629946</v>
      </c>
      <c r="EA19" s="52">
        <f>(0.625*'[2]Off Peak Detail'!DV19)+(0.166666666666667*'[2]Off Peak Detail'!DV38)+(0.208333333333333*'[2]Off Peak Detail'!DV57)</f>
        <v>33.799999999999997</v>
      </c>
      <c r="EB19" s="52">
        <f>(0.659574468085106*'[2]Off Peak Detail'!DW19)+(0.170212765957447*'[2]Off Peak Detail'!DW38)+(0.170212765957447*'[2]Off Peak Detail'!DW57)</f>
        <v>36.038297109400972</v>
      </c>
      <c r="EC19" s="52">
        <f>(0.607843137254902*'[2]Off Peak Detail'!DX19)+(0.196078431372549*'[2]Off Peak Detail'!DX38)+(0.196078431372549*'[2]Off Peak Detail'!DX57)</f>
        <v>38.939214758779485</v>
      </c>
      <c r="ED19" s="52">
        <f>(0.636363636363636*'[2]Off Peak Detail'!DY19)+(0.181818181818182*'[2]Off Peak Detail'!DY38)+(0.181818181818182*'[2]Off Peak Detail'!DY57)</f>
        <v>37.754543720592153</v>
      </c>
      <c r="EE19" s="52">
        <f>(0.659574468085106*'[2]Off Peak Detail'!DZ19)+(0.170212765957447*'[2]Off Peak Detail'!DZ38)+(0.170212765957447*'[2]Off Peak Detail'!DZ57)</f>
        <v>35.125106600497631</v>
      </c>
      <c r="EF19" s="52">
        <f>(0.652173913043478*'[2]Off Peak Detail'!EA19)+(0.173913043478261*'[2]Off Peak Detail'!EA38)+(0.173913043478261*'[2]Off Peak Detail'!EA57)</f>
        <v>34.604347577302349</v>
      </c>
      <c r="EG19" s="52">
        <f>(0.607843137254902*'[2]Off Peak Detail'!EB19)+(0.196078431372549*'[2]Off Peak Detail'!EB38)+(0.196078431372549*'[2]Off Peak Detail'!EB57)</f>
        <v>38.177451010311358</v>
      </c>
      <c r="EH19" s="52">
        <f>(0.652173913043478*'[2]Off Peak Detail'!EC19)+(0.173913043478261*'[2]Off Peak Detail'!EC38)+(0.173913043478261*'[2]Off Peak Detail'!EC57)</f>
        <v>35.889781387992528</v>
      </c>
      <c r="EI19" s="52">
        <f>(0.63265306122449*'[2]Off Peak Detail'!ED19)+(0.204081632653061*'[2]Off Peak Detail'!ED38)+(0.163265306122449*'[2]Off Peak Detail'!ED57)</f>
        <v>40.217344649957155</v>
      </c>
      <c r="EJ19" s="52">
        <f>(0.63265306122449*'[2]Off Peak Detail'!EE19)+(0.163265306122449*'[2]Off Peak Detail'!EE38)+(0.204081632653061*'[2]Off Peak Detail'!EE57)</f>
        <v>40.40408163265306</v>
      </c>
      <c r="EK19" s="52">
        <f>(0.652173913043478*'[2]Off Peak Detail'!EF19)+(0.173913043478261*'[2]Off Peak Detail'!EF38)+(0.173913043478261*'[2]Off Peak Detail'!EF57)</f>
        <v>32.408695652173918</v>
      </c>
      <c r="EL19" s="52">
        <f>(0.607843137254902*'[2]Off Peak Detail'!EG19)+(0.196078431372549*'[2]Off Peak Detail'!EG38)+(0.196078431372549*'[2]Off Peak Detail'!EG57)</f>
        <v>33.967644007065715</v>
      </c>
      <c r="EM19" s="52">
        <f>(0.652173913043478*'[2]Off Peak Detail'!EH19)+(0.173913043478261*'[2]Off Peak Detail'!EH38)+(0.173913043478261*'[2]Off Peak Detail'!EH57)</f>
        <v>34.153260869565216</v>
      </c>
      <c r="EN19" s="52">
        <f>(0.659574468085106*'[2]Off Peak Detail'!EI19)+(0.170212765957447*'[2]Off Peak Detail'!EI38)+(0.170212765957447*'[2]Off Peak Detail'!EI57)</f>
        <v>36.538297109400972</v>
      </c>
    </row>
    <row r="20" spans="1:144" s="6" customFormat="1" ht="13.65" customHeight="1" x14ac:dyDescent="0.2">
      <c r="A20" s="53" t="s">
        <v>33</v>
      </c>
      <c r="B20" s="5" t="s">
        <v>33</v>
      </c>
      <c r="C20" s="52">
        <f ca="1">(0.647058823529412*'[2]Off Peak Detail'!D20)+(0.176470588235294*'[2]Off Peak Detail'!D39)+(0.176470588235294*'[2]Off Peak Detail'!D58)</f>
        <v>15.882646336274984</v>
      </c>
      <c r="D20" s="52">
        <f ca="1">(0.659574468085106*'[2]Off Peak Detail'!E20)+(0.170212765957447*'[2]Off Peak Detail'!E39)+(0.170212765957447*'[2]Off Peak Detail'!E58)</f>
        <v>15.973404092991609</v>
      </c>
      <c r="E20" s="52">
        <f>(0.6*'[2]Off Peak Detail'!F20)+(0.2*'[2]Off Peak Detail'!F39)+(0.2*'[2]Off Peak Detail'!F58)</f>
        <v>17.060000228881837</v>
      </c>
      <c r="F20" s="31">
        <f t="shared" si="16"/>
        <v>15.362810162392044</v>
      </c>
      <c r="G20" s="52">
        <f>(0.659574468085106*'[2]Off Peak Detail'!H20)+(0.170212765957447*'[2]Off Peak Detail'!H39)+(0.170212765957447*'[2]Off Peak Detail'!H58)</f>
        <v>14.137023215598253</v>
      </c>
      <c r="H20" s="52">
        <f>(0.652173913043478*'[2]Off Peak Detail'!I20)+(0.173913043478261*'[2]Off Peak Detail'!I39)+(0.173913043478261*'[2]Off Peak Detail'!I58)</f>
        <v>14.304348448048469</v>
      </c>
      <c r="I20" s="52">
        <f>(0.607843137254902*'[2]Off Peak Detail'!J20)+(0.196078431372549*'[2]Off Peak Detail'!J39)+(0.196078431372549*'[2]Off Peak Detail'!J58)</f>
        <v>17.647058823529413</v>
      </c>
      <c r="J20" s="39">
        <v>15.877091269059616</v>
      </c>
      <c r="K20" s="31">
        <f t="shared" si="17"/>
        <v>19.078004191415225</v>
      </c>
      <c r="L20" s="40">
        <f t="shared" si="0"/>
        <v>19.821915809144368</v>
      </c>
      <c r="M20" s="40">
        <f t="shared" si="1"/>
        <v>18.334092573686082</v>
      </c>
      <c r="N20" s="31">
        <f t="shared" si="18"/>
        <v>17.044894424139287</v>
      </c>
      <c r="O20" s="31">
        <f t="shared" si="2"/>
        <v>17.69196169984107</v>
      </c>
      <c r="P20" s="31">
        <f t="shared" si="3"/>
        <v>16.3978271484375</v>
      </c>
      <c r="Q20" s="31">
        <f t="shared" si="4"/>
        <v>18.21638375140251</v>
      </c>
      <c r="R20" s="31">
        <f t="shared" si="5"/>
        <v>22.290000915527344</v>
      </c>
      <c r="S20" s="31">
        <f t="shared" si="19"/>
        <v>24.772632655194673</v>
      </c>
      <c r="T20" s="31">
        <f t="shared" si="6"/>
        <v>24.438937085740115</v>
      </c>
      <c r="U20" s="31">
        <f t="shared" si="7"/>
        <v>25.106328224649232</v>
      </c>
      <c r="V20" s="31">
        <f t="shared" si="8"/>
        <v>18.519167582194012</v>
      </c>
      <c r="W20" s="31">
        <f t="shared" si="20"/>
        <v>18.311711802325934</v>
      </c>
      <c r="X20" s="31">
        <f t="shared" si="9"/>
        <v>16.384470310617001</v>
      </c>
      <c r="Y20" s="40">
        <f t="shared" si="10"/>
        <v>17.60250091552734</v>
      </c>
      <c r="Z20" s="40">
        <f t="shared" si="11"/>
        <v>20.948164180833466</v>
      </c>
      <c r="AA20" s="39">
        <v>19.676789977787678</v>
      </c>
      <c r="AB20" s="39">
        <v>20.129145131269258</v>
      </c>
      <c r="AC20" s="39">
        <v>21.181652404705407</v>
      </c>
      <c r="AD20" s="39">
        <v>21.578305176444676</v>
      </c>
      <c r="AE20" s="39">
        <v>22.496207253869773</v>
      </c>
      <c r="AF20" s="39">
        <v>22.176976938226314</v>
      </c>
      <c r="AG20" s="45">
        <v>21.379168311389503</v>
      </c>
      <c r="AH20" s="46"/>
      <c r="AI20" s="36"/>
      <c r="AK20" s="52">
        <f>(0.659574468085106*'[2]Off Peak Detail'!AF20)+(0.170212765957447*'[2]Off Peak Detail'!AF39)+(0.170212765957447*'[2]Off Peak Detail'!AF58)</f>
        <v>19.821915809144368</v>
      </c>
      <c r="AL20" s="52">
        <f>(0.636363636363636*'[2]Off Peak Detail'!AG20)+(0.181818181818182*'[2]Off Peak Detail'!AG39)+(0.181818181818182*'[2]Off Peak Detail'!AG58)</f>
        <v>18.334092573686082</v>
      </c>
      <c r="AM20" s="52">
        <f>(0.607843137254902*'[2]Off Peak Detail'!AH20)+(0.196078431372549*'[2]Off Peak Detail'!AH39)+(0.196078431372549*'[2]Off Peak Detail'!AH58)</f>
        <v>17.69196169984107</v>
      </c>
      <c r="AN20" s="52">
        <f>(0.652173913043478*'[2]Off Peak Detail'!AI20)+(0.173913043478261*'[2]Off Peak Detail'!AI39)+(0.173913043478261*'[2]Off Peak Detail'!AI58)</f>
        <v>16.3978271484375</v>
      </c>
      <c r="AO20" s="52">
        <f>(0.659574468085106*'[2]Off Peak Detail'!AJ20)+(0.170212765957447*'[2]Off Peak Detail'!AJ39)+(0.170212765957447*'[2]Off Peak Detail'!AJ58)</f>
        <v>18.21638375140251</v>
      </c>
      <c r="AP20" s="52">
        <f>(0.6*'[2]Off Peak Detail'!AK20)+(0.2*'[2]Off Peak Detail'!AK39)+(0.2*'[2]Off Peak Detail'!AK58)</f>
        <v>22.290000915527344</v>
      </c>
      <c r="AQ20" s="52">
        <f>(0.659574468085106*'[2]Off Peak Detail'!AL20)+(0.170212765957447*'[2]Off Peak Detail'!AL39)+(0.170212765957447*'[2]Off Peak Detail'!AL58)</f>
        <v>24.438937085740115</v>
      </c>
      <c r="AR20" s="52">
        <f>(0.63265306122449*'[2]Off Peak Detail'!AM20)+(0.204081632653061*'[2]Off Peak Detail'!AM39)+(0.163265306122449*'[2]Off Peak Detail'!AM58)</f>
        <v>25.106328224649232</v>
      </c>
      <c r="AS20" s="52">
        <f>(0.625*'[2]Off Peak Detail'!AN20)+(0.166666666666667*'[2]Off Peak Detail'!AN39)+(0.208333333333333*'[2]Off Peak Detail'!AN58)</f>
        <v>18.519167582194012</v>
      </c>
      <c r="AT20" s="52">
        <f>(0.659574468085106*'[2]Off Peak Detail'!AO20)+(0.170212765957447*'[2]Off Peak Detail'!AO39)+(0.170212765957447*'[2]Off Peak Detail'!AO58)</f>
        <v>16.384470310617001</v>
      </c>
      <c r="AU20" s="52">
        <f>(0.625*'[2]Off Peak Detail'!AP20)+(0.208333333333333*'[2]Off Peak Detail'!AP39)+(0.166666666666667*'[2]Off Peak Detail'!AP58)</f>
        <v>17.60250091552734</v>
      </c>
      <c r="AV20" s="52">
        <f>(0.63265306122449*'[2]Off Peak Detail'!AQ20)+(0.163265306122449*'[2]Off Peak Detail'!AQ39)+(0.204081632653061*'[2]Off Peak Detail'!AQ58)</f>
        <v>20.948164180833466</v>
      </c>
      <c r="AW20" s="52">
        <f>(0.659574468085106*'[2]Off Peak Detail'!AR20)+(0.170212765957447*'[2]Off Peak Detail'!AR39)+(0.170212765957447*'[2]Off Peak Detail'!AR58)</f>
        <v>23.783616410925035</v>
      </c>
      <c r="AX20" s="52">
        <f>(0.636363636363636*'[2]Off Peak Detail'!AS20)+(0.181818181818182*'[2]Off Peak Detail'!AS39)+(0.181818181818182*'[2]Off Peak Detail'!AS58)</f>
        <v>21.752272865988992</v>
      </c>
      <c r="AY20" s="52">
        <f>(0.607843137254902*'[2]Off Peak Detail'!AT20)+(0.196078431372549*'[2]Off Peak Detail'!AT39)+(0.196078431372549*'[2]Off Peak Detail'!AT58)</f>
        <v>20.880195468079812</v>
      </c>
      <c r="AZ20" s="52">
        <f>(0.652173913043478*'[2]Off Peak Detail'!AU20)+(0.173913043478261*'[2]Off Peak Detail'!AU39)+(0.173913043478261*'[2]Off Peak Detail'!AU58)</f>
        <v>17.649999535602074</v>
      </c>
      <c r="BA20" s="52">
        <f>(0.63265306122449*'[2]Off Peak Detail'!AV20)+(0.204081632653061*'[2]Off Peak Detail'!AV39)+(0.163265306122449*'[2]Off Peak Detail'!AV58)</f>
        <v>18.063469711615113</v>
      </c>
      <c r="BB20" s="52">
        <f>(0.625*'[2]Off Peak Detail'!AW20)+(0.166666666666667*'[2]Off Peak Detail'!AW39)+(0.208333333333333*'[2]Off Peak Detail'!AW58)</f>
        <v>21.200833638509117</v>
      </c>
      <c r="BC20" s="52">
        <f>(0.659574468085106*'[2]Off Peak Detail'!AX20)+(0.170212765957447*'[2]Off Peak Detail'!AX39)+(0.170212765957447*'[2]Off Peak Detail'!AX58)</f>
        <v>23.658723709431101</v>
      </c>
      <c r="BD20" s="52">
        <f>(0.607843137254902*'[2]Off Peak Detail'!AY20)+(0.196078431372549*'[2]Off Peak Detail'!AY39)+(0.196078431372549*'[2]Off Peak Detail'!AY58)</f>
        <v>24.327059876685048</v>
      </c>
      <c r="BE20" s="52">
        <f>(0.652173913043478*'[2]Off Peak Detail'!AZ20)+(0.173913043478261*'[2]Off Peak Detail'!AZ39)+(0.173913043478261*'[2]Off Peak Detail'!AZ58)</f>
        <v>17.680000305175781</v>
      </c>
      <c r="BF20" s="52">
        <f>(0.659574468085106*'[2]Off Peak Detail'!BA20)+(0.170212765957447*'[2]Off Peak Detail'!BA39)+(0.170212765957447*'[2]Off Peak Detail'!BA58)</f>
        <v>15.604257096635536</v>
      </c>
      <c r="BG20" s="52">
        <f>(0.6*'[2]Off Peak Detail'!BB20)+(0.2*'[2]Off Peak Detail'!BB39)+(0.2*'[2]Off Peak Detail'!BB58)</f>
        <v>16.680000495910644</v>
      </c>
      <c r="BH20" s="52">
        <f>(0.659574468085106*'[2]Off Peak Detail'!BC20)+(0.170212765957447*'[2]Off Peak Detail'!BC39)+(0.170212765957447*'[2]Off Peak Detail'!BC58)</f>
        <v>20.132127964750254</v>
      </c>
      <c r="BI20" s="52">
        <f>(0.63265306122449*'[2]Off Peak Detail'!BD20)+(0.204081632653061*'[2]Off Peak Detail'!BD39)+(0.163265306122449*'[2]Off Peak Detail'!BD58)</f>
        <v>24.454081632653057</v>
      </c>
      <c r="BJ20" s="52">
        <f>(0.617021276595745*'[2]Off Peak Detail'!BE20)+(0.170212765957447*'[2]Off Peak Detail'!BE39)+(0.212765957446809*'[2]Off Peak Detail'!BE58)</f>
        <v>22.498575251153198</v>
      </c>
      <c r="BK20" s="52">
        <f>(0.659574468085106*'[2]Off Peak Detail'!BF20)+(0.170212765957447*'[2]Off Peak Detail'!BF39)+(0.170212765957447*'[2]Off Peak Detail'!BF58)</f>
        <v>21.595744680851066</v>
      </c>
      <c r="BL20" s="52">
        <f>(0.652173913043478*'[2]Off Peak Detail'!BG20)+(0.173913043478261*'[2]Off Peak Detail'!BG39)+(0.173913043478261*'[2]Off Peak Detail'!BG58)</f>
        <v>18.433913189431898</v>
      </c>
      <c r="BM20" s="52">
        <f>(0.607843137254902*'[2]Off Peak Detail'!BH20)+(0.196078431372549*'[2]Off Peak Detail'!BH39)+(0.196078431372549*'[2]Off Peak Detail'!BH58)</f>
        <v>18.737059574501188</v>
      </c>
      <c r="BN20" s="52">
        <f>(0.652173913043478*'[2]Off Peak Detail'!BI20)+(0.173913043478261*'[2]Off Peak Detail'!BI39)+(0.173913043478261*'[2]Off Peak Detail'!BI58)</f>
        <v>22.58347917639691</v>
      </c>
      <c r="BO20" s="52">
        <f>(0.63265306122449*'[2]Off Peak Detail'!BJ20)+(0.204081632653061*'[2]Off Peak Detail'!BJ39)+(0.163265306122449*'[2]Off Peak Detail'!BJ58)</f>
        <v>25.356327446139588</v>
      </c>
      <c r="BP20" s="52">
        <f>(0.63265306122449*'[2]Off Peak Detail'!BK20)+(0.163265306122449*'[2]Off Peak Detail'!BK39)+(0.204081632653061*'[2]Off Peak Detail'!BK58)</f>
        <v>25.274695415886082</v>
      </c>
      <c r="BQ20" s="52">
        <f>(0.652173913043478*'[2]Off Peak Detail'!BL20)+(0.173913043478261*'[2]Off Peak Detail'!BL39)+(0.173913043478261*'[2]Off Peak Detail'!BL58)</f>
        <v>18.953044393788218</v>
      </c>
      <c r="BR20" s="52">
        <f>(0.607843137254902*'[2]Off Peak Detail'!BM20)+(0.196078431372549*'[2]Off Peak Detail'!BM39)+(0.196078431372549*'[2]Off Peak Detail'!BM58)</f>
        <v>16.930688409244311</v>
      </c>
      <c r="BS20" s="52">
        <f>(0.652173913043478*'[2]Off Peak Detail'!BN20)+(0.173913043478261*'[2]Off Peak Detail'!BN39)+(0.173913043478261*'[2]Off Peak Detail'!BN58)</f>
        <v>17.887827002483867</v>
      </c>
      <c r="BT20" s="52">
        <f>(0.659574468085106*'[2]Off Peak Detail'!BO20)+(0.170212765957447*'[2]Off Peak Detail'!BO39)+(0.170212765957447*'[2]Off Peak Detail'!BO58)</f>
        <v>21.40702219212309</v>
      </c>
      <c r="BU20" s="52">
        <f>(0.607843137254902*'[2]Off Peak Detail'!BP20)+(0.196078431372549*'[2]Off Peak Detail'!BP39)+(0.196078431372549*'[2]Off Peak Detail'!BP58)</f>
        <v>25.333333333333332</v>
      </c>
      <c r="BV20" s="52">
        <f>(0.636363636363636*'[2]Off Peak Detail'!BQ20)+(0.181818181818182*'[2]Off Peak Detail'!BQ39)+(0.181818181818182*'[2]Off Peak Detail'!BQ58)</f>
        <v>22.862273476340555</v>
      </c>
      <c r="BW20" s="52">
        <f>(0.659574468085106*'[2]Off Peak Detail'!BR20)+(0.170212765957447*'[2]Off Peak Detail'!BR39)+(0.170212765957447*'[2]Off Peak Detail'!BR58)</f>
        <v>21.925531914893618</v>
      </c>
      <c r="BX20" s="52">
        <f>(0.625*'[2]Off Peak Detail'!BS20)+(0.208333333333333*'[2]Off Peak Detail'!BS39)+(0.166666666666667*'[2]Off Peak Detail'!BS58)</f>
        <v>18.895000139872231</v>
      </c>
      <c r="BY20" s="52">
        <f>(0.63265306122449*'[2]Off Peak Detail'!BT20)+(0.163265306122449*'[2]Off Peak Detail'!BT39)+(0.204081632653061*'[2]Off Peak Detail'!BT58)</f>
        <v>18.908368091193999</v>
      </c>
      <c r="BZ20" s="52">
        <f>(0.652173913043478*'[2]Off Peak Detail'!BU20)+(0.173913043478261*'[2]Off Peak Detail'!BU39)+(0.173913043478261*'[2]Off Peak Detail'!BU58)</f>
        <v>22.909566132918652</v>
      </c>
      <c r="CA20" s="52">
        <f>(0.607843137254902*'[2]Off Peak Detail'!BV20)+(0.196078431372549*'[2]Off Peak Detail'!BV39)+(0.196078431372549*'[2]Off Peak Detail'!BV58)</f>
        <v>25.677255817488128</v>
      </c>
      <c r="CB20" s="52">
        <f>(0.659574468085106*'[2]Off Peak Detail'!BW20)+(0.170212765957447*'[2]Off Peak Detail'!BW39)+(0.170212765957447*'[2]Off Peak Detail'!BW58)</f>
        <v>25.582554756326882</v>
      </c>
      <c r="CC20" s="52">
        <f>(0.652173913043478*'[2]Off Peak Detail'!BX20)+(0.173913043478261*'[2]Off Peak Detail'!BX39)+(0.173913043478261*'[2]Off Peak Detail'!BX58)</f>
        <v>19.279131350309957</v>
      </c>
      <c r="CD20" s="52">
        <f>(0.607843137254902*'[2]Off Peak Detail'!BY20)+(0.196078431372549*'[2]Off Peak Detail'!BY39)+(0.196078431372549*'[2]Off Peak Detail'!BY58)</f>
        <v>17.234609977871763</v>
      </c>
      <c r="CE20" s="52">
        <f>(0.652173913043478*'[2]Off Peak Detail'!BZ20)+(0.173913043478261*'[2]Off Peak Detail'!BZ39)+(0.173913043478261*'[2]Off Peak Detail'!BZ58)</f>
        <v>18.213913959005609</v>
      </c>
      <c r="CF20" s="52">
        <f>(0.63265306122449*'[2]Off Peak Detail'!CA20)+(0.204081632653061*'[2]Off Peak Detail'!CA39)+(0.163265306122449*'[2]Off Peak Detail'!CA58)</f>
        <v>21.963470303282445</v>
      </c>
      <c r="CG20" s="52">
        <f>(0.63265306122449*'[2]Off Peak Detail'!CB20)+(0.163265306122449*'[2]Off Peak Detail'!CB39)+(0.204081632653061*'[2]Off Peak Detail'!CB58)</f>
        <v>25.224489795918366</v>
      </c>
      <c r="CH20" s="52">
        <f>(0.636363636363636*'[2]Off Peak Detail'!CC20)+(0.181818181818182*'[2]Off Peak Detail'!CC39)+(0.181818181818182*'[2]Off Peak Detail'!CC58)</f>
        <v>23.180455294522371</v>
      </c>
      <c r="CI20" s="52">
        <f>(0.659574468085106*'[2]Off Peak Detail'!CD20)+(0.170212765957447*'[2]Off Peak Detail'!CD39)+(0.170212765957447*'[2]Off Peak Detail'!CD58)</f>
        <v>22.25531914893617</v>
      </c>
      <c r="CJ20" s="52">
        <f>(0.6*'[2]Off Peak Detail'!CE20)+(0.2*'[2]Off Peak Detail'!CE39)+(0.2*'[2]Off Peak Detail'!CE58)</f>
        <v>19.099000167846683</v>
      </c>
      <c r="CK20" s="52">
        <f>(0.659574468085106*'[2]Off Peak Detail'!CF20)+(0.170212765957447*'[2]Off Peak Detail'!CF39)+(0.170212765957447*'[2]Off Peak Detail'!CF58)</f>
        <v>19.370639070551448</v>
      </c>
      <c r="CL20" s="52">
        <f>(0.652173913043478*'[2]Off Peak Detail'!CG20)+(0.173913043478261*'[2]Off Peak Detail'!CG39)+(0.173913043478261*'[2]Off Peak Detail'!CG58)</f>
        <v>23.23565308944039</v>
      </c>
      <c r="CM20" s="52">
        <f>(0.607843137254902*'[2]Off Peak Detail'!CH20)+(0.196078431372549*'[2]Off Peak Detail'!CH39)+(0.196078431372549*'[2]Off Peak Detail'!CH58)</f>
        <v>25.981177386115579</v>
      </c>
      <c r="CN20" s="52">
        <f>(0.659574468085106*'[2]Off Peak Detail'!CI20)+(0.170212765957447*'[2]Off Peak Detail'!CI39)+(0.170212765957447*'[2]Off Peak Detail'!CI58)</f>
        <v>25.912341990369434</v>
      </c>
      <c r="CO20" s="52">
        <f>(0.625*'[2]Off Peak Detail'!CJ20)+(0.208333333333333*'[2]Off Peak Detail'!CJ39)+(0.166666666666667*'[2]Off Peak Detail'!CJ58)</f>
        <v>19.842084248860676</v>
      </c>
      <c r="CP20" s="52">
        <f>(0.63265306122449*'[2]Off Peak Detail'!CK20)+(0.163265306122449*'[2]Off Peak Detail'!CK39)+(0.204081632653061*'[2]Off Peak Detail'!CK58)</f>
        <v>17.426389927766763</v>
      </c>
      <c r="CQ20" s="52">
        <f>(0.652173913043478*'[2]Off Peak Detail'!CL20)+(0.173913043478261*'[2]Off Peak Detail'!CL39)+(0.173913043478261*'[2]Off Peak Detail'!CL58)</f>
        <v>18.540000915527344</v>
      </c>
      <c r="CR20" s="52">
        <f>(0.607843137254902*'[2]Off Peak Detail'!CM20)+(0.196078431372549*'[2]Off Peak Detail'!CM39)+(0.196078431372549*'[2]Off Peak Detail'!CM58)</f>
        <v>22.26058915082146</v>
      </c>
      <c r="CS20" s="52">
        <f>(0.659574468085106*'[2]Off Peak Detail'!CN20)+(0.170212765957447*'[2]Off Peak Detail'!CN39)+(0.170212765957447*'[2]Off Peak Detail'!CN58)</f>
        <v>25.553191489361701</v>
      </c>
      <c r="CT20" s="52">
        <f>(0.636363636363636*'[2]Off Peak Detail'!CO20)+(0.181818181818182*'[2]Off Peak Detail'!CO39)+(0.181818181818182*'[2]Off Peak Detail'!CO58)</f>
        <v>23.498637112704191</v>
      </c>
      <c r="CU20" s="52">
        <f>(0.63265306122449*'[2]Off Peak Detail'!CP20)+(0.204081632653061*'[2]Off Peak Detail'!CP39)+(0.163265306122449*'[2]Off Peak Detail'!CP58)</f>
        <v>22.704081632653061</v>
      </c>
      <c r="CV20" s="52">
        <f>(0.625*'[2]Off Peak Detail'!CQ20)+(0.166666666666667*'[2]Off Peak Detail'!CQ39)+(0.208333333333333*'[2]Off Peak Detail'!CQ58)</f>
        <v>19.290625174840294</v>
      </c>
      <c r="CW20" s="52">
        <f>(0.659574468085106*'[2]Off Peak Detail'!CR20)+(0.170212765957447*'[2]Off Peak Detail'!CR39)+(0.170212765957447*'[2]Off Peak Detail'!CR58)</f>
        <v>19.700426304594</v>
      </c>
      <c r="CX20" s="52">
        <f>(0.625*'[2]Off Peak Detail'!CS20)+(0.208333333333333*'[2]Off Peak Detail'!CS39)+(0.166666666666667*'[2]Off Peak Detail'!CS58)</f>
        <v>23.800417582194008</v>
      </c>
      <c r="CY20" s="52">
        <f>(0.63265306122449*'[2]Off Peak Detail'!CT20)+(0.163265306122449*'[2]Off Peak Detail'!CT39)+(0.204081632653061*'[2]Off Peak Detail'!CT58)</f>
        <v>25.91755193593551</v>
      </c>
      <c r="CZ20" s="52">
        <f>(0.659574468085106*'[2]Off Peak Detail'!CU20)+(0.170212765957447*'[2]Off Peak Detail'!CU39)+(0.170212765957447*'[2]Off Peak Detail'!CU58)</f>
        <v>26.242129224411986</v>
      </c>
      <c r="DA20" s="52">
        <f>(0.6*'[2]Off Peak Detail'!CV20)+(0.2*'[2]Off Peak Detail'!CV39)+(0.2*'[2]Off Peak Detail'!CV58)</f>
        <v>20.140000915527345</v>
      </c>
      <c r="DB20" s="52">
        <f>(0.659574468085106*'[2]Off Peak Detail'!CW20)+(0.170212765957447*'[2]Off Peak Detail'!CW39)+(0.170212765957447*'[2]Off Peak Detail'!CW58)</f>
        <v>17.86851286380849</v>
      </c>
      <c r="DC20" s="52">
        <f>(0.652173913043478*'[2]Off Peak Detail'!CX20)+(0.173913043478261*'[2]Off Peak Detail'!CX39)+(0.173913043478261*'[2]Off Peak Detail'!CX58)</f>
        <v>18.866087872049086</v>
      </c>
      <c r="DD20" s="52">
        <f>(0.607843137254902*'[2]Off Peak Detail'!CY20)+(0.196078431372549*'[2]Off Peak Detail'!CY39)+(0.196078431372549*'[2]Off Peak Detail'!CY58)</f>
        <v>22.564510719448911</v>
      </c>
      <c r="DE20" s="52">
        <f>(0.659574468085106*'[2]Off Peak Detail'!CZ20)+(0.170212765957447*'[2]Off Peak Detail'!CZ39)+(0.170212765957447*'[2]Off Peak Detail'!CZ58)</f>
        <v>25.882978723404257</v>
      </c>
      <c r="DF20" s="52">
        <f>(0.644444444444444*'[2]Off Peak Detail'!DA20)+(0.177777777777778*'[2]Off Peak Detail'!DA39)+(0.177777777777778*'[2]Off Peak Detail'!DA58)</f>
        <v>23.776445176866321</v>
      </c>
      <c r="DG20" s="52">
        <f>(0.607843137254902*'[2]Off Peak Detail'!DB20)+(0.196078431372549*'[2]Off Peak Detail'!DB39)+(0.196078431372549*'[2]Off Peak Detail'!DB58)</f>
        <v>22.901960784313726</v>
      </c>
      <c r="DH20" s="52">
        <f>(0.652173913043478*'[2]Off Peak Detail'!DC20)+(0.173913043478261*'[2]Off Peak Detail'!DC39)+(0.173913043478261*'[2]Off Peak Detail'!DC58)</f>
        <v>19.738261015518855</v>
      </c>
      <c r="DI20" s="52">
        <f>(0.63265306122449*'[2]Off Peak Detail'!DD20)+(0.204081632653061*'[2]Off Peak Detail'!DD39)+(0.163265306122449*'[2]Off Peak Detail'!DD58)</f>
        <v>20.122449758101485</v>
      </c>
      <c r="DJ20" s="52">
        <f>(0.625*'[2]Off Peak Detail'!DE20)+(0.166666666666667*'[2]Off Peak Detail'!DE39)+(0.208333333333333*'[2]Off Peak Detail'!DE58)</f>
        <v>23.717084248860679</v>
      </c>
      <c r="DK20" s="52">
        <f>(0.659574468085106*'[2]Off Peak Detail'!DF20)+(0.170212765957447*'[2]Off Peak Detail'!DF39)+(0.170212765957447*'[2]Off Peak Detail'!DF58)</f>
        <v>26.252766872974156</v>
      </c>
      <c r="DL20" s="52">
        <f>(0.607843137254902*'[2]Off Peak Detail'!DG20)+(0.196078431372549*'[2]Off Peak Detail'!DG39)+(0.196078431372549*'[2]Off Peak Detail'!DG58)</f>
        <v>26.80470754586014</v>
      </c>
      <c r="DM20" s="52">
        <f>(0.652173913043478*'[2]Off Peak Detail'!DH20)+(0.173913043478261*'[2]Off Peak Detail'!DH39)+(0.173913043478261*'[2]Off Peak Detail'!DH58)</f>
        <v>20.257392219875172</v>
      </c>
      <c r="DN20" s="52">
        <f>(0.659574468085106*'[2]Off Peak Detail'!DI20)+(0.170212765957447*'[2]Off Peak Detail'!DI39)+(0.170212765957447*'[2]Off Peak Detail'!DI58)</f>
        <v>18.198300097851043</v>
      </c>
      <c r="DO20" s="52">
        <f>(0.6*'[2]Off Peak Detail'!DJ20)+(0.2*'[2]Off Peak Detail'!DJ39)+(0.2*'[2]Off Peak Detail'!DJ58)</f>
        <v>19.140000915527345</v>
      </c>
      <c r="DP20" s="52">
        <f>(0.659574468085106*'[2]Off Peak Detail'!DK20)+(0.170212765957447*'[2]Off Peak Detail'!DK39)+(0.170212765957447*'[2]Off Peak Detail'!DK58)</f>
        <v>22.726171128293302</v>
      </c>
      <c r="DQ20" s="52">
        <f>(0.63265306122449*'[2]Off Peak Detail'!DL20)+(0.204081632653061*'[2]Off Peak Detail'!DL39)+(0.163265306122449*'[2]Off Peak Detail'!DL58)</f>
        <v>26.602040816326529</v>
      </c>
      <c r="DR20" s="52">
        <f>(0.636363636363636*'[2]Off Peak Detail'!DM20)+(0.181818181818182*'[2]Off Peak Detail'!DM39)+(0.181818181818182*'[2]Off Peak Detail'!DM58)</f>
        <v>24.135000749067828</v>
      </c>
      <c r="DS20" s="52">
        <f>(0.63265306122449*'[2]Off Peak Detail'!DN20)+(0.163265306122449*'[2]Off Peak Detail'!DN39)+(0.204081632653061*'[2]Off Peak Detail'!DN58)</f>
        <v>23.112244897959187</v>
      </c>
      <c r="DT20" s="52">
        <f>(0.652173913043478*'[2]Off Peak Detail'!DO20)+(0.173913043478261*'[2]Off Peak Detail'!DO39)+(0.173913043478261*'[2]Off Peak Detail'!DO58)</f>
        <v>20.06434797204059</v>
      </c>
      <c r="DU20" s="52">
        <f>(0.607843137254902*'[2]Off Peak Detail'!DP20)+(0.196078431372549*'[2]Off Peak Detail'!DP39)+(0.196078431372549*'[2]Off Peak Detail'!DP58)</f>
        <v>20.256667417638443</v>
      </c>
      <c r="DV20" s="52">
        <f>(0.652173913043478*'[2]Off Peak Detail'!DQ20)+(0.173913043478261*'[2]Off Peak Detail'!DQ39)+(0.173913043478261*'[2]Off Peak Detail'!DQ58)</f>
        <v>24.213913959005605</v>
      </c>
      <c r="DW20" s="52">
        <f>(0.659574468085106*'[2]Off Peak Detail'!DR20)+(0.170212765957447*'[2]Off Peak Detail'!DR39)+(0.170212765957447*'[2]Off Peak Detail'!DR58)</f>
        <v>26.582554107016708</v>
      </c>
      <c r="DX20" s="52">
        <f>(0.607843137254902*'[2]Off Peak Detail'!DS20)+(0.196078431372549*'[2]Off Peak Detail'!DS39)+(0.196078431372549*'[2]Off Peak Detail'!DS58)</f>
        <v>27.108629114487591</v>
      </c>
      <c r="DY20" s="52">
        <f>(0.652173913043478*'[2]Off Peak Detail'!DT20)+(0.173913043478261*'[2]Off Peak Detail'!DT39)+(0.173913043478261*'[2]Off Peak Detail'!DT58)</f>
        <v>20.583479176396914</v>
      </c>
      <c r="DZ20" s="52">
        <f>(0.63265306122449*'[2]Off Peak Detail'!DU20)+(0.204081632653061*'[2]Off Peak Detail'!DU39)+(0.163265306122449*'[2]Off Peak Detail'!DU58)</f>
        <v>18.599838918569137</v>
      </c>
      <c r="EA20" s="52">
        <f>(0.625*'[2]Off Peak Detail'!DV20)+(0.166666666666667*'[2]Off Peak Detail'!DV39)+(0.208333333333333*'[2]Off Peak Detail'!DV58)</f>
        <v>19.321250915527347</v>
      </c>
      <c r="EB20" s="52">
        <f>(0.659574468085106*'[2]Off Peak Detail'!DW20)+(0.170212765957447*'[2]Off Peak Detail'!DW39)+(0.170212765957447*'[2]Off Peak Detail'!DW58)</f>
        <v>23.055958362335854</v>
      </c>
      <c r="EC20" s="52">
        <f>(0.607843137254902*'[2]Off Peak Detail'!DX20)+(0.196078431372549*'[2]Off Peak Detail'!DX39)+(0.196078431372549*'[2]Off Peak Detail'!DX58)</f>
        <v>26.852941176470587</v>
      </c>
      <c r="ED20" s="52">
        <f>(0.636363636363636*'[2]Off Peak Detail'!DY20)+(0.181818181818182*'[2]Off Peak Detail'!DY39)+(0.181818181818182*'[2]Off Peak Detail'!DY58)</f>
        <v>24.453182567249645</v>
      </c>
      <c r="EE20" s="52">
        <f>(0.659574468085106*'[2]Off Peak Detail'!DZ20)+(0.170212765957447*'[2]Off Peak Detail'!DZ39)+(0.170212765957447*'[2]Off Peak Detail'!DZ58)</f>
        <v>23.574468085106385</v>
      </c>
      <c r="EF20" s="52">
        <f>(0.652173913043478*'[2]Off Peak Detail'!EA20)+(0.173913043478261*'[2]Off Peak Detail'!EA39)+(0.173913043478261*'[2]Off Peak Detail'!EA58)</f>
        <v>20.390434928562332</v>
      </c>
      <c r="EG20" s="52">
        <f>(0.607843137254902*'[2]Off Peak Detail'!EB20)+(0.196078431372549*'[2]Off Peak Detail'!EB39)+(0.196078431372549*'[2]Off Peak Detail'!EB58)</f>
        <v>20.560588986265895</v>
      </c>
      <c r="EH20" s="52">
        <f>(0.652173913043478*'[2]Off Peak Detail'!EC20)+(0.173913043478261*'[2]Off Peak Detail'!EC39)+(0.173913043478261*'[2]Off Peak Detail'!EC58)</f>
        <v>24.540000915527347</v>
      </c>
      <c r="EI20" s="52">
        <f>(0.63265306122449*'[2]Off Peak Detail'!ED20)+(0.204081632653061*'[2]Off Peak Detail'!ED39)+(0.163265306122449*'[2]Off Peak Detail'!ED58)</f>
        <v>27.254286629813055</v>
      </c>
      <c r="EJ20" s="52">
        <f>(0.63265306122449*'[2]Off Peak Detail'!EE20)+(0.163265306122449*'[2]Off Peak Detail'!EE39)+(0.204081632653061*'[2]Off Peak Detail'!EE58)</f>
        <v>27.172654599559554</v>
      </c>
      <c r="EK20" s="52">
        <f>(0.652173913043478*'[2]Off Peak Detail'!EF20)+(0.173913043478261*'[2]Off Peak Detail'!EF39)+(0.173913043478261*'[2]Off Peak Detail'!EF58)</f>
        <v>20.909566132918652</v>
      </c>
      <c r="EL20" s="52">
        <f>(0.607843137254902*'[2]Off Peak Detail'!EG20)+(0.196078431372549*'[2]Off Peak Detail'!EG39)+(0.196078431372549*'[2]Off Peak Detail'!EG58)</f>
        <v>18.754217821009018</v>
      </c>
      <c r="EM20" s="52">
        <f>(0.652173913043478*'[2]Off Peak Detail'!EH20)+(0.173913043478261*'[2]Off Peak Detail'!EH39)+(0.173913043478261*'[2]Off Peak Detail'!EH58)</f>
        <v>19.844348741614304</v>
      </c>
      <c r="EN20" s="52">
        <f>(0.659574468085106*'[2]Off Peak Detail'!EI20)+(0.170212765957447*'[2]Off Peak Detail'!EI39)+(0.170212765957447*'[2]Off Peak Detail'!EI58)</f>
        <v>23.38574559637841</v>
      </c>
    </row>
    <row r="21" spans="1:144" s="6" customFormat="1" ht="13.65" customHeight="1" x14ac:dyDescent="0.2">
      <c r="A21" s="53" t="s">
        <v>34</v>
      </c>
      <c r="B21" s="5" t="s">
        <v>35</v>
      </c>
      <c r="C21" s="52">
        <f ca="1">(0.647058823529412*'[2]Off Peak Detail'!D21)+(0.176470588235294*'[2]Off Peak Detail'!D40)+(0.176470588235294*'[2]Off Peak Detail'!D59)</f>
        <v>15.793825149536131</v>
      </c>
      <c r="D21" s="52">
        <f ca="1">(0.659574468085106*'[2]Off Peak Detail'!E21)+(0.170212765957447*'[2]Off Peak Detail'!E40)+(0.170212765957447*'[2]Off Peak Detail'!E59)</f>
        <v>15.632979859697061</v>
      </c>
      <c r="E21" s="52">
        <f>(0.6*'[2]Off Peak Detail'!F21)+(0.2*'[2]Off Peak Detail'!F40)+(0.2*'[2]Off Peak Detail'!F59)</f>
        <v>16.760000228881836</v>
      </c>
      <c r="F21" s="31">
        <f t="shared" si="16"/>
        <v>15.042878242661464</v>
      </c>
      <c r="G21" s="52">
        <f>(0.659574468085106*'[2]Off Peak Detail'!H21)+(0.170212765957447*'[2]Off Peak Detail'!H40)+(0.170212765957447*'[2]Off Peak Detail'!H59)</f>
        <v>13.807235981555699</v>
      </c>
      <c r="H21" s="52">
        <f>(0.652173913043478*'[2]Off Peak Detail'!I21)+(0.173913043478261*'[2]Off Peak Detail'!I40)+(0.173913043478261*'[2]Off Peak Detail'!I59)</f>
        <v>13.97826149152673</v>
      </c>
      <c r="I21" s="52">
        <f>(0.607843137254902*'[2]Off Peak Detail'!J21)+(0.196078431372549*'[2]Off Peak Detail'!J40)+(0.196078431372549*'[2]Off Peak Detail'!J59)</f>
        <v>17.343137254901961</v>
      </c>
      <c r="J21" s="39">
        <v>15.586109962463379</v>
      </c>
      <c r="K21" s="31">
        <f t="shared" si="17"/>
        <v>18.754019665303037</v>
      </c>
      <c r="L21" s="40">
        <f t="shared" si="0"/>
        <v>19.492128575101813</v>
      </c>
      <c r="M21" s="40">
        <f t="shared" si="1"/>
        <v>18.015910755504262</v>
      </c>
      <c r="N21" s="31">
        <f t="shared" si="18"/>
        <v>16.72989016156469</v>
      </c>
      <c r="O21" s="31">
        <f t="shared" si="2"/>
        <v>17.388040131213618</v>
      </c>
      <c r="P21" s="31">
        <f t="shared" si="3"/>
        <v>16.071740191915762</v>
      </c>
      <c r="Q21" s="31">
        <f t="shared" si="4"/>
        <v>17.886596517359958</v>
      </c>
      <c r="R21" s="31">
        <f t="shared" si="5"/>
        <v>21.990000915527343</v>
      </c>
      <c r="S21" s="31">
        <f t="shared" si="19"/>
        <v>24.449575772867274</v>
      </c>
      <c r="T21" s="31">
        <f t="shared" si="6"/>
        <v>24.109149851697559</v>
      </c>
      <c r="U21" s="31">
        <f t="shared" si="7"/>
        <v>24.790001694036988</v>
      </c>
      <c r="V21" s="31">
        <f t="shared" si="8"/>
        <v>18.206667582194012</v>
      </c>
      <c r="W21" s="31">
        <f t="shared" si="20"/>
        <v>17.992173880774338</v>
      </c>
      <c r="X21" s="31">
        <f t="shared" si="9"/>
        <v>16.054683076574449</v>
      </c>
      <c r="Y21" s="40">
        <f t="shared" si="10"/>
        <v>17.29000091552734</v>
      </c>
      <c r="Z21" s="40">
        <f t="shared" si="11"/>
        <v>20.631837650221222</v>
      </c>
      <c r="AA21" s="39">
        <v>19.358290850388027</v>
      </c>
      <c r="AB21" s="39">
        <v>19.930890489415141</v>
      </c>
      <c r="AC21" s="39">
        <v>20.827593098949475</v>
      </c>
      <c r="AD21" s="39">
        <v>21.199696406488833</v>
      </c>
      <c r="AE21" s="39">
        <v>22.11977063994361</v>
      </c>
      <c r="AF21" s="39">
        <v>21.803426952423788</v>
      </c>
      <c r="AG21" s="45">
        <v>21.034065320939867</v>
      </c>
      <c r="AH21" s="46"/>
      <c r="AI21" s="36"/>
      <c r="AK21" s="52">
        <f>(0.659574468085106*'[2]Off Peak Detail'!AF21)+(0.170212765957447*'[2]Off Peak Detail'!AF40)+(0.170212765957447*'[2]Off Peak Detail'!AF59)</f>
        <v>19.492128575101813</v>
      </c>
      <c r="AL21" s="52">
        <f>(0.636363636363636*'[2]Off Peak Detail'!AG21)+(0.181818181818182*'[2]Off Peak Detail'!AG40)+(0.181818181818182*'[2]Off Peak Detail'!AG59)</f>
        <v>18.015910755504262</v>
      </c>
      <c r="AM21" s="52">
        <f>(0.607843137254902*'[2]Off Peak Detail'!AH21)+(0.196078431372549*'[2]Off Peak Detail'!AH40)+(0.196078431372549*'[2]Off Peak Detail'!AH59)</f>
        <v>17.388040131213618</v>
      </c>
      <c r="AN21" s="52">
        <f>(0.652173913043478*'[2]Off Peak Detail'!AI21)+(0.173913043478261*'[2]Off Peak Detail'!AI40)+(0.173913043478261*'[2]Off Peak Detail'!AI59)</f>
        <v>16.071740191915762</v>
      </c>
      <c r="AO21" s="52">
        <f>(0.659574468085106*'[2]Off Peak Detail'!AJ21)+(0.170212765957447*'[2]Off Peak Detail'!AJ40)+(0.170212765957447*'[2]Off Peak Detail'!AJ59)</f>
        <v>17.886596517359958</v>
      </c>
      <c r="AP21" s="52">
        <f>(0.6*'[2]Off Peak Detail'!AK21)+(0.2*'[2]Off Peak Detail'!AK40)+(0.2*'[2]Off Peak Detail'!AK59)</f>
        <v>21.990000915527343</v>
      </c>
      <c r="AQ21" s="52">
        <f>(0.659574468085106*'[2]Off Peak Detail'!AL21)+(0.170212765957447*'[2]Off Peak Detail'!AL40)+(0.170212765957447*'[2]Off Peak Detail'!AL59)</f>
        <v>24.109149851697559</v>
      </c>
      <c r="AR21" s="52">
        <f>(0.63265306122449*'[2]Off Peak Detail'!AM21)+(0.204081632653061*'[2]Off Peak Detail'!AM40)+(0.163265306122449*'[2]Off Peak Detail'!AM59)</f>
        <v>24.790001694036988</v>
      </c>
      <c r="AS21" s="52">
        <f>(0.625*'[2]Off Peak Detail'!AN21)+(0.166666666666667*'[2]Off Peak Detail'!AN40)+(0.208333333333333*'[2]Off Peak Detail'!AN59)</f>
        <v>18.206667582194012</v>
      </c>
      <c r="AT21" s="52">
        <f>(0.659574468085106*'[2]Off Peak Detail'!AO21)+(0.170212765957447*'[2]Off Peak Detail'!AO40)+(0.170212765957447*'[2]Off Peak Detail'!AO59)</f>
        <v>16.054683076574449</v>
      </c>
      <c r="AU21" s="52">
        <f>(0.625*'[2]Off Peak Detail'!AP21)+(0.208333333333333*'[2]Off Peak Detail'!AP40)+(0.166666666666667*'[2]Off Peak Detail'!AP59)</f>
        <v>17.29000091552734</v>
      </c>
      <c r="AV21" s="52">
        <f>(0.63265306122449*'[2]Off Peak Detail'!AQ21)+(0.163265306122449*'[2]Off Peak Detail'!AQ40)+(0.204081632653061*'[2]Off Peak Detail'!AQ59)</f>
        <v>20.631837650221222</v>
      </c>
      <c r="AW21" s="52">
        <f>(0.659574468085106*'[2]Off Peak Detail'!AR21)+(0.170212765957447*'[2]Off Peak Detail'!AR40)+(0.170212765957447*'[2]Off Peak Detail'!AR59)</f>
        <v>23.453829176882483</v>
      </c>
      <c r="AX21" s="52">
        <f>(0.636363636363636*'[2]Off Peak Detail'!AS21)+(0.181818181818182*'[2]Off Peak Detail'!AS40)+(0.181818181818182*'[2]Off Peak Detail'!AS59)</f>
        <v>21.434091047807179</v>
      </c>
      <c r="AY21" s="52">
        <f>(0.607843137254902*'[2]Off Peak Detail'!AT21)+(0.196078431372549*'[2]Off Peak Detail'!AT40)+(0.196078431372549*'[2]Off Peak Detail'!AT59)</f>
        <v>20.57627389945236</v>
      </c>
      <c r="AZ21" s="52">
        <f>(0.652173913043478*'[2]Off Peak Detail'!AU21)+(0.173913043478261*'[2]Off Peak Detail'!AU40)+(0.173913043478261*'[2]Off Peak Detail'!AU59)</f>
        <v>17.323912579080336</v>
      </c>
      <c r="BA21" s="52">
        <f>(0.63265306122449*'[2]Off Peak Detail'!AV21)+(0.204081632653061*'[2]Off Peak Detail'!AV40)+(0.163265306122449*'[2]Off Peak Detail'!AV59)</f>
        <v>17.787551412777024</v>
      </c>
      <c r="BB21" s="52">
        <f>(0.625*'[2]Off Peak Detail'!AW21)+(0.166666666666667*'[2]Off Peak Detail'!AW40)+(0.208333333333333*'[2]Off Peak Detail'!AW59)</f>
        <v>21.085833867390953</v>
      </c>
      <c r="BC21" s="52">
        <f>(0.659574468085106*'[2]Off Peak Detail'!AX21)+(0.170212765957447*'[2]Off Peak Detail'!AX40)+(0.170212765957447*'[2]Off Peak Detail'!AX59)</f>
        <v>23.531277108699722</v>
      </c>
      <c r="BD21" s="52">
        <f>(0.607843137254902*'[2]Off Peak Detail'!AY21)+(0.196078431372549*'[2]Off Peak Detail'!AY40)+(0.196078431372549*'[2]Off Peak Detail'!AY59)</f>
        <v>24.218236586626837</v>
      </c>
      <c r="BE21" s="52">
        <f>(0.652173913043478*'[2]Off Peak Detail'!AZ21)+(0.173913043478261*'[2]Off Peak Detail'!AZ40)+(0.173913043478261*'[2]Off Peak Detail'!AZ59)</f>
        <v>17.555217908776328</v>
      </c>
      <c r="BF21" s="52">
        <f>(0.659574468085106*'[2]Off Peak Detail'!BA21)+(0.170212765957447*'[2]Off Peak Detail'!BA40)+(0.170212765957447*'[2]Off Peak Detail'!BA59)</f>
        <v>15.476810962595838</v>
      </c>
      <c r="BG21" s="52">
        <f>(0.6*'[2]Off Peak Detail'!BB21)+(0.2*'[2]Off Peak Detail'!BB40)+(0.2*'[2]Off Peak Detail'!BB59)</f>
        <v>16.574000549316406</v>
      </c>
      <c r="BH21" s="52">
        <f>(0.659574468085106*'[2]Off Peak Detail'!BC21)+(0.170212765957447*'[2]Off Peak Detail'!BC40)+(0.170212765957447*'[2]Off Peak Detail'!BC59)</f>
        <v>20.004681364018868</v>
      </c>
      <c r="BI21" s="52">
        <f>(0.63265306122449*'[2]Off Peak Detail'!BD21)+(0.204081632653061*'[2]Off Peak Detail'!BD40)+(0.163265306122449*'[2]Off Peak Detail'!BD59)</f>
        <v>24.296326306401465</v>
      </c>
      <c r="BJ21" s="52">
        <f>(0.617021276595745*'[2]Off Peak Detail'!BE21)+(0.170212765957447*'[2]Off Peak Detail'!BE40)+(0.212765957446809*'[2]Off Peak Detail'!BE59)</f>
        <v>22.073468634422813</v>
      </c>
      <c r="BK21" s="52">
        <f>(0.659574468085106*'[2]Off Peak Detail'!BF21)+(0.170212765957447*'[2]Off Peak Detail'!BF40)+(0.170212765957447*'[2]Off Peak Detail'!BF59)</f>
        <v>21.217872132646274</v>
      </c>
      <c r="BL21" s="52">
        <f>(0.652173913043478*'[2]Off Peak Detail'!BG21)+(0.173913043478261*'[2]Off Peak Detail'!BG40)+(0.173913043478261*'[2]Off Peak Detail'!BG59)</f>
        <v>18.047826020613964</v>
      </c>
      <c r="BM21" s="52">
        <f>(0.607843137254902*'[2]Off Peak Detail'!BH21)+(0.196078431372549*'[2]Off Peak Detail'!BH40)+(0.196078431372549*'[2]Off Peak Detail'!BH59)</f>
        <v>18.344902711756088</v>
      </c>
      <c r="BN21" s="52">
        <f>(0.652173913043478*'[2]Off Peak Detail'!BI21)+(0.173913043478261*'[2]Off Peak Detail'!BI40)+(0.173913043478261*'[2]Off Peak Detail'!BI59)</f>
        <v>22.23565308944039</v>
      </c>
      <c r="BO21" s="52">
        <f>(0.63265306122449*'[2]Off Peak Detail'!BJ21)+(0.204081632653061*'[2]Off Peak Detail'!BJ40)+(0.163265306122449*'[2]Off Peak Detail'!BJ59)</f>
        <v>24.988980507364079</v>
      </c>
      <c r="BP21" s="52">
        <f>(0.63265306122449*'[2]Off Peak Detail'!BK21)+(0.163265306122449*'[2]Off Peak Detail'!BK40)+(0.204081632653061*'[2]Off Peak Detail'!BK59)</f>
        <v>24.907348477110574</v>
      </c>
      <c r="BQ21" s="52">
        <f>(0.652173913043478*'[2]Off Peak Detail'!BL21)+(0.173913043478261*'[2]Off Peak Detail'!BL40)+(0.173913043478261*'[2]Off Peak Detail'!BL59)</f>
        <v>18.605218306831695</v>
      </c>
      <c r="BR21" s="52">
        <f>(0.607843137254902*'[2]Off Peak Detail'!BM21)+(0.196078431372549*'[2]Off Peak Detail'!BM40)+(0.196078431372549*'[2]Off Peak Detail'!BM59)</f>
        <v>16.538531546499215</v>
      </c>
      <c r="BS21" s="52">
        <f>(0.652173913043478*'[2]Off Peak Detail'!BN21)+(0.173913043478261*'[2]Off Peak Detail'!BN40)+(0.173913043478261*'[2]Off Peak Detail'!BN59)</f>
        <v>17.540000915527344</v>
      </c>
      <c r="BT21" s="52">
        <f>(0.659574468085106*'[2]Off Peak Detail'!BO21)+(0.170212765957447*'[2]Off Peak Detail'!BO40)+(0.170212765957447*'[2]Off Peak Detail'!BO59)</f>
        <v>21.066596660208194</v>
      </c>
      <c r="BU21" s="52">
        <f>(0.607843137254902*'[2]Off Peak Detail'!BP21)+(0.196078431372549*'[2]Off Peak Detail'!BP40)+(0.196078431372549*'[2]Off Peak Detail'!BP59)</f>
        <v>24.898038976332721</v>
      </c>
      <c r="BV21" s="52">
        <f>(0.636363636363636*'[2]Off Peak Detail'!BQ21)+(0.181818181818182*'[2]Off Peak Detail'!BQ40)+(0.181818181818182*'[2]Off Peak Detail'!BQ59)</f>
        <v>22.458636890758171</v>
      </c>
      <c r="BW21" s="52">
        <f>(0.659574468085106*'[2]Off Peak Detail'!BR21)+(0.170212765957447*'[2]Off Peak Detail'!BR40)+(0.170212765957447*'[2]Off Peak Detail'!BR59)</f>
        <v>21.54765936668883</v>
      </c>
      <c r="BX21" s="52">
        <f>(0.625*'[2]Off Peak Detail'!BS21)+(0.208333333333333*'[2]Off Peak Detail'!BS40)+(0.166666666666667*'[2]Off Peak Detail'!BS59)</f>
        <v>18.478749910990395</v>
      </c>
      <c r="BY21" s="52">
        <f>(0.63265306122449*'[2]Off Peak Detail'!BT21)+(0.163265306122449*'[2]Off Peak Detail'!BT40)+(0.204081632653061*'[2]Off Peak Detail'!BT59)</f>
        <v>18.541021152418487</v>
      </c>
      <c r="BZ21" s="52">
        <f>(0.652173913043478*'[2]Off Peak Detail'!BU21)+(0.173913043478261*'[2]Off Peak Detail'!BU40)+(0.173913043478261*'[2]Off Peak Detail'!BU59)</f>
        <v>22.561740045962129</v>
      </c>
      <c r="CA21" s="52">
        <f>(0.607843137254902*'[2]Off Peak Detail'!BV21)+(0.196078431372549*'[2]Off Peak Detail'!BV40)+(0.196078431372549*'[2]Off Peak Detail'!BV59)</f>
        <v>25.285098954743031</v>
      </c>
      <c r="CB21" s="52">
        <f>(0.659574468085106*'[2]Off Peak Detail'!BW21)+(0.170212765957447*'[2]Off Peak Detail'!BW40)+(0.170212765957447*'[2]Off Peak Detail'!BW59)</f>
        <v>25.242129224411986</v>
      </c>
      <c r="CC21" s="52">
        <f>(0.652173913043478*'[2]Off Peak Detail'!BX21)+(0.173913043478261*'[2]Off Peak Detail'!BX40)+(0.173913043478261*'[2]Off Peak Detail'!BX59)</f>
        <v>18.931305263353433</v>
      </c>
      <c r="CD21" s="52">
        <f>(0.607843137254902*'[2]Off Peak Detail'!BY21)+(0.196078431372549*'[2]Off Peak Detail'!BY40)+(0.196078431372549*'[2]Off Peak Detail'!BY59)</f>
        <v>16.842453115126666</v>
      </c>
      <c r="CE21" s="52">
        <f>(0.652173913043478*'[2]Off Peak Detail'!BZ21)+(0.173913043478261*'[2]Off Peak Detail'!BZ40)+(0.173913043478261*'[2]Off Peak Detail'!BZ59)</f>
        <v>17.866087872049086</v>
      </c>
      <c r="CF21" s="52">
        <f>(0.63265306122449*'[2]Off Peak Detail'!CA21)+(0.204081632653061*'[2]Off Peak Detail'!CA40)+(0.163265306122449*'[2]Off Peak Detail'!CA59)</f>
        <v>21.596123364506937</v>
      </c>
      <c r="CG21" s="52">
        <f>(0.63265306122449*'[2]Off Peak Detail'!CB21)+(0.163265306122449*'[2]Off Peak Detail'!CB40)+(0.204081632653061*'[2]Off Peak Detail'!CB59)</f>
        <v>24.816734469666777</v>
      </c>
      <c r="CH21" s="52">
        <f>(0.636363636363636*'[2]Off Peak Detail'!CC21)+(0.181818181818182*'[2]Off Peak Detail'!CC40)+(0.181818181818182*'[2]Off Peak Detail'!CC59)</f>
        <v>22.776818708939988</v>
      </c>
      <c r="CI21" s="52">
        <f>(0.659574468085106*'[2]Off Peak Detail'!CD21)+(0.170212765957447*'[2]Off Peak Detail'!CD40)+(0.170212765957447*'[2]Off Peak Detail'!CD59)</f>
        <v>21.877446600731382</v>
      </c>
      <c r="CJ21" s="52">
        <f>(0.6*'[2]Off Peak Detail'!CE21)+(0.2*'[2]Off Peak Detail'!CE40)+(0.2*'[2]Off Peak Detail'!CE59)</f>
        <v>18.654999923706058</v>
      </c>
      <c r="CK21" s="52">
        <f>(0.659574468085106*'[2]Off Peak Detail'!CF21)+(0.170212765957447*'[2]Off Peak Detail'!CF40)+(0.170212765957447*'[2]Off Peak Detail'!CF59)</f>
        <v>19.030213538636552</v>
      </c>
      <c r="CL21" s="52">
        <f>(0.652173913043478*'[2]Off Peak Detail'!CG21)+(0.173913043478261*'[2]Off Peak Detail'!CG40)+(0.173913043478261*'[2]Off Peak Detail'!CG59)</f>
        <v>22.887827002483867</v>
      </c>
      <c r="CM21" s="52">
        <f>(0.607843137254902*'[2]Off Peak Detail'!CH21)+(0.196078431372549*'[2]Off Peak Detail'!CH40)+(0.196078431372549*'[2]Off Peak Detail'!CH59)</f>
        <v>25.589020523370483</v>
      </c>
      <c r="CN21" s="52">
        <f>(0.659574468085106*'[2]Off Peak Detail'!CI21)+(0.170212765957447*'[2]Off Peak Detail'!CI40)+(0.170212765957447*'[2]Off Peak Detail'!CI59)</f>
        <v>25.571916458454542</v>
      </c>
      <c r="CO21" s="52">
        <f>(0.625*'[2]Off Peak Detail'!CJ21)+(0.208333333333333*'[2]Off Peak Detail'!CJ40)+(0.166666666666667*'[2]Off Peak Detail'!CJ59)</f>
        <v>19.467084248860672</v>
      </c>
      <c r="CP21" s="52">
        <f>(0.63265306122449*'[2]Off Peak Detail'!CK21)+(0.163265306122449*'[2]Off Peak Detail'!CK40)+(0.204081632653061*'[2]Off Peak Detail'!CK59)</f>
        <v>17.059042988991251</v>
      </c>
      <c r="CQ21" s="52">
        <f>(0.652173913043478*'[2]Off Peak Detail'!CL21)+(0.173913043478261*'[2]Off Peak Detail'!CL40)+(0.173913043478261*'[2]Off Peak Detail'!CL59)</f>
        <v>18.192174828570824</v>
      </c>
      <c r="CR21" s="52">
        <f>(0.607843137254902*'[2]Off Peak Detail'!CM21)+(0.196078431372549*'[2]Off Peak Detail'!CM40)+(0.196078431372549*'[2]Off Peak Detail'!CM59)</f>
        <v>21.868432288076363</v>
      </c>
      <c r="CS21" s="52">
        <f>(0.659574468085106*'[2]Off Peak Detail'!CN21)+(0.170212765957447*'[2]Off Peak Detail'!CN40)+(0.170212765957447*'[2]Off Peak Detail'!CN59)</f>
        <v>25.175318941156917</v>
      </c>
      <c r="CT21" s="52">
        <f>(0.636363636363636*'[2]Off Peak Detail'!CO21)+(0.181818181818182*'[2]Off Peak Detail'!CO40)+(0.181818181818182*'[2]Off Peak Detail'!CO59)</f>
        <v>23.095000527121805</v>
      </c>
      <c r="CU21" s="52">
        <f>(0.63265306122449*'[2]Off Peak Detail'!CP21)+(0.204081632653061*'[2]Off Peak Detail'!CP40)+(0.163265306122449*'[2]Off Peak Detail'!CP59)</f>
        <v>22.296326306401465</v>
      </c>
      <c r="CV21" s="52">
        <f>(0.625*'[2]Off Peak Detail'!CQ21)+(0.166666666666667*'[2]Off Peak Detail'!CQ40)+(0.208333333333333*'[2]Off Peak Detail'!CQ59)</f>
        <v>18.874374945958458</v>
      </c>
      <c r="CW21" s="52">
        <f>(0.659574468085106*'[2]Off Peak Detail'!CR21)+(0.170212765957447*'[2]Off Peak Detail'!CR40)+(0.170212765957447*'[2]Off Peak Detail'!CR59)</f>
        <v>19.360000772679104</v>
      </c>
      <c r="CX21" s="52">
        <f>(0.625*'[2]Off Peak Detail'!CS21)+(0.208333333333333*'[2]Off Peak Detail'!CS40)+(0.166666666666667*'[2]Off Peak Detail'!CS59)</f>
        <v>23.425417582194008</v>
      </c>
      <c r="CY21" s="52">
        <f>(0.63265306122449*'[2]Off Peak Detail'!CT21)+(0.163265306122449*'[2]Off Peak Detail'!CT40)+(0.204081632653061*'[2]Off Peak Detail'!CT59)</f>
        <v>25.550204997159998</v>
      </c>
      <c r="CZ21" s="52">
        <f>(0.659574468085106*'[2]Off Peak Detail'!CU21)+(0.170212765957447*'[2]Off Peak Detail'!CU40)+(0.170212765957447*'[2]Off Peak Detail'!CU59)</f>
        <v>25.90170369249709</v>
      </c>
      <c r="DA21" s="52">
        <f>(0.6*'[2]Off Peak Detail'!CV21)+(0.2*'[2]Off Peak Detail'!CV40)+(0.2*'[2]Off Peak Detail'!CV59)</f>
        <v>19.740000915527343</v>
      </c>
      <c r="DB21" s="52">
        <f>(0.659574468085106*'[2]Off Peak Detail'!CW21)+(0.170212765957447*'[2]Off Peak Detail'!CW40)+(0.170212765957447*'[2]Off Peak Detail'!CW59)</f>
        <v>17.528087331893595</v>
      </c>
      <c r="DC21" s="52">
        <f>(0.652173913043478*'[2]Off Peak Detail'!CX21)+(0.173913043478261*'[2]Off Peak Detail'!CX40)+(0.173913043478261*'[2]Off Peak Detail'!CX59)</f>
        <v>18.518261785092562</v>
      </c>
      <c r="DD21" s="52">
        <f>(0.607843137254902*'[2]Off Peak Detail'!CY21)+(0.196078431372549*'[2]Off Peak Detail'!CY40)+(0.196078431372549*'[2]Off Peak Detail'!CY59)</f>
        <v>22.172353856703815</v>
      </c>
      <c r="DE21" s="52">
        <f>(0.659574468085106*'[2]Off Peak Detail'!CZ21)+(0.170212765957447*'[2]Off Peak Detail'!CZ40)+(0.170212765957447*'[2]Off Peak Detail'!CZ59)</f>
        <v>25.505106175199469</v>
      </c>
      <c r="DF21" s="52">
        <f>(0.644444444444444*'[2]Off Peak Detail'!DA21)+(0.177777777777778*'[2]Off Peak Detail'!DA40)+(0.177777777777778*'[2]Off Peak Detail'!DA59)</f>
        <v>23.381778293185764</v>
      </c>
      <c r="DG21" s="52">
        <f>(0.607843137254902*'[2]Off Peak Detail'!DB21)+(0.196078431372549*'[2]Off Peak Detail'!DB40)+(0.196078431372549*'[2]Off Peak Detail'!DB59)</f>
        <v>22.466666427313115</v>
      </c>
      <c r="DH21" s="52">
        <f>(0.652173913043478*'[2]Off Peak Detail'!DC21)+(0.173913043478261*'[2]Off Peak Detail'!DC40)+(0.173913043478261*'[2]Off Peak Detail'!DC59)</f>
        <v>19.352173846700918</v>
      </c>
      <c r="DI21" s="52">
        <f>(0.63265306122449*'[2]Off Peak Detail'!DD21)+(0.204081632653061*'[2]Off Peak Detail'!DD40)+(0.163265306122449*'[2]Off Peak Detail'!DD59)</f>
        <v>19.755102819325973</v>
      </c>
      <c r="DJ21" s="52">
        <f>(0.625*'[2]Off Peak Detail'!DE21)+(0.166666666666667*'[2]Off Peak Detail'!DE40)+(0.208333333333333*'[2]Off Peak Detail'!DE59)</f>
        <v>23.342084248860679</v>
      </c>
      <c r="DK21" s="52">
        <f>(0.659574468085106*'[2]Off Peak Detail'!DF21)+(0.170212765957447*'[2]Off Peak Detail'!DF40)+(0.170212765957447*'[2]Off Peak Detail'!DF59)</f>
        <v>25.91234134105926</v>
      </c>
      <c r="DL21" s="52">
        <f>(0.607843137254902*'[2]Off Peak Detail'!DG21)+(0.196078431372549*'[2]Off Peak Detail'!DG40)+(0.196078431372549*'[2]Off Peak Detail'!DG59)</f>
        <v>26.41255068311504</v>
      </c>
      <c r="DM21" s="52">
        <f>(0.652173913043478*'[2]Off Peak Detail'!DH21)+(0.173913043478261*'[2]Off Peak Detail'!DH40)+(0.173913043478261*'[2]Off Peak Detail'!DH59)</f>
        <v>19.909566132918648</v>
      </c>
      <c r="DN21" s="52">
        <f>(0.659574468085106*'[2]Off Peak Detail'!DI21)+(0.170212765957447*'[2]Off Peak Detail'!DI40)+(0.170212765957447*'[2]Off Peak Detail'!DI59)</f>
        <v>17.857874565936147</v>
      </c>
      <c r="DO21" s="52">
        <f>(0.6*'[2]Off Peak Detail'!DJ21)+(0.2*'[2]Off Peak Detail'!DJ40)+(0.2*'[2]Off Peak Detail'!DJ59)</f>
        <v>18.740000915527343</v>
      </c>
      <c r="DP21" s="52">
        <f>(0.659574468085106*'[2]Off Peak Detail'!DK21)+(0.170212765957447*'[2]Off Peak Detail'!DK40)+(0.170212765957447*'[2]Off Peak Detail'!DK59)</f>
        <v>22.385745596378406</v>
      </c>
      <c r="DQ21" s="52">
        <f>(0.63265306122449*'[2]Off Peak Detail'!DL21)+(0.204081632653061*'[2]Off Peak Detail'!DL40)+(0.163265306122449*'[2]Off Peak Detail'!DL59)</f>
        <v>26.194285490074936</v>
      </c>
      <c r="DR21" s="52">
        <f>(0.636363636363636*'[2]Off Peak Detail'!DM21)+(0.181818181818182*'[2]Off Peak Detail'!DM40)+(0.181818181818182*'[2]Off Peak Detail'!DM59)</f>
        <v>23.731364163485445</v>
      </c>
      <c r="DS21" s="52">
        <f>(0.63265306122449*'[2]Off Peak Detail'!DN21)+(0.163265306122449*'[2]Off Peak Detail'!DN40)+(0.204081632653061*'[2]Off Peak Detail'!DN59)</f>
        <v>22.70448957170759</v>
      </c>
      <c r="DT21" s="52">
        <f>(0.652173913043478*'[2]Off Peak Detail'!DO21)+(0.173913043478261*'[2]Off Peak Detail'!DO40)+(0.173913043478261*'[2]Off Peak Detail'!DO59)</f>
        <v>19.678260803222656</v>
      </c>
      <c r="DU21" s="52">
        <f>(0.607843137254902*'[2]Off Peak Detail'!DP21)+(0.196078431372549*'[2]Off Peak Detail'!DP40)+(0.196078431372549*'[2]Off Peak Detail'!DP59)</f>
        <v>19.864510554893346</v>
      </c>
      <c r="DV21" s="52">
        <f>(0.652173913043478*'[2]Off Peak Detail'!DQ21)+(0.173913043478261*'[2]Off Peak Detail'!DQ40)+(0.173913043478261*'[2]Off Peak Detail'!DQ59)</f>
        <v>23.866087872049086</v>
      </c>
      <c r="DW21" s="52">
        <f>(0.659574468085106*'[2]Off Peak Detail'!DR21)+(0.170212765957447*'[2]Off Peak Detail'!DR40)+(0.170212765957447*'[2]Off Peak Detail'!DR59)</f>
        <v>26.242128575101813</v>
      </c>
      <c r="DX21" s="52">
        <f>(0.607843137254902*'[2]Off Peak Detail'!DS21)+(0.196078431372549*'[2]Off Peak Detail'!DS40)+(0.196078431372549*'[2]Off Peak Detail'!DS59)</f>
        <v>26.716472251742491</v>
      </c>
      <c r="DY21" s="52">
        <f>(0.652173913043478*'[2]Off Peak Detail'!DT21)+(0.173913043478261*'[2]Off Peak Detail'!DT40)+(0.173913043478261*'[2]Off Peak Detail'!DT59)</f>
        <v>20.23565308944039</v>
      </c>
      <c r="DZ21" s="52">
        <f>(0.63265306122449*'[2]Off Peak Detail'!DU21)+(0.204081632653061*'[2]Off Peak Detail'!DU40)+(0.163265306122449*'[2]Off Peak Detail'!DU59)</f>
        <v>18.232491979793625</v>
      </c>
      <c r="EA21" s="52">
        <f>(0.625*'[2]Off Peak Detail'!DV21)+(0.166666666666667*'[2]Off Peak Detail'!DV40)+(0.208333333333333*'[2]Off Peak Detail'!DV59)</f>
        <v>18.946250915527344</v>
      </c>
      <c r="EB21" s="52">
        <f>(0.659574468085106*'[2]Off Peak Detail'!DW21)+(0.170212765957447*'[2]Off Peak Detail'!DW40)+(0.170212765957447*'[2]Off Peak Detail'!DW59)</f>
        <v>22.715532830420962</v>
      </c>
      <c r="EC21" s="52">
        <f>(0.607843137254902*'[2]Off Peak Detail'!DX21)+(0.196078431372549*'[2]Off Peak Detail'!DX40)+(0.196078431372549*'[2]Off Peak Detail'!DX59)</f>
        <v>26.417646819469979</v>
      </c>
      <c r="ED21" s="52">
        <f>(0.636363636363636*'[2]Off Peak Detail'!DY21)+(0.181818181818182*'[2]Off Peak Detail'!DY40)+(0.181818181818182*'[2]Off Peak Detail'!DY59)</f>
        <v>24.049545981667258</v>
      </c>
      <c r="EE21" s="52">
        <f>(0.659574468085106*'[2]Off Peak Detail'!DZ21)+(0.170212765957447*'[2]Off Peak Detail'!DZ40)+(0.170212765957447*'[2]Off Peak Detail'!DZ59)</f>
        <v>23.196595536901594</v>
      </c>
      <c r="EF21" s="52">
        <f>(0.652173913043478*'[2]Off Peak Detail'!EA21)+(0.173913043478261*'[2]Off Peak Detail'!EA40)+(0.173913043478261*'[2]Off Peak Detail'!EA59)</f>
        <v>20.004347759744395</v>
      </c>
      <c r="EG21" s="52">
        <f>(0.607843137254902*'[2]Off Peak Detail'!EB21)+(0.196078431372549*'[2]Off Peak Detail'!EB40)+(0.196078431372549*'[2]Off Peak Detail'!EB59)</f>
        <v>20.168432123520798</v>
      </c>
      <c r="EH21" s="52">
        <f>(0.652173913043478*'[2]Off Peak Detail'!EC21)+(0.173913043478261*'[2]Off Peak Detail'!EC40)+(0.173913043478261*'[2]Off Peak Detail'!EC59)</f>
        <v>24.192174828570824</v>
      </c>
      <c r="EI21" s="52">
        <f>(0.63265306122449*'[2]Off Peak Detail'!ED21)+(0.204081632653061*'[2]Off Peak Detail'!ED40)+(0.163265306122449*'[2]Off Peak Detail'!ED59)</f>
        <v>26.886939691037547</v>
      </c>
      <c r="EJ21" s="52">
        <f>(0.63265306122449*'[2]Off Peak Detail'!EE21)+(0.163265306122449*'[2]Off Peak Detail'!EE40)+(0.204081632653061*'[2]Off Peak Detail'!EE59)</f>
        <v>26.805307660784045</v>
      </c>
      <c r="EK21" s="52">
        <f>(0.652173913043478*'[2]Off Peak Detail'!EF21)+(0.173913043478261*'[2]Off Peak Detail'!EF40)+(0.173913043478261*'[2]Off Peak Detail'!EF59)</f>
        <v>20.561740045962129</v>
      </c>
      <c r="EL21" s="52">
        <f>(0.607843137254902*'[2]Off Peak Detail'!EG21)+(0.196078431372549*'[2]Off Peak Detail'!EG40)+(0.196078431372549*'[2]Off Peak Detail'!EG59)</f>
        <v>18.362060958263921</v>
      </c>
      <c r="EM21" s="52">
        <f>(0.652173913043478*'[2]Off Peak Detail'!EH21)+(0.173913043478261*'[2]Off Peak Detail'!EH40)+(0.173913043478261*'[2]Off Peak Detail'!EH59)</f>
        <v>19.496522654657781</v>
      </c>
      <c r="EN21" s="52">
        <f>(0.659574468085106*'[2]Off Peak Detail'!EI21)+(0.170212765957447*'[2]Off Peak Detail'!EI40)+(0.170212765957447*'[2]Off Peak Detail'!EI59)</f>
        <v>23.045320064463514</v>
      </c>
    </row>
    <row r="22" spans="1:144" s="6" customFormat="1" ht="13.65" customHeight="1" x14ac:dyDescent="0.2">
      <c r="A22" s="53" t="s">
        <v>36</v>
      </c>
      <c r="B22" s="5" t="s">
        <v>36</v>
      </c>
      <c r="C22" s="52">
        <f ca="1">(0.647058823529412*'[2]Off Peak Detail'!D22)+(0.176470588235294*'[2]Off Peak Detail'!D41)+(0.176470588235294*'[2]Off Peak Detail'!D60)</f>
        <v>22.688238143920891</v>
      </c>
      <c r="D22" s="52">
        <f ca="1">(0.659574468085106*'[2]Off Peak Detail'!E22)+(0.170212765957447*'[2]Off Peak Detail'!E41)+(0.170212765957447*'[2]Off Peak Detail'!E60)</f>
        <v>22.345107748153371</v>
      </c>
      <c r="E22" s="52">
        <f>(0.6*'[2]Off Peak Detail'!F22)+(0.2*'[2]Off Peak Detail'!F41)+(0.2*'[2]Off Peak Detail'!F60)</f>
        <v>16.480999755859372</v>
      </c>
      <c r="F22" s="31">
        <f t="shared" si="16"/>
        <v>15.702678242339678</v>
      </c>
      <c r="G22" s="52">
        <f>(0.659574468085106*'[2]Off Peak Detail'!H22)+(0.170212765957447*'[2]Off Peak Detail'!H41)+(0.170212765957447*'[2]Off Peak Detail'!H60)</f>
        <v>14.227447266274313</v>
      </c>
      <c r="H22" s="52">
        <f>(0.652173913043478*'[2]Off Peak Detail'!I22)+(0.173913043478261*'[2]Off Peak Detail'!I41)+(0.173913043478261*'[2]Off Peak Detail'!I60)</f>
        <v>14.689999912096109</v>
      </c>
      <c r="I22" s="52">
        <f>(0.607843137254902*'[2]Off Peak Detail'!J22)+(0.196078431372549*'[2]Off Peak Detail'!J41)+(0.196078431372549*'[2]Off Peak Detail'!J60)</f>
        <v>18.190587548648608</v>
      </c>
      <c r="J22" s="39">
        <v>17.882982295643199</v>
      </c>
      <c r="K22" s="31">
        <f t="shared" si="17"/>
        <v>19.350716659132704</v>
      </c>
      <c r="L22" s="40">
        <f t="shared" si="0"/>
        <v>20.082341417353206</v>
      </c>
      <c r="M22" s="40">
        <f t="shared" si="1"/>
        <v>18.619091900912203</v>
      </c>
      <c r="N22" s="31">
        <f t="shared" si="18"/>
        <v>17.335320197509482</v>
      </c>
      <c r="O22" s="31">
        <f t="shared" si="2"/>
        <v>18.004118451885152</v>
      </c>
      <c r="P22" s="31">
        <f t="shared" si="3"/>
        <v>16.666521943133812</v>
      </c>
      <c r="Q22" s="31">
        <f t="shared" si="4"/>
        <v>18.475958438629799</v>
      </c>
      <c r="R22" s="31">
        <f t="shared" si="5"/>
        <v>22.610000991821288</v>
      </c>
      <c r="S22" s="31">
        <f t="shared" si="19"/>
        <v>25.046518220624044</v>
      </c>
      <c r="T22" s="31">
        <f t="shared" si="6"/>
        <v>24.699362369293866</v>
      </c>
      <c r="U22" s="31">
        <f t="shared" si="7"/>
        <v>25.393674071954223</v>
      </c>
      <c r="V22" s="31">
        <f t="shared" si="8"/>
        <v>18.814167658487957</v>
      </c>
      <c r="W22" s="31">
        <f t="shared" si="20"/>
        <v>18.593060814006321</v>
      </c>
      <c r="X22" s="31">
        <f t="shared" si="9"/>
        <v>16.646170413240476</v>
      </c>
      <c r="Y22" s="40">
        <f t="shared" si="10"/>
        <v>17.897500832875565</v>
      </c>
      <c r="Z22" s="40">
        <f t="shared" si="11"/>
        <v>21.235511195902923</v>
      </c>
      <c r="AA22" s="39">
        <v>19.960000773791034</v>
      </c>
      <c r="AB22" s="39">
        <v>20.256927836419816</v>
      </c>
      <c r="AC22" s="39">
        <v>21.499128919860627</v>
      </c>
      <c r="AD22" s="39">
        <v>21.781304347826087</v>
      </c>
      <c r="AE22" s="39">
        <v>23.009414225941423</v>
      </c>
      <c r="AF22" s="39">
        <v>22.617811799850635</v>
      </c>
      <c r="AG22" s="45">
        <v>21.84955318590524</v>
      </c>
      <c r="AH22" s="46"/>
      <c r="AI22" s="36"/>
      <c r="AK22" s="52">
        <f>(0.659574468085106*'[2]Off Peak Detail'!AF22)+(0.170212765957447*'[2]Off Peak Detail'!AF41)+(0.170212765957447*'[2]Off Peak Detail'!AF60)</f>
        <v>20.082341417353206</v>
      </c>
      <c r="AL22" s="52">
        <f>(0.636363636363636*'[2]Off Peak Detail'!AG22)+(0.181818181818182*'[2]Off Peak Detail'!AG41)+(0.181818181818182*'[2]Off Peak Detail'!AG60)</f>
        <v>18.619091900912203</v>
      </c>
      <c r="AM22" s="52">
        <f>(0.607843137254902*'[2]Off Peak Detail'!AH22)+(0.196078431372549*'[2]Off Peak Detail'!AH41)+(0.196078431372549*'[2]Off Peak Detail'!AH60)</f>
        <v>18.004118451885152</v>
      </c>
      <c r="AN22" s="52">
        <f>(0.652173913043478*'[2]Off Peak Detail'!AI22)+(0.173913043478261*'[2]Off Peak Detail'!AI41)+(0.173913043478261*'[2]Off Peak Detail'!AI60)</f>
        <v>16.666521943133812</v>
      </c>
      <c r="AO22" s="52">
        <f>(0.659574468085106*'[2]Off Peak Detail'!AJ22)+(0.170212765957447*'[2]Off Peak Detail'!AJ41)+(0.170212765957447*'[2]Off Peak Detail'!AJ60)</f>
        <v>18.475958438629799</v>
      </c>
      <c r="AP22" s="52">
        <f>(0.6*'[2]Off Peak Detail'!AK22)+(0.2*'[2]Off Peak Detail'!AK41)+(0.2*'[2]Off Peak Detail'!AK60)</f>
        <v>22.610000991821288</v>
      </c>
      <c r="AQ22" s="52">
        <f>(0.659574468085106*'[2]Off Peak Detail'!AL22)+(0.170212765957447*'[2]Off Peak Detail'!AL41)+(0.170212765957447*'[2]Off Peak Detail'!AL60)</f>
        <v>24.699362369293866</v>
      </c>
      <c r="AR22" s="52">
        <f>(0.63265306122449*'[2]Off Peak Detail'!AM22)+(0.204081632653061*'[2]Off Peak Detail'!AM41)+(0.163265306122449*'[2]Off Peak Detail'!AM60)</f>
        <v>25.393674071954223</v>
      </c>
      <c r="AS22" s="52">
        <f>(0.625*'[2]Off Peak Detail'!AN22)+(0.166666666666667*'[2]Off Peak Detail'!AN41)+(0.208333333333333*'[2]Off Peak Detail'!AN60)</f>
        <v>18.814167658487957</v>
      </c>
      <c r="AT22" s="52">
        <f>(0.659574468085106*'[2]Off Peak Detail'!AO22)+(0.170212765957447*'[2]Off Peak Detail'!AO41)+(0.170212765957447*'[2]Off Peak Detail'!AO60)</f>
        <v>16.646170413240476</v>
      </c>
      <c r="AU22" s="52">
        <f>(0.625*'[2]Off Peak Detail'!AP22)+(0.208333333333333*'[2]Off Peak Detail'!AP41)+(0.166666666666667*'[2]Off Peak Detail'!AP60)</f>
        <v>17.897500832875565</v>
      </c>
      <c r="AV22" s="52">
        <f>(0.63265306122449*'[2]Off Peak Detail'!AQ22)+(0.163265306122449*'[2]Off Peak Detail'!AQ41)+(0.204081632653061*'[2]Off Peak Detail'!AQ60)</f>
        <v>21.235511195902923</v>
      </c>
      <c r="AW22" s="52">
        <f>(0.659574468085106*'[2]Off Peak Detail'!AR22)+(0.170212765957447*'[2]Off Peak Detail'!AR41)+(0.170212765957447*'[2]Off Peak Detail'!AR60)</f>
        <v>18.586807900286736</v>
      </c>
      <c r="AX22" s="52">
        <f>(0.636363636363636*'[2]Off Peak Detail'!AS22)+(0.181818181818182*'[2]Off Peak Detail'!AS41)+(0.181818181818182*'[2]Off Peak Detail'!AS60)</f>
        <v>19.230908480557527</v>
      </c>
      <c r="AY22" s="52">
        <f>(0.607843137254902*'[2]Off Peak Detail'!AT22)+(0.196078431372549*'[2]Off Peak Detail'!AT41)+(0.196078431372549*'[2]Off Peak Detail'!AT60)</f>
        <v>19.022352330824909</v>
      </c>
      <c r="AZ22" s="52">
        <f>(0.652173913043478*'[2]Off Peak Detail'!AU22)+(0.173913043478261*'[2]Off Peak Detail'!AU41)+(0.173913043478261*'[2]Off Peak Detail'!AU60)</f>
        <v>18.618260259213656</v>
      </c>
      <c r="BA22" s="52">
        <f>(0.63265306122449*'[2]Off Peak Detail'!AV22)+(0.204081632653061*'[2]Off Peak Detail'!AV41)+(0.163265306122449*'[2]Off Peak Detail'!AV60)</f>
        <v>19.752244287607621</v>
      </c>
      <c r="BB22" s="52">
        <f>(0.625*'[2]Off Peak Detail'!AW22)+(0.166666666666667*'[2]Off Peak Detail'!AW41)+(0.208333333333333*'[2]Off Peak Detail'!AW60)</f>
        <v>23.910832722981773</v>
      </c>
      <c r="BC22" s="52">
        <f>(0.659574468085106*'[2]Off Peak Detail'!AX22)+(0.170212765957447*'[2]Off Peak Detail'!AX41)+(0.170212765957447*'[2]Off Peak Detail'!AX60)</f>
        <v>27.448510027946313</v>
      </c>
      <c r="BD22" s="52">
        <f>(0.607843137254902*'[2]Off Peak Detail'!AY22)+(0.196078431372549*'[2]Off Peak Detail'!AY41)+(0.196078431372549*'[2]Off Peak Detail'!AY60)</f>
        <v>27.875293507295495</v>
      </c>
      <c r="BE22" s="52">
        <f>(0.652173913043478*'[2]Off Peak Detail'!AZ22)+(0.173913043478261*'[2]Off Peak Detail'!AZ41)+(0.173913043478261*'[2]Off Peak Detail'!AZ60)</f>
        <v>18.335651563561484</v>
      </c>
      <c r="BF22" s="52">
        <f>(0.659574468085106*'[2]Off Peak Detail'!BA22)+(0.170212765957447*'[2]Off Peak Detail'!BA41)+(0.170212765957447*'[2]Off Peak Detail'!BA60)</f>
        <v>16.661275985393118</v>
      </c>
      <c r="BG22" s="52">
        <f>(0.6*'[2]Off Peak Detail'!BB22)+(0.2*'[2]Off Peak Detail'!BB41)+(0.2*'[2]Off Peak Detail'!BB60)</f>
        <v>17.039999389648436</v>
      </c>
      <c r="BH22" s="52">
        <f>(0.659574468085106*'[2]Off Peak Detail'!BC22)+(0.170212765957447*'[2]Off Peak Detail'!BC41)+(0.170212765957447*'[2]Off Peak Detail'!BC60)</f>
        <v>16.065531304542056</v>
      </c>
      <c r="BI22" s="52">
        <f>(0.63265306122449*'[2]Off Peak Detail'!BD22)+(0.204081632653061*'[2]Off Peak Detail'!BD41)+(0.163265306122449*'[2]Off Peak Detail'!BD60)</f>
        <v>20.005102040816325</v>
      </c>
      <c r="BJ22" s="52">
        <f>(0.617021276595745*'[2]Off Peak Detail'!BE22)+(0.170212765957447*'[2]Off Peak Detail'!BE41)+(0.212765957446809*'[2]Off Peak Detail'!BE60)</f>
        <v>20.867021276595764</v>
      </c>
      <c r="BK22" s="52">
        <f>(0.659574468085106*'[2]Off Peak Detail'!BF22)+(0.170212765957447*'[2]Off Peak Detail'!BF41)+(0.170212765957447*'[2]Off Peak Detail'!BF60)</f>
        <v>20.526595744680851</v>
      </c>
      <c r="BL22" s="52">
        <f>(0.652173913043478*'[2]Off Peak Detail'!BG22)+(0.173913043478261*'[2]Off Peak Detail'!BG41)+(0.173913043478261*'[2]Off Peak Detail'!BG60)</f>
        <v>20.250000000000004</v>
      </c>
      <c r="BM22" s="52">
        <f>(0.607843137254902*'[2]Off Peak Detail'!BH22)+(0.196078431372549*'[2]Off Peak Detail'!BH41)+(0.196078431372549*'[2]Off Peak Detail'!BH60)</f>
        <v>21.504901960784316</v>
      </c>
      <c r="BN22" s="52">
        <f>(0.652173913043478*'[2]Off Peak Detail'!BI22)+(0.173913043478261*'[2]Off Peak Detail'!BI41)+(0.173913043478261*'[2]Off Peak Detail'!BI60)</f>
        <v>25.815217391304351</v>
      </c>
      <c r="BO22" s="52">
        <f>(0.63265306122449*'[2]Off Peak Detail'!BJ22)+(0.204081632653061*'[2]Off Peak Detail'!BJ41)+(0.163265306122449*'[2]Off Peak Detail'!BJ60)</f>
        <v>28.454081632653061</v>
      </c>
      <c r="BP22" s="52">
        <f>(0.63265306122449*'[2]Off Peak Detail'!BK22)+(0.163265306122449*'[2]Off Peak Detail'!BK41)+(0.204081632653061*'[2]Off Peak Detail'!BK60)</f>
        <v>28.637755102040817</v>
      </c>
      <c r="BQ22" s="52">
        <f>(0.652173913043478*'[2]Off Peak Detail'!BL22)+(0.173913043478261*'[2]Off Peak Detail'!BL41)+(0.173913043478261*'[2]Off Peak Detail'!BL60)</f>
        <v>19.25</v>
      </c>
      <c r="BR22" s="52">
        <f>(0.607843137254902*'[2]Off Peak Detail'!BM22)+(0.196078431372549*'[2]Off Peak Detail'!BM41)+(0.196078431372549*'[2]Off Peak Detail'!BM60)</f>
        <v>17.642156862745097</v>
      </c>
      <c r="BS22" s="52">
        <f>(0.652173913043478*'[2]Off Peak Detail'!BN22)+(0.173913043478261*'[2]Off Peak Detail'!BN41)+(0.173913043478261*'[2]Off Peak Detail'!BN60)</f>
        <v>17.771739130434785</v>
      </c>
      <c r="BT22" s="52">
        <f>(0.659574468085106*'[2]Off Peak Detail'!BO22)+(0.170212765957447*'[2]Off Peak Detail'!BO41)+(0.170212765957447*'[2]Off Peak Detail'!BO60)</f>
        <v>16.99468085106383</v>
      </c>
      <c r="BU22" s="52">
        <f>(0.607843137254902*'[2]Off Peak Detail'!BP22)+(0.196078431372549*'[2]Off Peak Detail'!BP41)+(0.196078431372549*'[2]Off Peak Detail'!BP60)</f>
        <v>20.799019607843135</v>
      </c>
      <c r="BV22" s="52">
        <f>(0.636363636363636*'[2]Off Peak Detail'!BQ22)+(0.181818181818182*'[2]Off Peak Detail'!BQ41)+(0.181818181818182*'[2]Off Peak Detail'!BQ60)</f>
        <v>21.15909090909091</v>
      </c>
      <c r="BW22" s="52">
        <f>(0.659574468085106*'[2]Off Peak Detail'!BR22)+(0.170212765957447*'[2]Off Peak Detail'!BR41)+(0.170212765957447*'[2]Off Peak Detail'!BR60)</f>
        <v>20.781914893617021</v>
      </c>
      <c r="BX22" s="52">
        <f>(0.625*'[2]Off Peak Detail'!BS22)+(0.208333333333333*'[2]Off Peak Detail'!BS41)+(0.166666666666667*'[2]Off Peak Detail'!BS60)</f>
        <v>20.739583333333332</v>
      </c>
      <c r="BY22" s="52">
        <f>(0.63265306122449*'[2]Off Peak Detail'!BT22)+(0.163265306122449*'[2]Off Peak Detail'!BT41)+(0.204081632653061*'[2]Off Peak Detail'!BT60)</f>
        <v>21.586734693877553</v>
      </c>
      <c r="BZ22" s="52">
        <f>(0.652173913043478*'[2]Off Peak Detail'!BU22)+(0.173913043478261*'[2]Off Peak Detail'!BU41)+(0.173913043478261*'[2]Off Peak Detail'!BU60)</f>
        <v>26.076086956521742</v>
      </c>
      <c r="CA22" s="52">
        <f>(0.607843137254902*'[2]Off Peak Detail'!BV22)+(0.196078431372549*'[2]Off Peak Detail'!BV41)+(0.196078431372549*'[2]Off Peak Detail'!BV60)</f>
        <v>28.995098039215687</v>
      </c>
      <c r="CB22" s="52">
        <f>(0.659574468085106*'[2]Off Peak Detail'!BW22)+(0.170212765957447*'[2]Off Peak Detail'!BW41)+(0.170212765957447*'[2]Off Peak Detail'!BW60)</f>
        <v>28.632978723404257</v>
      </c>
      <c r="CC22" s="52">
        <f>(0.652173913043478*'[2]Off Peak Detail'!BX22)+(0.173913043478261*'[2]Off Peak Detail'!BX41)+(0.173913043478261*'[2]Off Peak Detail'!BX60)</f>
        <v>19.510869565217391</v>
      </c>
      <c r="CD22" s="52">
        <f>(0.607843137254902*'[2]Off Peak Detail'!BY22)+(0.196078431372549*'[2]Off Peak Detail'!BY41)+(0.196078431372549*'[2]Off Peak Detail'!BY60)</f>
        <v>17.936274509803923</v>
      </c>
      <c r="CE22" s="52">
        <f>(0.652173913043478*'[2]Off Peak Detail'!BZ22)+(0.173913043478261*'[2]Off Peak Detail'!BZ41)+(0.173913043478261*'[2]Off Peak Detail'!BZ60)</f>
        <v>18.032608695652176</v>
      </c>
      <c r="CF22" s="52">
        <f>(0.63265306122449*'[2]Off Peak Detail'!CA22)+(0.204081632653061*'[2]Off Peak Detail'!CA41)+(0.163265306122449*'[2]Off Peak Detail'!CA60)</f>
        <v>17.076530612244898</v>
      </c>
      <c r="CG22" s="52">
        <f>(0.63265306122449*'[2]Off Peak Detail'!CB22)+(0.163265306122449*'[2]Off Peak Detail'!CB41)+(0.204081632653061*'[2]Off Peak Detail'!CB60)</f>
        <v>20.862244897959183</v>
      </c>
      <c r="CH22" s="52">
        <f>(0.636363636363636*'[2]Off Peak Detail'!CC22)+(0.181818181818182*'[2]Off Peak Detail'!CC41)+(0.181818181818182*'[2]Off Peak Detail'!CC60)</f>
        <v>21.431818181818183</v>
      </c>
      <c r="CI22" s="52">
        <f>(0.659574468085106*'[2]Off Peak Detail'!CD22)+(0.170212765957447*'[2]Off Peak Detail'!CD41)+(0.170212765957447*'[2]Off Peak Detail'!CD60)</f>
        <v>21.037234042553191</v>
      </c>
      <c r="CJ22" s="52">
        <f>(0.6*'[2]Off Peak Detail'!CE22)+(0.2*'[2]Off Peak Detail'!CE41)+(0.2*'[2]Off Peak Detail'!CE60)</f>
        <v>21.150000000000002</v>
      </c>
      <c r="CK22" s="52">
        <f>(0.659574468085106*'[2]Off Peak Detail'!CF22)+(0.170212765957447*'[2]Off Peak Detail'!CF41)+(0.170212765957447*'[2]Off Peak Detail'!CF60)</f>
        <v>21.718085106382979</v>
      </c>
      <c r="CL22" s="52">
        <f>(0.652173913043478*'[2]Off Peak Detail'!CG22)+(0.173913043478261*'[2]Off Peak Detail'!CG41)+(0.173913043478261*'[2]Off Peak Detail'!CG60)</f>
        <v>26.336956521739133</v>
      </c>
      <c r="CM22" s="52">
        <f>(0.607843137254902*'[2]Off Peak Detail'!CH22)+(0.196078431372549*'[2]Off Peak Detail'!CH41)+(0.196078431372549*'[2]Off Peak Detail'!CH60)</f>
        <v>29.289215686274506</v>
      </c>
      <c r="CN22" s="52">
        <f>(0.659574468085106*'[2]Off Peak Detail'!CI22)+(0.170212765957447*'[2]Off Peak Detail'!CI41)+(0.170212765957447*'[2]Off Peak Detail'!CI60)</f>
        <v>28.888297872340424</v>
      </c>
      <c r="CO22" s="52">
        <f>(0.625*'[2]Off Peak Detail'!CJ22)+(0.208333333333333*'[2]Off Peak Detail'!CJ41)+(0.166666666666667*'[2]Off Peak Detail'!CJ60)</f>
        <v>19.614583333333336</v>
      </c>
      <c r="CP22" s="52">
        <f>(0.63265306122449*'[2]Off Peak Detail'!CK22)+(0.163265306122449*'[2]Off Peak Detail'!CK41)+(0.204081632653061*'[2]Off Peak Detail'!CK60)</f>
        <v>18.362244897959179</v>
      </c>
      <c r="CQ22" s="52">
        <f>(0.652173913043478*'[2]Off Peak Detail'!CL22)+(0.173913043478261*'[2]Off Peak Detail'!CL41)+(0.173913043478261*'[2]Off Peak Detail'!CL60)</f>
        <v>18.293478260869566</v>
      </c>
      <c r="CR22" s="52">
        <f>(0.607843137254902*'[2]Off Peak Detail'!CM22)+(0.196078431372549*'[2]Off Peak Detail'!CM41)+(0.196078431372549*'[2]Off Peak Detail'!CM60)</f>
        <v>17.544117647058822</v>
      </c>
      <c r="CS22" s="52">
        <f>(0.659574468085106*'[2]Off Peak Detail'!CN22)+(0.170212765957447*'[2]Off Peak Detail'!CN41)+(0.170212765957447*'[2]Off Peak Detail'!CN60)</f>
        <v>20.930851063829788</v>
      </c>
      <c r="CT22" s="52">
        <f>(0.636363636363636*'[2]Off Peak Detail'!CO22)+(0.181818181818182*'[2]Off Peak Detail'!CO41)+(0.181818181818182*'[2]Off Peak Detail'!CO60)</f>
        <v>21.659090909090914</v>
      </c>
      <c r="CU22" s="52">
        <f>(0.63265306122449*'[2]Off Peak Detail'!CP22)+(0.204081632653061*'[2]Off Peak Detail'!CP41)+(0.163265306122449*'[2]Off Peak Detail'!CP60)</f>
        <v>22.086734693877553</v>
      </c>
      <c r="CV22" s="52">
        <f>(0.625*'[2]Off Peak Detail'!CQ22)+(0.166666666666667*'[2]Off Peak Detail'!CQ41)+(0.208333333333333*'[2]Off Peak Detail'!CQ60)</f>
        <v>21.78125</v>
      </c>
      <c r="CW22" s="52">
        <f>(0.659574468085106*'[2]Off Peak Detail'!CR22)+(0.170212765957447*'[2]Off Peak Detail'!CR41)+(0.170212765957447*'[2]Off Peak Detail'!CR60)</f>
        <v>22.590425531914896</v>
      </c>
      <c r="CX22" s="52">
        <f>(0.625*'[2]Off Peak Detail'!CS22)+(0.208333333333333*'[2]Off Peak Detail'!CS41)+(0.166666666666667*'[2]Off Peak Detail'!CS60)</f>
        <v>27.395833333333332</v>
      </c>
      <c r="CY22" s="52">
        <f>(0.63265306122449*'[2]Off Peak Detail'!CT22)+(0.163265306122449*'[2]Off Peak Detail'!CT41)+(0.204081632653061*'[2]Off Peak Detail'!CT60)</f>
        <v>30.05612244897959</v>
      </c>
      <c r="CZ22" s="52">
        <f>(0.659574468085106*'[2]Off Peak Detail'!CU22)+(0.170212765957447*'[2]Off Peak Detail'!CU41)+(0.170212765957447*'[2]Off Peak Detail'!CU60)</f>
        <v>29.760638297872344</v>
      </c>
      <c r="DA22" s="52">
        <f>(0.6*'[2]Off Peak Detail'!CV22)+(0.2*'[2]Off Peak Detail'!CV41)+(0.2*'[2]Off Peak Detail'!CV60)</f>
        <v>20.700000000000003</v>
      </c>
      <c r="DB22" s="52">
        <f>(0.659574468085106*'[2]Off Peak Detail'!CW22)+(0.170212765957447*'[2]Off Peak Detail'!CW41)+(0.170212765957447*'[2]Off Peak Detail'!CW60)</f>
        <v>18.973404255319149</v>
      </c>
      <c r="DC22" s="52">
        <f>(0.652173913043478*'[2]Off Peak Detail'!CX22)+(0.173913043478261*'[2]Off Peak Detail'!CX41)+(0.173913043478261*'[2]Off Peak Detail'!CX60)</f>
        <v>19.163043478260871</v>
      </c>
      <c r="DD22" s="52">
        <f>(0.607843137254902*'[2]Off Peak Detail'!CY22)+(0.196078431372549*'[2]Off Peak Detail'!CY41)+(0.196078431372549*'[2]Off Peak Detail'!CY60)</f>
        <v>18.397058823529409</v>
      </c>
      <c r="DE22" s="52">
        <f>(0.659574468085106*'[2]Off Peak Detail'!CZ22)+(0.170212765957447*'[2]Off Peak Detail'!CZ41)+(0.170212765957447*'[2]Off Peak Detail'!CZ60)</f>
        <v>21.803191489361705</v>
      </c>
      <c r="DF22" s="52">
        <f>(0.644444444444444*'[2]Off Peak Detail'!DA22)+(0.177777777777778*'[2]Off Peak Detail'!DA41)+(0.177777777777778*'[2]Off Peak Detail'!DA60)</f>
        <v>22.494444444444447</v>
      </c>
      <c r="DG22" s="52">
        <f>(0.607843137254902*'[2]Off Peak Detail'!DB22)+(0.196078431372549*'[2]Off Peak Detail'!DB41)+(0.196078431372549*'[2]Off Peak Detail'!DB60)</f>
        <v>22.406862745098039</v>
      </c>
      <c r="DH22" s="52">
        <f>(0.652173913043478*'[2]Off Peak Detail'!DC22)+(0.173913043478261*'[2]Off Peak Detail'!DC41)+(0.173913043478261*'[2]Off Peak Detail'!DC60)</f>
        <v>21.858695652173914</v>
      </c>
      <c r="DI22" s="52">
        <f>(0.63265306122449*'[2]Off Peak Detail'!DD22)+(0.204081632653061*'[2]Off Peak Detail'!DD41)+(0.163265306122449*'[2]Off Peak Detail'!DD60)</f>
        <v>23.045918367346935</v>
      </c>
      <c r="DJ22" s="52">
        <f>(0.625*'[2]Off Peak Detail'!DE22)+(0.166666666666667*'[2]Off Peak Detail'!DE41)+(0.208333333333333*'[2]Off Peak Detail'!DE60)</f>
        <v>27.5625</v>
      </c>
      <c r="DK22" s="52">
        <f>(0.659574468085106*'[2]Off Peak Detail'!DF22)+(0.170212765957447*'[2]Off Peak Detail'!DF41)+(0.170212765957447*'[2]Off Peak Detail'!DF60)</f>
        <v>29.973404255319153</v>
      </c>
      <c r="DL22" s="52">
        <f>(0.607843137254902*'[2]Off Peak Detail'!DG22)+(0.196078431372549*'[2]Off Peak Detail'!DG41)+(0.196078431372549*'[2]Off Peak Detail'!DG60)</f>
        <v>30.387254901960787</v>
      </c>
      <c r="DM22" s="52">
        <f>(0.652173913043478*'[2]Off Peak Detail'!DH22)+(0.173913043478261*'[2]Off Peak Detail'!DH41)+(0.173913043478261*'[2]Off Peak Detail'!DH60)</f>
        <v>20.858695652173914</v>
      </c>
      <c r="DN22" s="52">
        <f>(0.659574468085106*'[2]Off Peak Detail'!DI22)+(0.170212765957447*'[2]Off Peak Detail'!DI41)+(0.170212765957447*'[2]Off Peak Detail'!DI60)</f>
        <v>19.186170212765958</v>
      </c>
      <c r="DO22" s="52">
        <f>(0.6*'[2]Off Peak Detail'!DJ22)+(0.2*'[2]Off Peak Detail'!DJ41)+(0.2*'[2]Off Peak Detail'!DJ60)</f>
        <v>19.55</v>
      </c>
      <c r="DP22" s="52">
        <f>(0.659574468085106*'[2]Off Peak Detail'!DK22)+(0.170212765957447*'[2]Off Peak Detail'!DK41)+(0.170212765957447*'[2]Off Peak Detail'!DK60)</f>
        <v>18.590425531914896</v>
      </c>
      <c r="DQ22" s="52">
        <f>(0.63265306122449*'[2]Off Peak Detail'!DL22)+(0.204081632653061*'[2]Off Peak Detail'!DL41)+(0.163265306122449*'[2]Off Peak Detail'!DL60)</f>
        <v>22.270408163265305</v>
      </c>
      <c r="DR22" s="52">
        <f>(0.636363636363636*'[2]Off Peak Detail'!DM22)+(0.181818181818182*'[2]Off Peak Detail'!DM41)+(0.181818181818182*'[2]Off Peak Detail'!DM60)</f>
        <v>22.75</v>
      </c>
      <c r="DS22" s="52">
        <f>(0.63265306122449*'[2]Off Peak Detail'!DN22)+(0.163265306122449*'[2]Off Peak Detail'!DN41)+(0.204081632653061*'[2]Off Peak Detail'!DN60)</f>
        <v>22.464285714285715</v>
      </c>
      <c r="DT22" s="52">
        <f>(0.652173913043478*'[2]Off Peak Detail'!DO22)+(0.173913043478261*'[2]Off Peak Detail'!DO41)+(0.173913043478261*'[2]Off Peak Detail'!DO60)</f>
        <v>22.076086956521742</v>
      </c>
      <c r="DU22" s="52">
        <f>(0.607843137254902*'[2]Off Peak Detail'!DP22)+(0.196078431372549*'[2]Off Peak Detail'!DP41)+(0.196078431372549*'[2]Off Peak Detail'!DP60)</f>
        <v>23.436274509803923</v>
      </c>
      <c r="DV22" s="52">
        <f>(0.652173913043478*'[2]Off Peak Detail'!DQ22)+(0.173913043478261*'[2]Off Peak Detail'!DQ41)+(0.173913043478261*'[2]Off Peak Detail'!DQ60)</f>
        <v>27.64130434782609</v>
      </c>
      <c r="DW22" s="52">
        <f>(0.659574468085106*'[2]Off Peak Detail'!DR22)+(0.170212765957447*'[2]Off Peak Detail'!DR41)+(0.170212765957447*'[2]Off Peak Detail'!DR60)</f>
        <v>30.186170212765958</v>
      </c>
      <c r="DX22" s="52">
        <f>(0.607843137254902*'[2]Off Peak Detail'!DS22)+(0.196078431372549*'[2]Off Peak Detail'!DS41)+(0.196078431372549*'[2]Off Peak Detail'!DS60)</f>
        <v>30.632352941176471</v>
      </c>
      <c r="DY22" s="52">
        <f>(0.652173913043478*'[2]Off Peak Detail'!DT22)+(0.173913043478261*'[2]Off Peak Detail'!DT41)+(0.173913043478261*'[2]Off Peak Detail'!DT60)</f>
        <v>21.076086956521738</v>
      </c>
      <c r="DZ22" s="52">
        <f>(0.63265306122449*'[2]Off Peak Detail'!DU22)+(0.204081632653061*'[2]Off Peak Detail'!DU41)+(0.163265306122449*'[2]Off Peak Detail'!DU60)</f>
        <v>19.280612244897959</v>
      </c>
      <c r="EA22" s="52">
        <f>(0.625*'[2]Off Peak Detail'!DV22)+(0.166666666666667*'[2]Off Peak Detail'!DV41)+(0.208333333333333*'[2]Off Peak Detail'!DV60)</f>
        <v>19.895833333333329</v>
      </c>
      <c r="EB22" s="52">
        <f>(0.659574468085106*'[2]Off Peak Detail'!DW22)+(0.170212765957447*'[2]Off Peak Detail'!DW41)+(0.170212765957447*'[2]Off Peak Detail'!DW60)</f>
        <v>18.803191489361701</v>
      </c>
      <c r="EC22" s="52">
        <f>(0.607843137254902*'[2]Off Peak Detail'!DX22)+(0.196078431372549*'[2]Off Peak Detail'!DX41)+(0.196078431372549*'[2]Off Peak Detail'!DX60)</f>
        <v>22.681372549019606</v>
      </c>
      <c r="ED22" s="52">
        <f>(0.636363636363636*'[2]Off Peak Detail'!DY22)+(0.181818181818182*'[2]Off Peak Detail'!DY41)+(0.181818181818182*'[2]Off Peak Detail'!DY60)</f>
        <v>22.977272727272727</v>
      </c>
      <c r="EE22" s="52">
        <f>(0.659574468085106*'[2]Off Peak Detail'!DZ22)+(0.170212765957447*'[2]Off Peak Detail'!DZ41)+(0.170212765957447*'[2]Off Peak Detail'!DZ60)</f>
        <v>22.547872340425535</v>
      </c>
      <c r="EF22" s="52">
        <f>(0.652173913043478*'[2]Off Peak Detail'!EA22)+(0.173913043478261*'[2]Off Peak Detail'!EA41)+(0.173913043478261*'[2]Off Peak Detail'!EA60)</f>
        <v>22.293478260869566</v>
      </c>
      <c r="EG22" s="52">
        <f>(0.607843137254902*'[2]Off Peak Detail'!EB22)+(0.196078431372549*'[2]Off Peak Detail'!EB41)+(0.196078431372549*'[2]Off Peak Detail'!EB60)</f>
        <v>23.681372549019606</v>
      </c>
      <c r="EH22" s="52">
        <f>(0.652173913043478*'[2]Off Peak Detail'!EC22)+(0.173913043478261*'[2]Off Peak Detail'!EC41)+(0.173913043478261*'[2]Off Peak Detail'!EC60)</f>
        <v>27.858695652173918</v>
      </c>
      <c r="EI22" s="52">
        <f>(0.63265306122449*'[2]Off Peak Detail'!ED22)+(0.204081632653061*'[2]Off Peak Detail'!ED41)+(0.163265306122449*'[2]Off Peak Detail'!ED60)</f>
        <v>30.535714285714285</v>
      </c>
      <c r="EJ22" s="52">
        <f>(0.63265306122449*'[2]Off Peak Detail'!EE22)+(0.163265306122449*'[2]Off Peak Detail'!EE41)+(0.204081632653061*'[2]Off Peak Detail'!EE60)</f>
        <v>30.760204081632651</v>
      </c>
      <c r="EK22" s="52">
        <f>(0.652173913043478*'[2]Off Peak Detail'!EF22)+(0.173913043478261*'[2]Off Peak Detail'!EF41)+(0.173913043478261*'[2]Off Peak Detail'!EF60)</f>
        <v>21.29347826086957</v>
      </c>
      <c r="EL22" s="52">
        <f>(0.607843137254902*'[2]Off Peak Detail'!EG22)+(0.196078431372549*'[2]Off Peak Detail'!EG41)+(0.196078431372549*'[2]Off Peak Detail'!EG60)</f>
        <v>19.81862745098039</v>
      </c>
      <c r="EM22" s="52">
        <f>(0.652173913043478*'[2]Off Peak Detail'!EH22)+(0.173913043478261*'[2]Off Peak Detail'!EH41)+(0.173913043478261*'[2]Off Peak Detail'!EH60)</f>
        <v>19.815217391304351</v>
      </c>
      <c r="EN22" s="52">
        <f>(0.659574468085106*'[2]Off Peak Detail'!EI22)+(0.170212765957447*'[2]Off Peak Detail'!EI41)+(0.170212765957447*'[2]Off Peak Detail'!EI60)</f>
        <v>19.01595744680851</v>
      </c>
    </row>
    <row r="23" spans="1:144" s="6" customFormat="1" ht="13.65" customHeight="1" x14ac:dyDescent="0.2">
      <c r="A23" s="53" t="s">
        <v>37</v>
      </c>
      <c r="B23" s="5" t="s">
        <v>37</v>
      </c>
      <c r="C23" s="52">
        <f ca="1">(0.647058823529412*'[2]Off Peak Detail'!D23)+(0.176470588235294*'[2]Off Peak Detail'!D42)+(0.176470588235294*'[2]Off Peak Detail'!D61)</f>
        <v>22.67647215899299</v>
      </c>
      <c r="D23" s="52">
        <f ca="1">(0.659574468085106*'[2]Off Peak Detail'!E23)+(0.170212765957447*'[2]Off Peak Detail'!E42)+(0.170212765957447*'[2]Off Peak Detail'!E61)</f>
        <v>20.255320122901431</v>
      </c>
      <c r="E23" s="52">
        <f>(0.6*'[2]Off Peak Detail'!F23)+(0.2*'[2]Off Peak Detail'!F42)+(0.2*'[2]Off Peak Detail'!F61)</f>
        <v>19.370000076293945</v>
      </c>
      <c r="F23" s="31">
        <f t="shared" si="16"/>
        <v>20.048901129771355</v>
      </c>
      <c r="G23" s="52">
        <f>(0.659574468085106*'[2]Off Peak Detail'!H23)+(0.170212765957447*'[2]Off Peak Detail'!H42)+(0.170212765957447*'[2]Off Peak Detail'!H61)</f>
        <v>20.032978463680184</v>
      </c>
      <c r="H23" s="52">
        <f>(0.652173913043478*'[2]Off Peak Detail'!I23)+(0.173913043478261*'[2]Off Peak Detail'!I42)+(0.173913043478261*'[2]Off Peak Detail'!I61)</f>
        <v>20.049999734629754</v>
      </c>
      <c r="I23" s="52">
        <f>(0.607843137254902*'[2]Off Peak Detail'!J23)+(0.196078431372549*'[2]Off Peak Detail'!J42)+(0.196078431372549*'[2]Off Peak Detail'!J61)</f>
        <v>20.063725191004135</v>
      </c>
      <c r="J23" s="39">
        <v>20.285818412087181</v>
      </c>
      <c r="K23" s="31">
        <f t="shared" si="17"/>
        <v>18.695453916804247</v>
      </c>
      <c r="L23" s="40">
        <f t="shared" si="0"/>
        <v>18.599999366922585</v>
      </c>
      <c r="M23" s="40">
        <f t="shared" si="1"/>
        <v>18.790908466685906</v>
      </c>
      <c r="N23" s="31">
        <f t="shared" si="18"/>
        <v>18.887595144988936</v>
      </c>
      <c r="O23" s="31">
        <f t="shared" si="2"/>
        <v>18.888234531178192</v>
      </c>
      <c r="P23" s="31">
        <f t="shared" si="3"/>
        <v>18.886955758799679</v>
      </c>
      <c r="Q23" s="31">
        <f t="shared" si="4"/>
        <v>19.736169449826505</v>
      </c>
      <c r="R23" s="31">
        <f t="shared" si="5"/>
        <v>23.349999237060544</v>
      </c>
      <c r="S23" s="31">
        <f t="shared" si="19"/>
        <v>28.054015737277659</v>
      </c>
      <c r="T23" s="31">
        <f t="shared" si="6"/>
        <v>27.746807747698853</v>
      </c>
      <c r="U23" s="31">
        <f t="shared" si="7"/>
        <v>28.361223726856462</v>
      </c>
      <c r="V23" s="31">
        <f t="shared" si="8"/>
        <v>21.16666618982951</v>
      </c>
      <c r="W23" s="31">
        <f t="shared" si="20"/>
        <v>20.067075393764366</v>
      </c>
      <c r="X23" s="31">
        <f t="shared" si="9"/>
        <v>19.54468008812438</v>
      </c>
      <c r="Y23" s="40">
        <f t="shared" si="10"/>
        <v>20.570832570393883</v>
      </c>
      <c r="Z23" s="40">
        <f t="shared" si="11"/>
        <v>20.085713522774832</v>
      </c>
      <c r="AA23" s="39">
        <v>21.340662458596221</v>
      </c>
      <c r="AB23" s="39">
        <v>22.668673636817598</v>
      </c>
      <c r="AC23" s="39">
        <v>24.092334494773517</v>
      </c>
      <c r="AD23" s="39">
        <v>23.87</v>
      </c>
      <c r="AE23" s="39">
        <v>25.084205020920503</v>
      </c>
      <c r="AF23" s="39">
        <v>24.76867064973861</v>
      </c>
      <c r="AG23" s="45">
        <v>23.959488717542495</v>
      </c>
      <c r="AH23" s="46"/>
      <c r="AI23" s="36"/>
      <c r="AK23" s="52">
        <f>(0.659574468085106*'[2]Off Peak Detail'!AF23)+(0.170212765957447*'[2]Off Peak Detail'!AF42)+(0.170212765957447*'[2]Off Peak Detail'!AF61)</f>
        <v>18.599999366922585</v>
      </c>
      <c r="AL23" s="52">
        <f>(0.636363636363636*'[2]Off Peak Detail'!AG23)+(0.181818181818182*'[2]Off Peak Detail'!AG42)+(0.181818181818182*'[2]Off Peak Detail'!AG61)</f>
        <v>18.790908466685906</v>
      </c>
      <c r="AM23" s="52">
        <f>(0.607843137254902*'[2]Off Peak Detail'!AH23)+(0.196078431372549*'[2]Off Peak Detail'!AH42)+(0.196078431372549*'[2]Off Peak Detail'!AH61)</f>
        <v>18.888234531178192</v>
      </c>
      <c r="AN23" s="52">
        <f>(0.652173913043478*'[2]Off Peak Detail'!AI23)+(0.173913043478261*'[2]Off Peak Detail'!AI42)+(0.173913043478261*'[2]Off Peak Detail'!AI61)</f>
        <v>18.886955758799679</v>
      </c>
      <c r="AO23" s="52">
        <f>(0.659574468085106*'[2]Off Peak Detail'!AJ23)+(0.170212765957447*'[2]Off Peak Detail'!AJ42)+(0.170212765957447*'[2]Off Peak Detail'!AJ61)</f>
        <v>19.736169449826505</v>
      </c>
      <c r="AP23" s="52">
        <f>(0.6*'[2]Off Peak Detail'!AK23)+(0.2*'[2]Off Peak Detail'!AK42)+(0.2*'[2]Off Peak Detail'!AK61)</f>
        <v>23.349999237060544</v>
      </c>
      <c r="AQ23" s="52">
        <f>(0.659574468085106*'[2]Off Peak Detail'!AL23)+(0.170212765957447*'[2]Off Peak Detail'!AL42)+(0.170212765957447*'[2]Off Peak Detail'!AL61)</f>
        <v>27.746807747698853</v>
      </c>
      <c r="AR23" s="52">
        <f>(0.63265306122449*'[2]Off Peak Detail'!AM23)+(0.204081632653061*'[2]Off Peak Detail'!AM42)+(0.163265306122449*'[2]Off Peak Detail'!AM61)</f>
        <v>28.361223726856462</v>
      </c>
      <c r="AS23" s="52">
        <f>(0.625*'[2]Off Peak Detail'!AN23)+(0.166666666666667*'[2]Off Peak Detail'!AN42)+(0.208333333333333*'[2]Off Peak Detail'!AN61)</f>
        <v>21.16666618982951</v>
      </c>
      <c r="AT23" s="52">
        <f>(0.659574468085106*'[2]Off Peak Detail'!AO23)+(0.170212765957447*'[2]Off Peak Detail'!AO42)+(0.170212765957447*'[2]Off Peak Detail'!AO61)</f>
        <v>19.54468008812438</v>
      </c>
      <c r="AU23" s="52">
        <f>(0.625*'[2]Off Peak Detail'!AP23)+(0.208333333333333*'[2]Off Peak Detail'!AP42)+(0.166666666666667*'[2]Off Peak Detail'!AP61)</f>
        <v>20.570832570393883</v>
      </c>
      <c r="AV23" s="52">
        <f>(0.63265306122449*'[2]Off Peak Detail'!AQ23)+(0.163265306122449*'[2]Off Peak Detail'!AQ42)+(0.204081632653061*'[2]Off Peak Detail'!AQ61)</f>
        <v>20.085713522774832</v>
      </c>
      <c r="AW23" s="52">
        <f>(0.659574468085106*'[2]Off Peak Detail'!AR23)+(0.170212765957447*'[2]Off Peak Detail'!AR42)+(0.170212765957447*'[2]Off Peak Detail'!AR61)</f>
        <v>20.652127529712434</v>
      </c>
      <c r="AX23" s="52">
        <f>(0.636363636363636*'[2]Off Peak Detail'!AS23)+(0.181818181818182*'[2]Off Peak Detail'!AS42)+(0.181818181818182*'[2]Off Peak Detail'!AS61)</f>
        <v>20.704545454545457</v>
      </c>
      <c r="AY23" s="52">
        <f>(0.607843137254902*'[2]Off Peak Detail'!AT23)+(0.196078431372549*'[2]Off Peak Detail'!AT42)+(0.196078431372549*'[2]Off Peak Detail'!AT61)</f>
        <v>20.544117647058826</v>
      </c>
      <c r="AZ23" s="52">
        <f>(0.652173913043478*'[2]Off Peak Detail'!AU23)+(0.173913043478261*'[2]Off Peak Detail'!AU42)+(0.173913043478261*'[2]Off Peak Detail'!AU61)</f>
        <v>20.228260869565219</v>
      </c>
      <c r="BA23" s="52">
        <f>(0.63265306122449*'[2]Off Peak Detail'!AV23)+(0.204081632653061*'[2]Off Peak Detail'!AV42)+(0.163265306122449*'[2]Off Peak Detail'!AV61)</f>
        <v>21.576530612244898</v>
      </c>
      <c r="BB23" s="52">
        <f>(0.625*'[2]Off Peak Detail'!AW23)+(0.166666666666667*'[2]Off Peak Detail'!AW42)+(0.208333333333333*'[2]Off Peak Detail'!AW61)</f>
        <v>24.052083333333336</v>
      </c>
      <c r="BC23" s="52">
        <f>(0.659574468085106*'[2]Off Peak Detail'!AX23)+(0.170212765957447*'[2]Off Peak Detail'!AX42)+(0.170212765957447*'[2]Off Peak Detail'!AX61)</f>
        <v>28.675531914893625</v>
      </c>
      <c r="BD23" s="52">
        <f>(0.607843137254902*'[2]Off Peak Detail'!AY23)+(0.196078431372549*'[2]Off Peak Detail'!AY42)+(0.196078431372549*'[2]Off Peak Detail'!AY61)</f>
        <v>29.651960784313722</v>
      </c>
      <c r="BE23" s="52">
        <f>(0.652173913043478*'[2]Off Peak Detail'!AZ23)+(0.173913043478261*'[2]Off Peak Detail'!AZ42)+(0.173913043478261*'[2]Off Peak Detail'!AZ61)</f>
        <v>22.336956521739133</v>
      </c>
      <c r="BF23" s="52">
        <f>(0.659574468085106*'[2]Off Peak Detail'!BA23)+(0.170212765957447*'[2]Off Peak Detail'!BA42)+(0.170212765957447*'[2]Off Peak Detail'!BA61)</f>
        <v>20.558510638297879</v>
      </c>
      <c r="BG23" s="52">
        <f>(0.6*'[2]Off Peak Detail'!BB23)+(0.2*'[2]Off Peak Detail'!BB42)+(0.2*'[2]Off Peak Detail'!BB61)</f>
        <v>21.650000000000002</v>
      </c>
      <c r="BH23" s="52">
        <f>(0.659574468085106*'[2]Off Peak Detail'!BC23)+(0.170212765957447*'[2]Off Peak Detail'!BC42)+(0.170212765957447*'[2]Off Peak Detail'!BC61)</f>
        <v>20.877659574468087</v>
      </c>
      <c r="BI23" s="52">
        <f>(0.63265306122449*'[2]Off Peak Detail'!BD23)+(0.204081632653061*'[2]Off Peak Detail'!BD42)+(0.163265306122449*'[2]Off Peak Detail'!BD61)</f>
        <v>22.301020408163264</v>
      </c>
      <c r="BJ23" s="52">
        <f>(0.617021276595745*'[2]Off Peak Detail'!BE23)+(0.170212765957447*'[2]Off Peak Detail'!BE42)+(0.212765957446809*'[2]Off Peak Detail'!BE61)</f>
        <v>22.292553191489386</v>
      </c>
      <c r="BK23" s="52">
        <f>(0.659574468085106*'[2]Off Peak Detail'!BF23)+(0.170212765957447*'[2]Off Peak Detail'!BF42)+(0.170212765957447*'[2]Off Peak Detail'!BF61)</f>
        <v>21.813829787234045</v>
      </c>
      <c r="BL23" s="52">
        <f>(0.652173913043478*'[2]Off Peak Detail'!BG23)+(0.173913043478261*'[2]Off Peak Detail'!BG42)+(0.173913043478261*'[2]Off Peak Detail'!BG61)</f>
        <v>21.836956521739133</v>
      </c>
      <c r="BM23" s="52">
        <f>(0.607843137254902*'[2]Off Peak Detail'!BH23)+(0.196078431372549*'[2]Off Peak Detail'!BH42)+(0.196078431372549*'[2]Off Peak Detail'!BH61)</f>
        <v>23.171568627450981</v>
      </c>
      <c r="BN23" s="52">
        <f>(0.652173913043478*'[2]Off Peak Detail'!BI23)+(0.173913043478261*'[2]Off Peak Detail'!BI42)+(0.173913043478261*'[2]Off Peak Detail'!BI61)</f>
        <v>25.445652173913047</v>
      </c>
      <c r="BO23" s="52">
        <f>(0.63265306122449*'[2]Off Peak Detail'!BJ23)+(0.204081632653061*'[2]Off Peak Detail'!BJ42)+(0.163265306122449*'[2]Off Peak Detail'!BJ61)</f>
        <v>30.005102040816325</v>
      </c>
      <c r="BP23" s="52">
        <f>(0.63265306122449*'[2]Off Peak Detail'!BK23)+(0.163265306122449*'[2]Off Peak Detail'!BK42)+(0.204081632653061*'[2]Off Peak Detail'!BK61)</f>
        <v>29.954081632653057</v>
      </c>
      <c r="BQ23" s="52">
        <f>(0.652173913043478*'[2]Off Peak Detail'!BL23)+(0.173913043478261*'[2]Off Peak Detail'!BL42)+(0.173913043478261*'[2]Off Peak Detail'!BL61)</f>
        <v>23.945652173913047</v>
      </c>
      <c r="BR23" s="52">
        <f>(0.607843137254902*'[2]Off Peak Detail'!BM23)+(0.196078431372549*'[2]Off Peak Detail'!BM42)+(0.196078431372549*'[2]Off Peak Detail'!BM61)</f>
        <v>22.514705882352938</v>
      </c>
      <c r="BS23" s="52">
        <f>(0.652173913043478*'[2]Off Peak Detail'!BN23)+(0.173913043478261*'[2]Off Peak Detail'!BN42)+(0.173913043478261*'[2]Off Peak Detail'!BN61)</f>
        <v>22.967391304347828</v>
      </c>
      <c r="BT23" s="52">
        <f>(0.659574468085106*'[2]Off Peak Detail'!BO23)+(0.170212765957447*'[2]Off Peak Detail'!BO42)+(0.170212765957447*'[2]Off Peak Detail'!BO61)</f>
        <v>22.601063829787236</v>
      </c>
      <c r="BU23" s="52">
        <f>(0.607843137254902*'[2]Off Peak Detail'!BP23)+(0.196078431372549*'[2]Off Peak Detail'!BP42)+(0.196078431372549*'[2]Off Peak Detail'!BP61)</f>
        <v>22.161764705882351</v>
      </c>
      <c r="BV23" s="52">
        <f>(0.636363636363636*'[2]Off Peak Detail'!BQ23)+(0.181818181818182*'[2]Off Peak Detail'!BQ42)+(0.181818181818182*'[2]Off Peak Detail'!BQ61)</f>
        <v>22.022727272727273</v>
      </c>
      <c r="BW23" s="52">
        <f>(0.659574468085106*'[2]Off Peak Detail'!BR23)+(0.170212765957447*'[2]Off Peak Detail'!BR42)+(0.170212765957447*'[2]Off Peak Detail'!BR61)</f>
        <v>21.569148936170215</v>
      </c>
      <c r="BX23" s="52">
        <f>(0.625*'[2]Off Peak Detail'!BS23)+(0.208333333333333*'[2]Off Peak Detail'!BS42)+(0.166666666666667*'[2]Off Peak Detail'!BS61)</f>
        <v>21.739583333333332</v>
      </c>
      <c r="BY23" s="52">
        <f>(0.63265306122449*'[2]Off Peak Detail'!BT23)+(0.163265306122449*'[2]Off Peak Detail'!BT42)+(0.204081632653061*'[2]Off Peak Detail'!BT61)</f>
        <v>22.831632653061224</v>
      </c>
      <c r="BZ23" s="52">
        <f>(0.652173913043478*'[2]Off Peak Detail'!BU23)+(0.173913043478261*'[2]Off Peak Detail'!BU42)+(0.173913043478261*'[2]Off Peak Detail'!BU61)</f>
        <v>25.206521739130437</v>
      </c>
      <c r="CA23" s="52">
        <f>(0.607843137254902*'[2]Off Peak Detail'!BV23)+(0.196078431372549*'[2]Off Peak Detail'!BV42)+(0.196078431372549*'[2]Off Peak Detail'!BV61)</f>
        <v>30.093137254901961</v>
      </c>
      <c r="CB23" s="52">
        <f>(0.659574468085106*'[2]Off Peak Detail'!BW23)+(0.170212765957447*'[2]Off Peak Detail'!BW42)+(0.170212765957447*'[2]Off Peak Detail'!BW61)</f>
        <v>29.388297872340434</v>
      </c>
      <c r="CC23" s="52">
        <f>(0.652173913043478*'[2]Off Peak Detail'!BX23)+(0.173913043478261*'[2]Off Peak Detail'!BX42)+(0.173913043478261*'[2]Off Peak Detail'!BX61)</f>
        <v>23.706521739130437</v>
      </c>
      <c r="CD23" s="52">
        <f>(0.607843137254902*'[2]Off Peak Detail'!BY23)+(0.196078431372549*'[2]Off Peak Detail'!BY42)+(0.196078431372549*'[2]Off Peak Detail'!BY61)</f>
        <v>22.308823529411764</v>
      </c>
      <c r="CE23" s="52">
        <f>(0.652173913043478*'[2]Off Peak Detail'!BZ23)+(0.173913043478261*'[2]Off Peak Detail'!BZ42)+(0.173913043478261*'[2]Off Peak Detail'!BZ61)</f>
        <v>22.728260869565219</v>
      </c>
      <c r="CF23" s="52">
        <f>(0.63265306122449*'[2]Off Peak Detail'!CA23)+(0.204081632653061*'[2]Off Peak Detail'!CA42)+(0.163265306122449*'[2]Off Peak Detail'!CA61)</f>
        <v>22.464285714285715</v>
      </c>
      <c r="CG23" s="52">
        <f>(0.63265306122449*'[2]Off Peak Detail'!CB23)+(0.163265306122449*'[2]Off Peak Detail'!CB42)+(0.204081632653061*'[2]Off Peak Detail'!CB61)</f>
        <v>22.413265306122447</v>
      </c>
      <c r="CH23" s="52">
        <f>(0.636363636363636*'[2]Off Peak Detail'!CC23)+(0.181818181818182*'[2]Off Peak Detail'!CC42)+(0.181818181818182*'[2]Off Peak Detail'!CC61)</f>
        <v>22.431818181818187</v>
      </c>
      <c r="CI23" s="52">
        <f>(0.659574468085106*'[2]Off Peak Detail'!CD23)+(0.170212765957447*'[2]Off Peak Detail'!CD42)+(0.170212765957447*'[2]Off Peak Detail'!CD61)</f>
        <v>21.98404255319149</v>
      </c>
      <c r="CJ23" s="52">
        <f>(0.6*'[2]Off Peak Detail'!CE23)+(0.2*'[2]Off Peak Detail'!CE42)+(0.2*'[2]Off Peak Detail'!CE61)</f>
        <v>22.2</v>
      </c>
      <c r="CK23" s="52">
        <f>(0.659574468085106*'[2]Off Peak Detail'!CF23)+(0.170212765957447*'[2]Off Peak Detail'!CF42)+(0.170212765957447*'[2]Off Peak Detail'!CF61)</f>
        <v>23.154255319148938</v>
      </c>
      <c r="CL23" s="52">
        <f>(0.652173913043478*'[2]Off Peak Detail'!CG23)+(0.173913043478261*'[2]Off Peak Detail'!CG42)+(0.173913043478261*'[2]Off Peak Detail'!CG61)</f>
        <v>25.619565217391305</v>
      </c>
      <c r="CM23" s="52">
        <f>(0.607843137254902*'[2]Off Peak Detail'!CH23)+(0.196078431372549*'[2]Off Peak Detail'!CH42)+(0.196078431372549*'[2]Off Peak Detail'!CH61)</f>
        <v>30.495098039215684</v>
      </c>
      <c r="CN23" s="52">
        <f>(0.659574468085106*'[2]Off Peak Detail'!CI23)+(0.170212765957447*'[2]Off Peak Detail'!CI42)+(0.170212765957447*'[2]Off Peak Detail'!CI61)</f>
        <v>29.803191489361708</v>
      </c>
      <c r="CO23" s="52">
        <f>(0.625*'[2]Off Peak Detail'!CJ23)+(0.208333333333333*'[2]Off Peak Detail'!CJ42)+(0.166666666666667*'[2]Off Peak Detail'!CJ61)</f>
        <v>24.208333333333336</v>
      </c>
      <c r="CP23" s="52">
        <f>(0.63265306122449*'[2]Off Peak Detail'!CK23)+(0.163265306122449*'[2]Off Peak Detail'!CK42)+(0.204081632653061*'[2]Off Peak Detail'!CK61)</f>
        <v>22.566326530612244</v>
      </c>
      <c r="CQ23" s="52">
        <f>(0.652173913043478*'[2]Off Peak Detail'!CL23)+(0.173913043478261*'[2]Off Peak Detail'!CL42)+(0.173913043478261*'[2]Off Peak Detail'!CL61)</f>
        <v>23.14130434782609</v>
      </c>
      <c r="CR23" s="52">
        <f>(0.607843137254902*'[2]Off Peak Detail'!CM23)+(0.196078431372549*'[2]Off Peak Detail'!CM42)+(0.196078431372549*'[2]Off Peak Detail'!CM61)</f>
        <v>22.926470588235293</v>
      </c>
      <c r="CS23" s="52">
        <f>(0.659574468085106*'[2]Off Peak Detail'!CN23)+(0.170212765957447*'[2]Off Peak Detail'!CN42)+(0.170212765957447*'[2]Off Peak Detail'!CN61)</f>
        <v>22.73936170212766</v>
      </c>
      <c r="CT23" s="52">
        <f>(0.636363636363636*'[2]Off Peak Detail'!CO23)+(0.181818181818182*'[2]Off Peak Detail'!CO42)+(0.181818181818182*'[2]Off Peak Detail'!CO61)</f>
        <v>22.840909090909093</v>
      </c>
      <c r="CU23" s="52">
        <f>(0.63265306122449*'[2]Off Peak Detail'!CP23)+(0.204081632653061*'[2]Off Peak Detail'!CP42)+(0.163265306122449*'[2]Off Peak Detail'!CP61)</f>
        <v>22.525510204081634</v>
      </c>
      <c r="CV23" s="52">
        <f>(0.625*'[2]Off Peak Detail'!CQ23)+(0.166666666666667*'[2]Off Peak Detail'!CQ42)+(0.208333333333333*'[2]Off Peak Detail'!CQ61)</f>
        <v>22.479166666666664</v>
      </c>
      <c r="CW23" s="52">
        <f>(0.659574468085106*'[2]Off Peak Detail'!CR23)+(0.170212765957447*'[2]Off Peak Detail'!CR42)+(0.170212765957447*'[2]Off Peak Detail'!CR61)</f>
        <v>23.569148936170215</v>
      </c>
      <c r="CX23" s="52">
        <f>(0.625*'[2]Off Peak Detail'!CS23)+(0.208333333333333*'[2]Off Peak Detail'!CS42)+(0.166666666666667*'[2]Off Peak Detail'!CS61)</f>
        <v>26.197916666666664</v>
      </c>
      <c r="CY23" s="52">
        <f>(0.63265306122449*'[2]Off Peak Detail'!CT23)+(0.163265306122449*'[2]Off Peak Detail'!CT42)+(0.204081632653061*'[2]Off Peak Detail'!CT61)</f>
        <v>30.545918367346935</v>
      </c>
      <c r="CZ23" s="52">
        <f>(0.659574468085106*'[2]Off Peak Detail'!CU23)+(0.170212765957447*'[2]Off Peak Detail'!CU42)+(0.170212765957447*'[2]Off Peak Detail'!CU61)</f>
        <v>30.218085106382983</v>
      </c>
      <c r="DA23" s="52">
        <f>(0.6*'[2]Off Peak Detail'!CV23)+(0.2*'[2]Off Peak Detail'!CV42)+(0.2*'[2]Off Peak Detail'!CV61)</f>
        <v>24.650000000000002</v>
      </c>
      <c r="DB23" s="52">
        <f>(0.659574468085106*'[2]Off Peak Detail'!CW23)+(0.170212765957447*'[2]Off Peak Detail'!CW42)+(0.170212765957447*'[2]Off Peak Detail'!CW61)</f>
        <v>22.867021276595747</v>
      </c>
      <c r="DC23" s="52">
        <f>(0.652173913043478*'[2]Off Peak Detail'!CX23)+(0.173913043478261*'[2]Off Peak Detail'!CX42)+(0.173913043478261*'[2]Off Peak Detail'!CX61)</f>
        <v>23.554347826086961</v>
      </c>
      <c r="DD23" s="52">
        <f>(0.607843137254902*'[2]Off Peak Detail'!CY23)+(0.196078431372549*'[2]Off Peak Detail'!CY42)+(0.196078431372549*'[2]Off Peak Detail'!CY61)</f>
        <v>23.328431372549019</v>
      </c>
      <c r="DE23" s="52">
        <f>(0.659574468085106*'[2]Off Peak Detail'!CZ23)+(0.170212765957447*'[2]Off Peak Detail'!CZ42)+(0.170212765957447*'[2]Off Peak Detail'!CZ61)</f>
        <v>23.154255319148938</v>
      </c>
      <c r="DF23" s="52">
        <f>(0.644444444444444*'[2]Off Peak Detail'!DA23)+(0.177777777777778*'[2]Off Peak Detail'!DA42)+(0.177777777777778*'[2]Off Peak Detail'!DA61)</f>
        <v>23.216666666666669</v>
      </c>
      <c r="DG23" s="52">
        <f>(0.607843137254902*'[2]Off Peak Detail'!DB23)+(0.196078431372549*'[2]Off Peak Detail'!DB42)+(0.196078431372549*'[2]Off Peak Detail'!DB61)</f>
        <v>22.975490196078432</v>
      </c>
      <c r="DH23" s="52">
        <f>(0.652173913043478*'[2]Off Peak Detail'!DC23)+(0.173913043478261*'[2]Off Peak Detail'!DC42)+(0.173913043478261*'[2]Off Peak Detail'!DC61)</f>
        <v>22.836956521739133</v>
      </c>
      <c r="DI23" s="52">
        <f>(0.63265306122449*'[2]Off Peak Detail'!DD23)+(0.204081632653061*'[2]Off Peak Detail'!DD42)+(0.163265306122449*'[2]Off Peak Detail'!DD61)</f>
        <v>24.107142857142858</v>
      </c>
      <c r="DJ23" s="52">
        <f>(0.625*'[2]Off Peak Detail'!DE23)+(0.166666666666667*'[2]Off Peak Detail'!DE42)+(0.208333333333333*'[2]Off Peak Detail'!DE61)</f>
        <v>26.552083333333336</v>
      </c>
      <c r="DK23" s="52">
        <f>(0.659574468085106*'[2]Off Peak Detail'!DF23)+(0.170212765957447*'[2]Off Peak Detail'!DF42)+(0.170212765957447*'[2]Off Peak Detail'!DF61)</f>
        <v>30.632978723404257</v>
      </c>
      <c r="DL23" s="52">
        <f>(0.607843137254902*'[2]Off Peak Detail'!DG23)+(0.196078431372549*'[2]Off Peak Detail'!DG42)+(0.196078431372549*'[2]Off Peak Detail'!DG61)</f>
        <v>31.299019607843135</v>
      </c>
      <c r="DM23" s="52">
        <f>(0.652173913043478*'[2]Off Peak Detail'!DH23)+(0.173913043478261*'[2]Off Peak Detail'!DH42)+(0.173913043478261*'[2]Off Peak Detail'!DH61)</f>
        <v>24.945652173913047</v>
      </c>
      <c r="DN23" s="52">
        <f>(0.659574468085106*'[2]Off Peak Detail'!DI23)+(0.170212765957447*'[2]Off Peak Detail'!DI42)+(0.170212765957447*'[2]Off Peak Detail'!DI61)</f>
        <v>23.281914893617024</v>
      </c>
      <c r="DO23" s="52">
        <f>(0.6*'[2]Off Peak Detail'!DJ23)+(0.2*'[2]Off Peak Detail'!DJ42)+(0.2*'[2]Off Peak Detail'!DJ61)</f>
        <v>24.15</v>
      </c>
      <c r="DP23" s="52">
        <f>(0.659574468085106*'[2]Off Peak Detail'!DK23)+(0.170212765957447*'[2]Off Peak Detail'!DK42)+(0.170212765957447*'[2]Off Peak Detail'!DK61)</f>
        <v>23.601063829787236</v>
      </c>
      <c r="DQ23" s="52">
        <f>(0.63265306122449*'[2]Off Peak Detail'!DL23)+(0.204081632653061*'[2]Off Peak Detail'!DL42)+(0.163265306122449*'[2]Off Peak Detail'!DL61)</f>
        <v>23.70918367346939</v>
      </c>
      <c r="DR23" s="52">
        <f>(0.636363636363636*'[2]Off Peak Detail'!DM23)+(0.181818181818182*'[2]Off Peak Detail'!DM42)+(0.181818181818182*'[2]Off Peak Detail'!DM61)</f>
        <v>23.659090909090907</v>
      </c>
      <c r="DS23" s="52">
        <f>(0.63265306122449*'[2]Off Peak Detail'!DN23)+(0.163265306122449*'[2]Off Peak Detail'!DN42)+(0.204081632653061*'[2]Off Peak Detail'!DN61)</f>
        <v>23.270408163265305</v>
      </c>
      <c r="DT23" s="52">
        <f>(0.652173913043478*'[2]Off Peak Detail'!DO23)+(0.173913043478261*'[2]Off Peak Detail'!DO42)+(0.173913043478261*'[2]Off Peak Detail'!DO61)</f>
        <v>23.25</v>
      </c>
      <c r="DU23" s="52">
        <f>(0.607843137254902*'[2]Off Peak Detail'!DP23)+(0.196078431372549*'[2]Off Peak Detail'!DP42)+(0.196078431372549*'[2]Off Peak Detail'!DP61)</f>
        <v>24.573529411764707</v>
      </c>
      <c r="DV23" s="52">
        <f>(0.652173913043478*'[2]Off Peak Detail'!DQ23)+(0.173913043478261*'[2]Off Peak Detail'!DQ42)+(0.173913043478261*'[2]Off Peak Detail'!DQ61)</f>
        <v>26.858695652173914</v>
      </c>
      <c r="DW23" s="52">
        <f>(0.659574468085106*'[2]Off Peak Detail'!DR23)+(0.170212765957447*'[2]Off Peak Detail'!DR42)+(0.170212765957447*'[2]Off Peak Detail'!DR61)</f>
        <v>31.047872340425535</v>
      </c>
      <c r="DX23" s="52">
        <f>(0.607843137254902*'[2]Off Peak Detail'!DS23)+(0.196078431372549*'[2]Off Peak Detail'!DS42)+(0.196078431372549*'[2]Off Peak Detail'!DS61)</f>
        <v>31.700980392156861</v>
      </c>
      <c r="DY23" s="52">
        <f>(0.652173913043478*'[2]Off Peak Detail'!DT23)+(0.173913043478261*'[2]Off Peak Detail'!DT42)+(0.173913043478261*'[2]Off Peak Detail'!DT61)</f>
        <v>25.358695652173914</v>
      </c>
      <c r="DZ23" s="52">
        <f>(0.63265306122449*'[2]Off Peak Detail'!DU23)+(0.204081632653061*'[2]Off Peak Detail'!DU42)+(0.163265306122449*'[2]Off Peak Detail'!DU61)</f>
        <v>23.831632653061227</v>
      </c>
      <c r="EA23" s="52">
        <f>(0.625*'[2]Off Peak Detail'!DV23)+(0.166666666666667*'[2]Off Peak Detail'!DV42)+(0.208333333333333*'[2]Off Peak Detail'!DV61)</f>
        <v>24.447916666666664</v>
      </c>
      <c r="EB23" s="52">
        <f>(0.659574468085106*'[2]Off Peak Detail'!DW23)+(0.170212765957447*'[2]Off Peak Detail'!DW42)+(0.170212765957447*'[2]Off Peak Detail'!DW61)</f>
        <v>24.01595744680851</v>
      </c>
      <c r="EC23" s="52">
        <f>(0.607843137254902*'[2]Off Peak Detail'!DX23)+(0.196078431372549*'[2]Off Peak Detail'!DX42)+(0.196078431372549*'[2]Off Peak Detail'!DX61)</f>
        <v>24.171568627450981</v>
      </c>
      <c r="ED23" s="52">
        <f>(0.636363636363636*'[2]Off Peak Detail'!DY23)+(0.181818181818182*'[2]Off Peak Detail'!DY42)+(0.181818181818182*'[2]Off Peak Detail'!DY61)</f>
        <v>24.06818181818182</v>
      </c>
      <c r="EE23" s="52">
        <f>(0.659574468085106*'[2]Off Peak Detail'!DZ23)+(0.170212765957447*'[2]Off Peak Detail'!DZ42)+(0.170212765957447*'[2]Off Peak Detail'!DZ61)</f>
        <v>23.643617021276597</v>
      </c>
      <c r="EF23" s="52">
        <f>(0.652173913043478*'[2]Off Peak Detail'!EA23)+(0.173913043478261*'[2]Off Peak Detail'!EA42)+(0.173913043478261*'[2]Off Peak Detail'!EA61)</f>
        <v>23.663043478260871</v>
      </c>
      <c r="EG23" s="52">
        <f>(0.607843137254902*'[2]Off Peak Detail'!EB23)+(0.196078431372549*'[2]Off Peak Detail'!EB42)+(0.196078431372549*'[2]Off Peak Detail'!EB61)</f>
        <v>24.975490196078432</v>
      </c>
      <c r="EH23" s="52">
        <f>(0.652173913043478*'[2]Off Peak Detail'!EC23)+(0.173913043478261*'[2]Off Peak Detail'!EC42)+(0.173913043478261*'[2]Off Peak Detail'!EC61)</f>
        <v>27.271739130434785</v>
      </c>
      <c r="EI23" s="52">
        <f>(0.63265306122449*'[2]Off Peak Detail'!ED23)+(0.204081632653061*'[2]Off Peak Detail'!ED42)+(0.163265306122449*'[2]Off Peak Detail'!ED61)</f>
        <v>31.821428571428569</v>
      </c>
      <c r="EJ23" s="52">
        <f>(0.63265306122449*'[2]Off Peak Detail'!EE23)+(0.163265306122449*'[2]Off Peak Detail'!EE42)+(0.204081632653061*'[2]Off Peak Detail'!EE61)</f>
        <v>31.770408163265305</v>
      </c>
      <c r="EK23" s="52">
        <f>(0.652173913043478*'[2]Off Peak Detail'!EF23)+(0.173913043478261*'[2]Off Peak Detail'!EF42)+(0.173913043478261*'[2]Off Peak Detail'!EF61)</f>
        <v>25.771739130434785</v>
      </c>
      <c r="EL23" s="52">
        <f>(0.607843137254902*'[2]Off Peak Detail'!EG23)+(0.196078431372549*'[2]Off Peak Detail'!EG42)+(0.196078431372549*'[2]Off Peak Detail'!EG61)</f>
        <v>24.318627450980394</v>
      </c>
      <c r="EM23" s="52">
        <f>(0.652173913043478*'[2]Off Peak Detail'!EH23)+(0.173913043478261*'[2]Off Peak Detail'!EH42)+(0.173913043478261*'[2]Off Peak Detail'!EH61)</f>
        <v>24.793478260869566</v>
      </c>
      <c r="EN23" s="52">
        <f>(0.659574468085106*'[2]Off Peak Detail'!EI23)+(0.170212765957447*'[2]Off Peak Detail'!EI42)+(0.170212765957447*'[2]Off Peak Detail'!EI61)</f>
        <v>24.430851063829785</v>
      </c>
    </row>
    <row r="24" spans="1:144" s="6" customFormat="1" ht="13.65" customHeight="1" x14ac:dyDescent="0.2">
      <c r="A24" s="54" t="s">
        <v>38</v>
      </c>
      <c r="B24" s="9" t="s">
        <v>39</v>
      </c>
      <c r="C24" s="52">
        <f ca="1">(0.647058823529412*'[2]Off Peak Detail'!D24)+(0.176470588235294*'[2]Off Peak Detail'!D43)+(0.176470588235294*'[2]Off Peak Detail'!D62)</f>
        <v>30.08529618207146</v>
      </c>
      <c r="D24" s="52">
        <f ca="1">(0.659574468085106*'[2]Off Peak Detail'!E24)+(0.170212765957447*'[2]Off Peak Detail'!E43)+(0.170212765957447*'[2]Off Peak Detail'!E62)</f>
        <v>27.101065615390212</v>
      </c>
      <c r="E24" s="52">
        <f>(0.6*'[2]Off Peak Detail'!F24)+(0.2*'[2]Off Peak Detail'!F43)+(0.2*'[2]Off Peak Detail'!F62)</f>
        <v>21.904000091552735</v>
      </c>
      <c r="F24" s="31">
        <f t="shared" si="16"/>
        <v>20.906278517614226</v>
      </c>
      <c r="G24" s="52">
        <f>(0.659574468085106*'[2]Off Peak Detail'!H24)+(0.170212765957447*'[2]Off Peak Detail'!H43)+(0.170212765957447*'[2]Off Peak Detail'!H62)</f>
        <v>20.902978775349069</v>
      </c>
      <c r="H24" s="52">
        <f>(0.652173913043478*'[2]Off Peak Detail'!I24)+(0.173913043478261*'[2]Off Peak Detail'!I43)+(0.173913043478261*'[2]Off Peak Detail'!I62)</f>
        <v>20.021739130434785</v>
      </c>
      <c r="I24" s="52">
        <f>(0.607843137254902*'[2]Off Peak Detail'!J24)+(0.196078431372549*'[2]Off Peak Detail'!J43)+(0.196078431372549*'[2]Off Peak Detail'!J62)</f>
        <v>21.794117647058826</v>
      </c>
      <c r="J24" s="39">
        <v>23.297418767755683</v>
      </c>
      <c r="K24" s="31">
        <f t="shared" si="17"/>
        <v>22.031098474616932</v>
      </c>
      <c r="L24" s="40">
        <f t="shared" si="0"/>
        <v>22.264468497418342</v>
      </c>
      <c r="M24" s="40">
        <f t="shared" si="1"/>
        <v>21.797728451815523</v>
      </c>
      <c r="N24" s="31">
        <f t="shared" si="18"/>
        <v>20.516078939218353</v>
      </c>
      <c r="O24" s="31">
        <f t="shared" si="2"/>
        <v>20.482157314524933</v>
      </c>
      <c r="P24" s="31">
        <f t="shared" si="3"/>
        <v>20.550000563911773</v>
      </c>
      <c r="Q24" s="31">
        <f t="shared" si="4"/>
        <v>21.73340452478287</v>
      </c>
      <c r="R24" s="31">
        <f t="shared" si="5"/>
        <v>25.070000457763669</v>
      </c>
      <c r="S24" s="31">
        <f t="shared" si="19"/>
        <v>27.94236729034278</v>
      </c>
      <c r="T24" s="31">
        <f t="shared" si="6"/>
        <v>27.95595785912047</v>
      </c>
      <c r="U24" s="31">
        <f t="shared" si="7"/>
        <v>27.92877672156509</v>
      </c>
      <c r="V24" s="31">
        <f t="shared" si="8"/>
        <v>23.831667105356853</v>
      </c>
      <c r="W24" s="31">
        <f t="shared" si="20"/>
        <v>21.946171381725794</v>
      </c>
      <c r="X24" s="31">
        <f t="shared" si="9"/>
        <v>20.561064294044009</v>
      </c>
      <c r="Y24" s="40">
        <f t="shared" si="10"/>
        <v>21.665000438690182</v>
      </c>
      <c r="Z24" s="40">
        <f t="shared" si="11"/>
        <v>23.612449412443201</v>
      </c>
      <c r="AA24" s="39">
        <v>23.141449074470561</v>
      </c>
      <c r="AB24" s="39">
        <v>22.615584994277821</v>
      </c>
      <c r="AC24" s="39">
        <v>23.179387102559055</v>
      </c>
      <c r="AD24" s="39">
        <v>22.891695987867273</v>
      </c>
      <c r="AE24" s="39">
        <v>23.809927122363487</v>
      </c>
      <c r="AF24" s="39">
        <v>23.588390434859612</v>
      </c>
      <c r="AG24" s="42">
        <v>23.424077796865888</v>
      </c>
      <c r="AH24" s="35"/>
      <c r="AI24" s="36"/>
      <c r="AK24" s="52">
        <f>(0.659574468085106*'[2]Off Peak Detail'!AF24)+(0.170212765957447*'[2]Off Peak Detail'!AF43)+(0.170212765957447*'[2]Off Peak Detail'!AF62)</f>
        <v>22.264468497418342</v>
      </c>
      <c r="AL24" s="52">
        <f>(0.636363636363636*'[2]Off Peak Detail'!AG24)+(0.181818181818182*'[2]Off Peak Detail'!AG43)+(0.181818181818182*'[2]Off Peak Detail'!AG62)</f>
        <v>21.797728451815523</v>
      </c>
      <c r="AM24" s="52">
        <f>(0.607843137254902*'[2]Off Peak Detail'!AH24)+(0.196078431372549*'[2]Off Peak Detail'!AH43)+(0.196078431372549*'[2]Off Peak Detail'!AH62)</f>
        <v>20.482157314524933</v>
      </c>
      <c r="AN24" s="52">
        <f>(0.652173913043478*'[2]Off Peak Detail'!AI24)+(0.173913043478261*'[2]Off Peak Detail'!AI43)+(0.173913043478261*'[2]Off Peak Detail'!AI62)</f>
        <v>20.550000563911773</v>
      </c>
      <c r="AO24" s="52">
        <f>(0.659574468085106*'[2]Off Peak Detail'!AJ24)+(0.170212765957447*'[2]Off Peak Detail'!AJ43)+(0.170212765957447*'[2]Off Peak Detail'!AJ62)</f>
        <v>21.73340452478287</v>
      </c>
      <c r="AP24" s="52">
        <f>(0.6*'[2]Off Peak Detail'!AK24)+(0.2*'[2]Off Peak Detail'!AK43)+(0.2*'[2]Off Peak Detail'!AK62)</f>
        <v>25.070000457763669</v>
      </c>
      <c r="AQ24" s="52">
        <f>(0.659574468085106*'[2]Off Peak Detail'!AL24)+(0.170212765957447*'[2]Off Peak Detail'!AL43)+(0.170212765957447*'[2]Off Peak Detail'!AL62)</f>
        <v>27.95595785912047</v>
      </c>
      <c r="AR24" s="52">
        <f>(0.63265306122449*'[2]Off Peak Detail'!AM24)+(0.204081632653061*'[2]Off Peak Detail'!AM43)+(0.163265306122449*'[2]Off Peak Detail'!AM62)</f>
        <v>27.92877672156509</v>
      </c>
      <c r="AS24" s="52">
        <f>(0.625*'[2]Off Peak Detail'!AN24)+(0.166666666666667*'[2]Off Peak Detail'!AN43)+(0.208333333333333*'[2]Off Peak Detail'!AN62)</f>
        <v>23.831667105356853</v>
      </c>
      <c r="AT24" s="52">
        <f>(0.659574468085106*'[2]Off Peak Detail'!AO24)+(0.170212765957447*'[2]Off Peak Detail'!AO43)+(0.170212765957447*'[2]Off Peak Detail'!AO62)</f>
        <v>20.561064294044009</v>
      </c>
      <c r="AU24" s="52">
        <f>(0.625*'[2]Off Peak Detail'!AP24)+(0.208333333333333*'[2]Off Peak Detail'!AP43)+(0.166666666666667*'[2]Off Peak Detail'!AP62)</f>
        <v>21.665000438690182</v>
      </c>
      <c r="AV24" s="52">
        <f>(0.63265306122449*'[2]Off Peak Detail'!AQ24)+(0.163265306122449*'[2]Off Peak Detail'!AQ43)+(0.204081632653061*'[2]Off Peak Detail'!AQ62)</f>
        <v>23.612449412443201</v>
      </c>
      <c r="AW24" s="52">
        <f>(0.659574468085106*'[2]Off Peak Detail'!AR24)+(0.170212765957447*'[2]Off Peak Detail'!AR43)+(0.170212765957447*'[2]Off Peak Detail'!AR62)</f>
        <v>24.739361702127663</v>
      </c>
      <c r="AX24" s="52">
        <f>(0.636363636363636*'[2]Off Peak Detail'!AS24)+(0.181818181818182*'[2]Off Peak Detail'!AS43)+(0.181818181818182*'[2]Off Peak Detail'!AS62)</f>
        <v>23.703182567249648</v>
      </c>
      <c r="AY24" s="52">
        <f>(0.607843137254902*'[2]Off Peak Detail'!AT24)+(0.196078431372549*'[2]Off Peak Detail'!AT43)+(0.196078431372549*'[2]Off Peak Detail'!AT62)</f>
        <v>22.230392156862745</v>
      </c>
      <c r="AZ24" s="52">
        <f>(0.652173913043478*'[2]Off Peak Detail'!AU24)+(0.173913043478261*'[2]Off Peak Detail'!AU43)+(0.173913043478261*'[2]Off Peak Detail'!AU62)</f>
        <v>20.901304493779723</v>
      </c>
      <c r="BA24" s="52">
        <f>(0.63265306122449*'[2]Off Peak Detail'!AV24)+(0.204081632653061*'[2]Off Peak Detail'!AV43)+(0.163265306122449*'[2]Off Peak Detail'!AV62)</f>
        <v>20.306326729910715</v>
      </c>
      <c r="BB24" s="52">
        <f>(0.625*'[2]Off Peak Detail'!AW24)+(0.166666666666667*'[2]Off Peak Detail'!AW43)+(0.208333333333333*'[2]Off Peak Detail'!AW62)</f>
        <v>23.28583367665609</v>
      </c>
      <c r="BC24" s="52">
        <f>(0.659574468085106*'[2]Off Peak Detail'!AX24)+(0.170212765957447*'[2]Off Peak Detail'!AX43)+(0.170212765957447*'[2]Off Peak Detail'!AX62)</f>
        <v>26.401915205285903</v>
      </c>
      <c r="BD24" s="52">
        <f>(0.607843137254902*'[2]Off Peak Detail'!AY24)+(0.196078431372549*'[2]Off Peak Detail'!AY43)+(0.196078431372549*'[2]Off Peak Detail'!AY62)</f>
        <v>26.412746205049402</v>
      </c>
      <c r="BE24" s="52">
        <f>(0.652173913043478*'[2]Off Peak Detail'!AZ24)+(0.173913043478261*'[2]Off Peak Detail'!AZ43)+(0.173913043478261*'[2]Off Peak Detail'!AZ62)</f>
        <v>22.372609014096469</v>
      </c>
      <c r="BF24" s="52">
        <f>(0.659574468085106*'[2]Off Peak Detail'!BA24)+(0.170212765957447*'[2]Off Peak Detail'!BA43)+(0.170212765957447*'[2]Off Peak Detail'!BA62)</f>
        <v>19.007021640209441</v>
      </c>
      <c r="BG24" s="52">
        <f>(0.6*'[2]Off Peak Detail'!BB24)+(0.2*'[2]Off Peak Detail'!BB43)+(0.2*'[2]Off Peak Detail'!BB62)</f>
        <v>19.966000366210938</v>
      </c>
      <c r="BH24" s="52">
        <f>(0.659574468085106*'[2]Off Peak Detail'!BC24)+(0.170212765957447*'[2]Off Peak Detail'!BC43)+(0.170212765957447*'[2]Off Peak Detail'!BC62)</f>
        <v>22.050851375498674</v>
      </c>
      <c r="BI24" s="52">
        <f>(0.63265306122449*'[2]Off Peak Detail'!BD24)+(0.204081632653061*'[2]Off Peak Detail'!BD43)+(0.163265306122449*'[2]Off Peak Detail'!BD62)</f>
        <v>24.913265306122447</v>
      </c>
      <c r="BJ24" s="52">
        <f>(0.617021276595745*'[2]Off Peak Detail'!BE24)+(0.170212765957447*'[2]Off Peak Detail'!BE43)+(0.212765957446809*'[2]Off Peak Detail'!BE62)</f>
        <v>23.344319932004264</v>
      </c>
      <c r="BK24" s="52">
        <f>(0.659574468085106*'[2]Off Peak Detail'!BF24)+(0.170212765957447*'[2]Off Peak Detail'!BF43)+(0.170212765957447*'[2]Off Peak Detail'!BF62)</f>
        <v>21.771276595744681</v>
      </c>
      <c r="BL24" s="52">
        <f>(0.652173913043478*'[2]Off Peak Detail'!BG24)+(0.173913043478261*'[2]Off Peak Detail'!BG43)+(0.173913043478261*'[2]Off Peak Detail'!BG62)</f>
        <v>20.575217537257984</v>
      </c>
      <c r="BM24" s="52">
        <f>(0.607843137254902*'[2]Off Peak Detail'!BH24)+(0.196078431372549*'[2]Off Peak Detail'!BH43)+(0.196078431372549*'[2]Off Peak Detail'!BH62)</f>
        <v>21.080392351337508</v>
      </c>
      <c r="BN24" s="52">
        <f>(0.652173913043478*'[2]Off Peak Detail'!BI24)+(0.173913043478261*'[2]Off Peak Detail'!BI43)+(0.173913043478261*'[2]Off Peak Detail'!BI62)</f>
        <v>24.372609014096469</v>
      </c>
      <c r="BO24" s="52">
        <f>(0.63265306122449*'[2]Off Peak Detail'!BJ24)+(0.204081632653061*'[2]Off Peak Detail'!BJ43)+(0.163265306122449*'[2]Off Peak Detail'!BJ62)</f>
        <v>27.75449013223453</v>
      </c>
      <c r="BP24" s="52">
        <f>(0.63265306122449*'[2]Off Peak Detail'!BK24)+(0.163265306122449*'[2]Off Peak Detail'!BK43)+(0.204081632653061*'[2]Off Peak Detail'!BK62)</f>
        <v>27.04020504075654</v>
      </c>
      <c r="BQ24" s="52">
        <f>(0.652173913043478*'[2]Off Peak Detail'!BL24)+(0.173913043478261*'[2]Off Peak Detail'!BL43)+(0.173913043478261*'[2]Off Peak Detail'!BL62)</f>
        <v>23.350869883661687</v>
      </c>
      <c r="BR24" s="52">
        <f>(0.607843137254902*'[2]Off Peak Detail'!BM24)+(0.196078431372549*'[2]Off Peak Detail'!BM43)+(0.196078431372549*'[2]Off Peak Detail'!BM62)</f>
        <v>19.881863163966759</v>
      </c>
      <c r="BS24" s="52">
        <f>(0.652173913043478*'[2]Off Peak Detail'!BN24)+(0.173913043478261*'[2]Off Peak Detail'!BN43)+(0.173913043478261*'[2]Off Peak Detail'!BN62)</f>
        <v>20.981304666270379</v>
      </c>
      <c r="BT24" s="52">
        <f>(0.659574468085106*'[2]Off Peak Detail'!BO24)+(0.170212765957447*'[2]Off Peak Detail'!BO43)+(0.170212765957447*'[2]Off Peak Detail'!BO62)</f>
        <v>23.040213077626333</v>
      </c>
      <c r="BU24" s="52">
        <f>(0.607843137254902*'[2]Off Peak Detail'!BP24)+(0.196078431372549*'[2]Off Peak Detail'!BP43)+(0.196078431372549*'[2]Off Peak Detail'!BP62)</f>
        <v>24.661764705882355</v>
      </c>
      <c r="BV24" s="52">
        <f>(0.636363636363636*'[2]Off Peak Detail'!BQ24)+(0.181818181818182*'[2]Off Peak Detail'!BQ43)+(0.181818181818182*'[2]Off Peak Detail'!BQ62)</f>
        <v>23.066818930886011</v>
      </c>
      <c r="BW24" s="52">
        <f>(0.659574468085106*'[2]Off Peak Detail'!BR24)+(0.170212765957447*'[2]Off Peak Detail'!BR43)+(0.170212765957447*'[2]Off Peak Detail'!BR62)</f>
        <v>21.441489361702128</v>
      </c>
      <c r="BX24" s="52">
        <f>(0.625*'[2]Off Peak Detail'!BS24)+(0.208333333333333*'[2]Off Peak Detail'!BS43)+(0.166666666666667*'[2]Off Peak Detail'!BS62)</f>
        <v>20.363750139872231</v>
      </c>
      <c r="BY24" s="52">
        <f>(0.63265306122449*'[2]Off Peak Detail'!BT24)+(0.163265306122449*'[2]Off Peak Detail'!BT43)+(0.204081632653061*'[2]Off Peak Detail'!BT62)</f>
        <v>20.673877716064457</v>
      </c>
      <c r="BZ24" s="52">
        <f>(0.652173913043478*'[2]Off Peak Detail'!BU24)+(0.173913043478261*'[2]Off Peak Detail'!BU43)+(0.173913043478261*'[2]Off Peak Detail'!BU62)</f>
        <v>24.046522057574727</v>
      </c>
      <c r="CA24" s="52">
        <f>(0.607843137254902*'[2]Off Peak Detail'!BV24)+(0.196078431372549*'[2]Off Peak Detail'!BV43)+(0.196078431372549*'[2]Off Peak Detail'!BV62)</f>
        <v>27.412745457069548</v>
      </c>
      <c r="CB24" s="52">
        <f>(0.659574468085106*'[2]Off Peak Detail'!BW24)+(0.170212765957447*'[2]Off Peak Detail'!BW43)+(0.170212765957447*'[2]Off Peak Detail'!BW62)</f>
        <v>26.721064790766292</v>
      </c>
      <c r="CC24" s="52">
        <f>(0.652173913043478*'[2]Off Peak Detail'!BX24)+(0.173913043478261*'[2]Off Peak Detail'!BX43)+(0.173913043478261*'[2]Off Peak Detail'!BX62)</f>
        <v>23.024782927139945</v>
      </c>
      <c r="CD24" s="52">
        <f>(0.607843137254902*'[2]Off Peak Detail'!BY24)+(0.196078431372549*'[2]Off Peak Detail'!BY43)+(0.196078431372549*'[2]Off Peak Detail'!BY62)</f>
        <v>19.577941595339308</v>
      </c>
      <c r="CE24" s="52">
        <f>(0.652173913043478*'[2]Off Peak Detail'!BZ24)+(0.173913043478261*'[2]Off Peak Detail'!BZ43)+(0.173913043478261*'[2]Off Peak Detail'!BZ62)</f>
        <v>20.655217709748641</v>
      </c>
      <c r="CF24" s="52">
        <f>(0.63265306122449*'[2]Off Peak Detail'!CA24)+(0.204081632653061*'[2]Off Peak Detail'!CA43)+(0.163265306122449*'[2]Off Peak Detail'!CA62)</f>
        <v>22.938163601622289</v>
      </c>
      <c r="CG24" s="52">
        <f>(0.63265306122449*'[2]Off Peak Detail'!CB24)+(0.163265306122449*'[2]Off Peak Detail'!CB43)+(0.204081632653061*'[2]Off Peak Detail'!CB62)</f>
        <v>24.48469387755102</v>
      </c>
      <c r="CH24" s="52">
        <f>(0.636363636363636*'[2]Off Peak Detail'!CC24)+(0.181818181818182*'[2]Off Peak Detail'!CC43)+(0.181818181818182*'[2]Off Peak Detail'!CC62)</f>
        <v>23.385000749067828</v>
      </c>
      <c r="CI24" s="52">
        <f>(0.659574468085106*'[2]Off Peak Detail'!CD24)+(0.170212765957447*'[2]Off Peak Detail'!CD43)+(0.170212765957447*'[2]Off Peak Detail'!CD62)</f>
        <v>21.771276595744681</v>
      </c>
      <c r="CJ24" s="52">
        <f>(0.6*'[2]Off Peak Detail'!CE24)+(0.2*'[2]Off Peak Detail'!CE43)+(0.2*'[2]Off Peak Detail'!CE62)</f>
        <v>20.549000167846682</v>
      </c>
      <c r="CK24" s="52">
        <f>(0.659574468085106*'[2]Off Peak Detail'!CF24)+(0.170212765957447*'[2]Off Peak Detail'!CF43)+(0.170212765957447*'[2]Off Peak Detail'!CF62)</f>
        <v>21.168723573075962</v>
      </c>
      <c r="CL24" s="52">
        <f>(0.652173913043478*'[2]Off Peak Detail'!CG24)+(0.173913043478261*'[2]Off Peak Detail'!CG43)+(0.173913043478261*'[2]Off Peak Detail'!CG62)</f>
        <v>24.372609014096469</v>
      </c>
      <c r="CM24" s="52">
        <f>(0.607843137254902*'[2]Off Peak Detail'!CH24)+(0.196078431372549*'[2]Off Peak Detail'!CH43)+(0.196078431372549*'[2]Off Peak Detail'!CH62)</f>
        <v>27.716667025696999</v>
      </c>
      <c r="CN24" s="52">
        <f>(0.659574468085106*'[2]Off Peak Detail'!CI24)+(0.170212765957447*'[2]Off Peak Detail'!CI43)+(0.170212765957447*'[2]Off Peak Detail'!CI62)</f>
        <v>27.050852024808847</v>
      </c>
      <c r="CO24" s="52">
        <f>(0.625*'[2]Off Peak Detail'!CJ24)+(0.208333333333333*'[2]Off Peak Detail'!CJ43)+(0.166666666666667*'[2]Off Peak Detail'!CJ62)</f>
        <v>23.473333676656086</v>
      </c>
      <c r="CP24" s="52">
        <f>(0.63265306122449*'[2]Off Peak Detail'!CK24)+(0.163265306122449*'[2]Off Peak Detail'!CK43)+(0.204081632653061*'[2]Off Peak Detail'!CK62)</f>
        <v>19.824551407171757</v>
      </c>
      <c r="CQ24" s="52">
        <f>(0.652173913043478*'[2]Off Peak Detail'!CL24)+(0.173913043478261*'[2]Off Peak Detail'!CL43)+(0.173913043478261*'[2]Off Peak Detail'!CL62)</f>
        <v>20.981304666270379</v>
      </c>
      <c r="CR24" s="52">
        <f>(0.607843137254902*'[2]Off Peak Detail'!CM24)+(0.196078431372549*'[2]Off Peak Detail'!CM43)+(0.196078431372549*'[2]Off Peak Detail'!CM62)</f>
        <v>23.236274868834254</v>
      </c>
      <c r="CS24" s="52">
        <f>(0.659574468085106*'[2]Off Peak Detail'!CN24)+(0.170212765957447*'[2]Off Peak Detail'!CN43)+(0.170212765957447*'[2]Off Peak Detail'!CN62)</f>
        <v>24.739361702127663</v>
      </c>
      <c r="CT24" s="52">
        <f>(0.636363636363636*'[2]Off Peak Detail'!CO24)+(0.181818181818182*'[2]Off Peak Detail'!CO43)+(0.181818181818182*'[2]Off Peak Detail'!CO62)</f>
        <v>23.703182567249648</v>
      </c>
      <c r="CU24" s="52">
        <f>(0.63265306122449*'[2]Off Peak Detail'!CP24)+(0.204081632653061*'[2]Off Peak Detail'!CP43)+(0.163265306122449*'[2]Off Peak Detail'!CP62)</f>
        <v>22.280612244897959</v>
      </c>
      <c r="CV24" s="52">
        <f>(0.625*'[2]Off Peak Detail'!CQ24)+(0.166666666666667*'[2]Off Peak Detail'!CQ43)+(0.208333333333333*'[2]Off Peak Detail'!CQ62)</f>
        <v>20.75937517484029</v>
      </c>
      <c r="CW24" s="52">
        <f>(0.659574468085106*'[2]Off Peak Detail'!CR24)+(0.170212765957447*'[2]Off Peak Detail'!CR43)+(0.170212765957447*'[2]Off Peak Detail'!CR62)</f>
        <v>21.498510807118517</v>
      </c>
      <c r="CX24" s="52">
        <f>(0.625*'[2]Off Peak Detail'!CS24)+(0.208333333333333*'[2]Off Peak Detail'!CS43)+(0.166666666666667*'[2]Off Peak Detail'!CS62)</f>
        <v>24.931667009989418</v>
      </c>
      <c r="CY24" s="52">
        <f>(0.63265306122449*'[2]Off Peak Detail'!CT24)+(0.163265306122449*'[2]Off Peak Detail'!CT43)+(0.204081632653061*'[2]Off Peak Detail'!CT62)</f>
        <v>27.683061560805964</v>
      </c>
      <c r="CZ24" s="52">
        <f>(0.659574468085106*'[2]Off Peak Detail'!CU24)+(0.170212765957447*'[2]Off Peak Detail'!CU43)+(0.170212765957447*'[2]Off Peak Detail'!CU62)</f>
        <v>27.380639258851396</v>
      </c>
      <c r="DA24" s="52">
        <f>(0.6*'[2]Off Peak Detail'!CV24)+(0.2*'[2]Off Peak Detail'!CV43)+(0.2*'[2]Off Peak Detail'!CV62)</f>
        <v>23.666000366210938</v>
      </c>
      <c r="DB24" s="52">
        <f>(0.659574468085106*'[2]Off Peak Detail'!CW24)+(0.170212765957447*'[2]Off Peak Detail'!CW43)+(0.170212765957447*'[2]Off Peak Detail'!CW62)</f>
        <v>20.326170576379656</v>
      </c>
      <c r="DC24" s="52">
        <f>(0.652173913043478*'[2]Off Peak Detail'!CX24)+(0.173913043478261*'[2]Off Peak Detail'!CX43)+(0.173913043478261*'[2]Off Peak Detail'!CX62)</f>
        <v>21.307391622792121</v>
      </c>
      <c r="DD24" s="52">
        <f>(0.607843137254902*'[2]Off Peak Detail'!CY24)+(0.196078431372549*'[2]Off Peak Detail'!CY43)+(0.196078431372549*'[2]Off Peak Detail'!CY62)</f>
        <v>23.540196437461702</v>
      </c>
      <c r="DE24" s="52">
        <f>(0.659574468085106*'[2]Off Peak Detail'!CZ24)+(0.170212765957447*'[2]Off Peak Detail'!CZ43)+(0.170212765957447*'[2]Off Peak Detail'!CZ62)</f>
        <v>25.069148936170215</v>
      </c>
      <c r="DF24" s="52">
        <f>(0.644444444444444*'[2]Off Peak Detail'!DA24)+(0.177777777777778*'[2]Off Peak Detail'!DA43)+(0.177777777777778*'[2]Off Peak Detail'!DA62)</f>
        <v>23.970889621310768</v>
      </c>
      <c r="DG24" s="52">
        <f>(0.607843137254902*'[2]Off Peak Detail'!DB24)+(0.196078431372549*'[2]Off Peak Detail'!DB43)+(0.196078431372549*'[2]Off Peak Detail'!DB62)</f>
        <v>22.534313725490197</v>
      </c>
      <c r="DH24" s="52">
        <f>(0.652173913043478*'[2]Off Peak Detail'!DC24)+(0.173913043478261*'[2]Off Peak Detail'!DC43)+(0.173913043478261*'[2]Off Peak Detail'!DC62)</f>
        <v>21.227391450301461</v>
      </c>
      <c r="DI24" s="52">
        <f>(0.63265306122449*'[2]Off Peak Detail'!DD24)+(0.204081632653061*'[2]Off Peak Detail'!DD43)+(0.163265306122449*'[2]Off Peak Detail'!DD62)</f>
        <v>21.887959382971939</v>
      </c>
      <c r="DJ24" s="52">
        <f>(0.625*'[2]Off Peak Detail'!DE24)+(0.166666666666667*'[2]Off Peak Detail'!DE43)+(0.208333333333333*'[2]Off Peak Detail'!DE62)</f>
        <v>24.84833367665609</v>
      </c>
      <c r="DK24" s="52">
        <f>(0.659574468085106*'[2]Off Peak Detail'!DF24)+(0.170212765957447*'[2]Off Peak Detail'!DF43)+(0.170212765957447*'[2]Off Peak Detail'!DF62)</f>
        <v>28.050851375498667</v>
      </c>
      <c r="DL24" s="52">
        <f>(0.607843137254902*'[2]Off Peak Detail'!DG24)+(0.196078431372549*'[2]Off Peak Detail'!DG43)+(0.196078431372549*'[2]Off Peak Detail'!DG62)</f>
        <v>27.93235404818666</v>
      </c>
      <c r="DM24" s="52">
        <f>(0.652173913043478*'[2]Off Peak Detail'!DH24)+(0.173913043478261*'[2]Off Peak Detail'!DH43)+(0.173913043478261*'[2]Off Peak Detail'!DH62)</f>
        <v>24.003043796705164</v>
      </c>
      <c r="DN24" s="52">
        <f>(0.659574468085106*'[2]Off Peak Detail'!DI24)+(0.170212765957447*'[2]Off Peak Detail'!DI43)+(0.170212765957447*'[2]Off Peak Detail'!DI62)</f>
        <v>20.655957810422208</v>
      </c>
      <c r="DO24" s="52">
        <f>(0.6*'[2]Off Peak Detail'!DJ24)+(0.2*'[2]Off Peak Detail'!DJ43)+(0.2*'[2]Off Peak Detail'!DJ62)</f>
        <v>21.466000366210938</v>
      </c>
      <c r="DP24" s="52">
        <f>(0.659574468085106*'[2]Off Peak Detail'!DK24)+(0.170212765957447*'[2]Off Peak Detail'!DK43)+(0.170212765957447*'[2]Off Peak Detail'!DK62)</f>
        <v>23.699787545711438</v>
      </c>
      <c r="DQ24" s="52">
        <f>(0.63265306122449*'[2]Off Peak Detail'!DL24)+(0.204081632653061*'[2]Off Peak Detail'!DL43)+(0.163265306122449*'[2]Off Peak Detail'!DL62)</f>
        <v>25.862244897959179</v>
      </c>
      <c r="DR24" s="52">
        <f>(0.636363636363636*'[2]Off Peak Detail'!DM24)+(0.181818181818182*'[2]Off Peak Detail'!DM43)+(0.181818181818182*'[2]Off Peak Detail'!DM62)</f>
        <v>24.339546203613281</v>
      </c>
      <c r="DS24" s="52">
        <f>(0.63265306122449*'[2]Off Peak Detail'!DN24)+(0.163265306122449*'[2]Off Peak Detail'!DN43)+(0.204081632653061*'[2]Off Peak Detail'!DN62)</f>
        <v>22.688775510204085</v>
      </c>
      <c r="DT24" s="52">
        <f>(0.652173913043478*'[2]Off Peak Detail'!DO24)+(0.173913043478261*'[2]Off Peak Detail'!DO43)+(0.173913043478261*'[2]Off Peak Detail'!DO62)</f>
        <v>21.553478406823203</v>
      </c>
      <c r="DU24" s="52">
        <f>(0.607843137254902*'[2]Off Peak Detail'!DP24)+(0.196078431372549*'[2]Off Peak Detail'!DP43)+(0.196078431372549*'[2]Off Peak Detail'!DP62)</f>
        <v>21.99215705721986</v>
      </c>
      <c r="DV24" s="52">
        <f>(0.652173913043478*'[2]Off Peak Detail'!DQ24)+(0.173913043478261*'[2]Off Peak Detail'!DQ43)+(0.173913043478261*'[2]Off Peak Detail'!DQ62)</f>
        <v>25.350869883661687</v>
      </c>
      <c r="DW24" s="52">
        <f>(0.659574468085106*'[2]Off Peak Detail'!DR24)+(0.170212765957447*'[2]Off Peak Detail'!DR43)+(0.170212765957447*'[2]Off Peak Detail'!DR62)</f>
        <v>28.380638609541222</v>
      </c>
      <c r="DX24" s="52">
        <f>(0.607843137254902*'[2]Off Peak Detail'!DS24)+(0.196078431372549*'[2]Off Peak Detail'!DS43)+(0.196078431372549*'[2]Off Peak Detail'!DS62)</f>
        <v>28.236275616814112</v>
      </c>
      <c r="DY24" s="52">
        <f>(0.652173913043478*'[2]Off Peak Detail'!DT24)+(0.173913043478261*'[2]Off Peak Detail'!DT43)+(0.173913043478261*'[2]Off Peak Detail'!DT62)</f>
        <v>24.329130753226906</v>
      </c>
      <c r="DZ24" s="52">
        <f>(0.63265306122449*'[2]Off Peak Detail'!DU24)+(0.204081632653061*'[2]Off Peak Detail'!DU43)+(0.163265306122449*'[2]Off Peak Detail'!DU62)</f>
        <v>20.998000397974131</v>
      </c>
      <c r="EA24" s="52">
        <f>(0.625*'[2]Off Peak Detail'!DV24)+(0.166666666666667*'[2]Off Peak Detail'!DV43)+(0.208333333333333*'[2]Off Peak Detail'!DV62)</f>
        <v>21.702500343322757</v>
      </c>
      <c r="EB24" s="52">
        <f>(0.659574468085106*'[2]Off Peak Detail'!DW24)+(0.170212765957447*'[2]Off Peak Detail'!DW43)+(0.170212765957447*'[2]Off Peak Detail'!DW62)</f>
        <v>24.029574779753993</v>
      </c>
      <c r="EC24" s="52">
        <f>(0.607843137254902*'[2]Off Peak Detail'!DX24)+(0.196078431372549*'[2]Off Peak Detail'!DX43)+(0.196078431372549*'[2]Off Peak Detail'!DX62)</f>
        <v>26.181372549019606</v>
      </c>
      <c r="ED24" s="52">
        <f>(0.636363636363636*'[2]Off Peak Detail'!DY24)+(0.181818181818182*'[2]Off Peak Detail'!DY43)+(0.181818181818182*'[2]Off Peak Detail'!DY62)</f>
        <v>24.657728021795101</v>
      </c>
      <c r="EE24" s="52">
        <f>(0.659574468085106*'[2]Off Peak Detail'!DZ24)+(0.170212765957447*'[2]Off Peak Detail'!DZ43)+(0.170212765957447*'[2]Off Peak Detail'!DZ62)</f>
        <v>23.090425531914892</v>
      </c>
      <c r="EF24" s="52">
        <f>(0.652173913043478*'[2]Off Peak Detail'!EA24)+(0.173913043478261*'[2]Off Peak Detail'!EA43)+(0.173913043478261*'[2]Off Peak Detail'!EA62)</f>
        <v>21.879565363344941</v>
      </c>
      <c r="EG24" s="52">
        <f>(0.607843137254902*'[2]Off Peak Detail'!EB24)+(0.196078431372549*'[2]Off Peak Detail'!EB43)+(0.196078431372549*'[2]Off Peak Detail'!EB62)</f>
        <v>22.296078625847311</v>
      </c>
      <c r="EH24" s="52">
        <f>(0.652173913043478*'[2]Off Peak Detail'!EC24)+(0.173913043478261*'[2]Off Peak Detail'!EC43)+(0.173913043478261*'[2]Off Peak Detail'!EC62)</f>
        <v>25.676956840183422</v>
      </c>
      <c r="EI24" s="52">
        <f>(0.63265306122449*'[2]Off Peak Detail'!ED24)+(0.204081632653061*'[2]Off Peak Detail'!ED43)+(0.163265306122449*'[2]Off Peak Detail'!ED62)</f>
        <v>29.019796254683513</v>
      </c>
      <c r="EJ24" s="52">
        <f>(0.63265306122449*'[2]Off Peak Detail'!EE24)+(0.163265306122449*'[2]Off Peak Detail'!EE43)+(0.204081632653061*'[2]Off Peak Detail'!EE62)</f>
        <v>28.305511163205516</v>
      </c>
      <c r="EK24" s="52">
        <f>(0.652173913043478*'[2]Off Peak Detail'!EF24)+(0.173913043478261*'[2]Off Peak Detail'!EF43)+(0.173913043478261*'[2]Off Peak Detail'!EF62)</f>
        <v>24.655217709748641</v>
      </c>
      <c r="EL24" s="52">
        <f>(0.607843137254902*'[2]Off Peak Detail'!EG24)+(0.196078431372549*'[2]Off Peak Detail'!EG43)+(0.196078431372549*'[2]Off Peak Detail'!EG62)</f>
        <v>21.097549438476563</v>
      </c>
      <c r="EM24" s="52">
        <f>(0.652173913043478*'[2]Off Peak Detail'!EH24)+(0.173913043478261*'[2]Off Peak Detail'!EH43)+(0.173913043478261*'[2]Off Peak Detail'!EH62)</f>
        <v>22.285652492357336</v>
      </c>
      <c r="EN24" s="52">
        <f>(0.659574468085106*'[2]Off Peak Detail'!EI24)+(0.170212765957447*'[2]Off Peak Detail'!EI43)+(0.170212765957447*'[2]Off Peak Detail'!EI62)</f>
        <v>24.359362013796545</v>
      </c>
    </row>
    <row r="25" spans="1:144" s="6" customFormat="1" ht="13.65" customHeight="1" thickBot="1" x14ac:dyDescent="0.25">
      <c r="A25" s="55" t="s">
        <v>40</v>
      </c>
      <c r="B25" s="56" t="s">
        <v>40</v>
      </c>
      <c r="C25" s="159">
        <f ca="1">(0.647058823529412*'[2]Off Peak Detail'!D25)+(0.176470588235294*'[2]Off Peak Detail'!D44)+(0.176470588235294*'[2]Off Peak Detail'!D63)</f>
        <v>27.158531188964837</v>
      </c>
      <c r="D25" s="159">
        <f ca="1">(0.659574468085106*'[2]Off Peak Detail'!E25)+(0.170212765957447*'[2]Off Peak Detail'!E44)+(0.170212765957447*'[2]Off Peak Detail'!E63)</f>
        <v>25.637554058318454</v>
      </c>
      <c r="E25" s="159">
        <f>(0.6*'[2]Off Peak Detail'!F25)+(0.2*'[2]Off Peak Detail'!F44)+(0.2*'[2]Off Peak Detail'!F63)</f>
        <v>21.693999252319337</v>
      </c>
      <c r="F25" s="57">
        <f t="shared" si="16"/>
        <v>21.24949736053745</v>
      </c>
      <c r="G25" s="159">
        <f>(0.659574468085106*'[2]Off Peak Detail'!H25)+(0.170212765957447*'[2]Off Peak Detail'!H44)+(0.170212765957447*'[2]Off Peak Detail'!H63)</f>
        <v>21.381170142965114</v>
      </c>
      <c r="H25" s="159">
        <f>(0.652173913043478*'[2]Off Peak Detail'!I25)+(0.173913043478261*'[2]Off Peak Detail'!I44)+(0.173913043478261*'[2]Off Peak Detail'!I63)</f>
        <v>20.473695340363879</v>
      </c>
      <c r="I25" s="159">
        <f>(0.607843137254902*'[2]Off Peak Detail'!J25)+(0.196078431372549*'[2]Off Peak Detail'!J44)+(0.196078431372549*'[2]Off Peak Detail'!J63)</f>
        <v>21.893626598283358</v>
      </c>
      <c r="J25" s="58">
        <v>22.823036373346508</v>
      </c>
      <c r="K25" s="57">
        <f t="shared" si="17"/>
        <v>22.497250143748417</v>
      </c>
      <c r="L25" s="59">
        <f t="shared" si="0"/>
        <v>22.746543924859232</v>
      </c>
      <c r="M25" s="59">
        <f t="shared" si="1"/>
        <v>22.247956362637606</v>
      </c>
      <c r="N25" s="57">
        <f t="shared" si="18"/>
        <v>20.557497600968436</v>
      </c>
      <c r="O25" s="57">
        <f t="shared" si="2"/>
        <v>21.08857925265443</v>
      </c>
      <c r="P25" s="57">
        <f t="shared" si="3"/>
        <v>20.026415949282441</v>
      </c>
      <c r="Q25" s="57">
        <f t="shared" si="4"/>
        <v>21.3716506552189</v>
      </c>
      <c r="R25" s="57">
        <f t="shared" si="5"/>
        <v>23.74800262451172</v>
      </c>
      <c r="S25" s="57">
        <f t="shared" si="19"/>
        <v>26.884918174793349</v>
      </c>
      <c r="T25" s="57">
        <f t="shared" si="6"/>
        <v>26.783353846123884</v>
      </c>
      <c r="U25" s="57">
        <f t="shared" si="7"/>
        <v>26.98648250346281</v>
      </c>
      <c r="V25" s="57">
        <f t="shared" si="8"/>
        <v>22.99806586901347</v>
      </c>
      <c r="W25" s="57">
        <f t="shared" si="20"/>
        <v>21.613184285542321</v>
      </c>
      <c r="X25" s="57">
        <f t="shared" si="9"/>
        <v>21.54074859619141</v>
      </c>
      <c r="Y25" s="59">
        <f t="shared" si="10"/>
        <v>21.106086572011311</v>
      </c>
      <c r="Z25" s="59">
        <f t="shared" si="11"/>
        <v>22.192717688424246</v>
      </c>
      <c r="AA25" s="58">
        <v>22.748012169909519</v>
      </c>
      <c r="AB25" s="58">
        <v>22.73396849174566</v>
      </c>
      <c r="AC25" s="58">
        <v>23.264802189072668</v>
      </c>
      <c r="AD25" s="58">
        <v>23.539457352348006</v>
      </c>
      <c r="AE25" s="58">
        <v>24.560464189840662</v>
      </c>
      <c r="AF25" s="58">
        <v>24.22917493915628</v>
      </c>
      <c r="AG25" s="61">
        <v>23.844447527103625</v>
      </c>
      <c r="AH25" s="62"/>
      <c r="AI25" s="36"/>
      <c r="AK25" s="52">
        <f>(0.659574468085106*'[2]Off Peak Detail'!AF25)+(0.170212765957447*'[2]Off Peak Detail'!AF44)+(0.170212765957447*'[2]Off Peak Detail'!AF63)</f>
        <v>22.746543924859232</v>
      </c>
      <c r="AL25" s="52">
        <f>(0.636363636363636*'[2]Off Peak Detail'!AG25)+(0.181818181818182*'[2]Off Peak Detail'!AG44)+(0.181818181818182*'[2]Off Peak Detail'!AG63)</f>
        <v>22.247956362637606</v>
      </c>
      <c r="AM25" s="52">
        <f>(0.607843137254902*'[2]Off Peak Detail'!AH25)+(0.196078431372549*'[2]Off Peak Detail'!AH44)+(0.196078431372549*'[2]Off Peak Detail'!AH63)</f>
        <v>21.08857925265443</v>
      </c>
      <c r="AN25" s="52">
        <f>(0.652173913043478*'[2]Off Peak Detail'!AI25)+(0.173913043478261*'[2]Off Peak Detail'!AI44)+(0.173913043478261*'[2]Off Peak Detail'!AI63)</f>
        <v>20.026415949282441</v>
      </c>
      <c r="AO25" s="52">
        <f>(0.659574468085106*'[2]Off Peak Detail'!AJ25)+(0.170212765957447*'[2]Off Peak Detail'!AJ44)+(0.170212765957447*'[2]Off Peak Detail'!AJ63)</f>
        <v>21.3716506552189</v>
      </c>
      <c r="AP25" s="52">
        <f>(0.6*'[2]Off Peak Detail'!AK25)+(0.2*'[2]Off Peak Detail'!AK44)+(0.2*'[2]Off Peak Detail'!AK63)</f>
        <v>23.74800262451172</v>
      </c>
      <c r="AQ25" s="52">
        <f>(0.659574468085106*'[2]Off Peak Detail'!AL25)+(0.170212765957447*'[2]Off Peak Detail'!AL44)+(0.170212765957447*'[2]Off Peak Detail'!AL63)</f>
        <v>26.783353846123884</v>
      </c>
      <c r="AR25" s="52">
        <f>(0.63265306122449*'[2]Off Peak Detail'!AM25)+(0.204081632653061*'[2]Off Peak Detail'!AM44)+(0.163265306122449*'[2]Off Peak Detail'!AM63)</f>
        <v>26.98648250346281</v>
      </c>
      <c r="AS25" s="52">
        <f>(0.625*'[2]Off Peak Detail'!AN25)+(0.166666666666667*'[2]Off Peak Detail'!AN44)+(0.208333333333333*'[2]Off Peak Detail'!AN63)</f>
        <v>22.99806586901347</v>
      </c>
      <c r="AT25" s="52">
        <f>(0.659574468085106*'[2]Off Peak Detail'!AO25)+(0.170212765957447*'[2]Off Peak Detail'!AO44)+(0.170212765957447*'[2]Off Peak Detail'!AO63)</f>
        <v>21.54074859619141</v>
      </c>
      <c r="AU25" s="52">
        <f>(0.625*'[2]Off Peak Detail'!AP25)+(0.208333333333333*'[2]Off Peak Detail'!AP44)+(0.166666666666667*'[2]Off Peak Detail'!AP63)</f>
        <v>21.106086572011311</v>
      </c>
      <c r="AV25" s="52">
        <f>(0.63265306122449*'[2]Off Peak Detail'!AQ25)+(0.163265306122449*'[2]Off Peak Detail'!AQ44)+(0.204081632653061*'[2]Off Peak Detail'!AQ63)</f>
        <v>22.192717688424246</v>
      </c>
      <c r="AW25" s="52">
        <f>(0.659574468085106*'[2]Off Peak Detail'!AR25)+(0.170212765957447*'[2]Off Peak Detail'!AR44)+(0.170212765957447*'[2]Off Peak Detail'!AR63)</f>
        <v>23.458245297695729</v>
      </c>
      <c r="AX25" s="52">
        <f>(0.636363636363636*'[2]Off Peak Detail'!AS25)+(0.181818181818182*'[2]Off Peak Detail'!AS44)+(0.181818181818182*'[2]Off Peak Detail'!AS63)</f>
        <v>23.53886569630016</v>
      </c>
      <c r="AY25" s="52">
        <f>(0.607843137254902*'[2]Off Peak Detail'!AT25)+(0.196078431372549*'[2]Off Peak Detail'!AT44)+(0.196078431372549*'[2]Off Peak Detail'!AT63)</f>
        <v>22.032696667839499</v>
      </c>
      <c r="AZ25" s="52">
        <f>(0.652173913043478*'[2]Off Peak Detail'!AU25)+(0.173913043478261*'[2]Off Peak Detail'!AU44)+(0.173913043478261*'[2]Off Peak Detail'!AU63)</f>
        <v>21.391633406929348</v>
      </c>
      <c r="BA25" s="52">
        <f>(0.63265306122449*'[2]Off Peak Detail'!AV25)+(0.204081632653061*'[2]Off Peak Detail'!AV44)+(0.163265306122449*'[2]Off Peak Detail'!AV63)</f>
        <v>21.247195847180425</v>
      </c>
      <c r="BB25" s="52">
        <f>(0.625*'[2]Off Peak Detail'!AW25)+(0.166666666666667*'[2]Off Peak Detail'!AW44)+(0.208333333333333*'[2]Off Peak Detail'!AW63)</f>
        <v>22.733752568562824</v>
      </c>
      <c r="BC25" s="52">
        <f>(0.659574468085106*'[2]Off Peak Detail'!AX25)+(0.170212765957447*'[2]Off Peak Detail'!AX44)+(0.170212765957447*'[2]Off Peak Detail'!AX63)</f>
        <v>25.719524058889839</v>
      </c>
      <c r="BD25" s="52">
        <f>(0.607843137254902*'[2]Off Peak Detail'!AY25)+(0.196078431372549*'[2]Off Peak Detail'!AY44)+(0.196078431372549*'[2]Off Peak Detail'!AY63)</f>
        <v>26.15132657219382</v>
      </c>
      <c r="BE25" s="52">
        <f>(0.652173913043478*'[2]Off Peak Detail'!AZ25)+(0.173913043478261*'[2]Off Peak Detail'!AZ44)+(0.173913043478261*'[2]Off Peak Detail'!AZ63)</f>
        <v>22.194242394488793</v>
      </c>
      <c r="BF25" s="52">
        <f>(0.659574468085106*'[2]Off Peak Detail'!BA25)+(0.170212765957447*'[2]Off Peak Detail'!BA44)+(0.170212765957447*'[2]Off Peak Detail'!BA63)</f>
        <v>21.28542944725524</v>
      </c>
      <c r="BG25" s="52">
        <f>(0.6*'[2]Off Peak Detail'!BB25)+(0.2*'[2]Off Peak Detail'!BB44)+(0.2*'[2]Off Peak Detail'!BB63)</f>
        <v>20.916003417968749</v>
      </c>
      <c r="BH25" s="52">
        <f>(0.659574468085106*'[2]Off Peak Detail'!BC25)+(0.170212765957447*'[2]Off Peak Detail'!BC44)+(0.170212765957447*'[2]Off Peak Detail'!BC63)</f>
        <v>22.09819464987897</v>
      </c>
      <c r="BI25" s="52">
        <f>(0.63265306122449*'[2]Off Peak Detail'!BD25)+(0.204081632653061*'[2]Off Peak Detail'!BD44)+(0.163265306122449*'[2]Off Peak Detail'!BD63)</f>
        <v>24.253949862110371</v>
      </c>
      <c r="BJ25" s="52">
        <f>(0.617021276595745*'[2]Off Peak Detail'!BE25)+(0.170212765957447*'[2]Off Peak Detail'!BE44)+(0.212765957446809*'[2]Off Peak Detail'!BE63)</f>
        <v>24.103757533621305</v>
      </c>
      <c r="BK25" s="52">
        <f>(0.659574468085106*'[2]Off Peak Detail'!BF25)+(0.170212765957447*'[2]Off Peak Detail'!BF44)+(0.170212765957447*'[2]Off Peak Detail'!BF63)</f>
        <v>22.333351313814209</v>
      </c>
      <c r="BL25" s="52">
        <f>(0.652173913043478*'[2]Off Peak Detail'!BG25)+(0.173913043478261*'[2]Off Peak Detail'!BG44)+(0.173913043478261*'[2]Off Peak Detail'!BG63)</f>
        <v>21.909024711277176</v>
      </c>
      <c r="BM25" s="52">
        <f>(0.607843137254902*'[2]Off Peak Detail'!BH25)+(0.196078431372549*'[2]Off Peak Detail'!BH44)+(0.196078431372549*'[2]Off Peak Detail'!BH63)</f>
        <v>21.906227598003312</v>
      </c>
      <c r="BN25" s="52">
        <f>(0.652173913043478*'[2]Off Peak Detail'!BI25)+(0.173913043478261*'[2]Off Peak Detail'!BI44)+(0.173913043478261*'[2]Off Peak Detail'!BI63)</f>
        <v>23.021198123434321</v>
      </c>
      <c r="BO25" s="52">
        <f>(0.63265306122449*'[2]Off Peak Detail'!BJ25)+(0.204081632653061*'[2]Off Peak Detail'!BJ44)+(0.163265306122449*'[2]Off Peak Detail'!BJ63)</f>
        <v>26.594645768768931</v>
      </c>
      <c r="BP25" s="52">
        <f>(0.63265306122449*'[2]Off Peak Detail'!BK25)+(0.163265306122449*'[2]Off Peak Detail'!BK44)+(0.204081632653061*'[2]Off Peak Detail'!BK63)</f>
        <v>26.350972311837328</v>
      </c>
      <c r="BQ25" s="52">
        <f>(0.652173913043478*'[2]Off Peak Detail'!BL25)+(0.173913043478261*'[2]Off Peak Detail'!BL44)+(0.173913043478261*'[2]Off Peak Detail'!BL63)</f>
        <v>22.711633698836621</v>
      </c>
      <c r="BR25" s="52">
        <f>(0.607843137254902*'[2]Off Peak Detail'!BM25)+(0.196078431372549*'[2]Off Peak Detail'!BM44)+(0.196078431372549*'[2]Off Peak Detail'!BM63)</f>
        <v>21.996572905895757</v>
      </c>
      <c r="BS25" s="52">
        <f>(0.652173913043478*'[2]Off Peak Detail'!BN25)+(0.173913043478261*'[2]Off Peak Detail'!BN44)+(0.173913043478261*'[2]Off Peak Detail'!BN63)</f>
        <v>21.199785580842395</v>
      </c>
      <c r="BT25" s="52">
        <f>(0.659574468085106*'[2]Off Peak Detail'!BO25)+(0.170212765957447*'[2]Off Peak Detail'!BO44)+(0.170212765957447*'[2]Off Peak Detail'!BO63)</f>
        <v>22.615215926474715</v>
      </c>
      <c r="BU25" s="52">
        <f>(0.607843137254902*'[2]Off Peak Detail'!BP25)+(0.196078431372549*'[2]Off Peak Detail'!BP44)+(0.196078431372549*'[2]Off Peak Detail'!BP63)</f>
        <v>24.592501127953625</v>
      </c>
      <c r="BV25" s="52">
        <f>(0.636363636363636*'[2]Off Peak Detail'!BQ25)+(0.181818181818182*'[2]Off Peak Detail'!BQ44)+(0.181818181818182*'[2]Off Peak Detail'!BQ63)</f>
        <v>24.297956605391075</v>
      </c>
      <c r="BW25" s="52">
        <f>(0.659574468085106*'[2]Off Peak Detail'!BR25)+(0.170212765957447*'[2]Off Peak Detail'!BR44)+(0.170212765957447*'[2]Off Peak Detail'!BR63)</f>
        <v>22.708883228707826</v>
      </c>
      <c r="BX25" s="52">
        <f>(0.625*'[2]Off Peak Detail'!BS25)+(0.208333333333333*'[2]Off Peak Detail'!BS44)+(0.166666666666667*'[2]Off Peak Detail'!BS63)</f>
        <v>22.435669930775958</v>
      </c>
      <c r="BY25" s="52">
        <f>(0.63265306122449*'[2]Off Peak Detail'!BT25)+(0.163265306122449*'[2]Off Peak Detail'!BT44)+(0.204081632653061*'[2]Off Peak Detail'!BT63)</f>
        <v>22.049440648604413</v>
      </c>
      <c r="BZ25" s="52">
        <f>(0.652173913043478*'[2]Off Peak Detail'!BU25)+(0.173913043478261*'[2]Off Peak Detail'!BU44)+(0.173913043478261*'[2]Off Peak Detail'!BU63)</f>
        <v>23.179893775608235</v>
      </c>
      <c r="CA25" s="52">
        <f>(0.607843137254902*'[2]Off Peak Detail'!BV25)+(0.196078431372549*'[2]Off Peak Detail'!BV44)+(0.196078431372549*'[2]Off Peak Detail'!BV63)</f>
        <v>27.099365787880096</v>
      </c>
      <c r="CB25" s="52">
        <f>(0.659574468085106*'[2]Off Peak Detail'!BW25)+(0.170212765957447*'[2]Off Peak Detail'!BW44)+(0.170212765957447*'[2]Off Peak Detail'!BW63)</f>
        <v>26.143992143996222</v>
      </c>
      <c r="CC25" s="52">
        <f>(0.652173913043478*'[2]Off Peak Detail'!BX25)+(0.173913043478261*'[2]Off Peak Detail'!BX44)+(0.173913043478261*'[2]Off Peak Detail'!BX63)</f>
        <v>23.044242394488798</v>
      </c>
      <c r="CD25" s="52">
        <f>(0.607843137254902*'[2]Off Peak Detail'!BY25)+(0.196078431372549*'[2]Off Peak Detail'!BY44)+(0.196078431372549*'[2]Off Peak Detail'!BY63)</f>
        <v>22.277945454915365</v>
      </c>
      <c r="CE25" s="52">
        <f>(0.652173913043478*'[2]Off Peak Detail'!BZ25)+(0.173913043478261*'[2]Off Peak Detail'!BZ44)+(0.173913043478261*'[2]Off Peak Detail'!BZ63)</f>
        <v>21.401959493885876</v>
      </c>
      <c r="CF25" s="52">
        <f>(0.63265306122449*'[2]Off Peak Detail'!CA25)+(0.204081632653061*'[2]Off Peak Detail'!CA44)+(0.163265306122449*'[2]Off Peak Detail'!CA63)</f>
        <v>23.048921725214747</v>
      </c>
      <c r="CG25" s="52">
        <f>(0.63265306122449*'[2]Off Peak Detail'!CB25)+(0.163265306122449*'[2]Off Peak Detail'!CB44)+(0.204081632653061*'[2]Off Peak Detail'!CB63)</f>
        <v>24.703296801508692</v>
      </c>
      <c r="CH25" s="52">
        <f>(0.636363636363636*'[2]Off Peak Detail'!CC25)+(0.181818181818182*'[2]Off Peak Detail'!CC44)+(0.181818181818182*'[2]Off Peak Detail'!CC63)</f>
        <v>24.629774787209254</v>
      </c>
      <c r="CI25" s="52">
        <f>(0.659574468085106*'[2]Off Peak Detail'!CD25)+(0.170212765957447*'[2]Off Peak Detail'!CD44)+(0.170212765957447*'[2]Off Peak Detail'!CD63)</f>
        <v>23.041861952112082</v>
      </c>
      <c r="CJ25" s="52">
        <f>(0.6*'[2]Off Peak Detail'!CE25)+(0.2*'[2]Off Peak Detail'!CE44)+(0.2*'[2]Off Peak Detail'!CE63)</f>
        <v>22.816503601074221</v>
      </c>
      <c r="CK25" s="52">
        <f>(0.659574468085106*'[2]Off Peak Detail'!CF25)+(0.170212765957447*'[2]Off Peak Detail'!CF44)+(0.170212765957447*'[2]Off Peak Detail'!CF63)</f>
        <v>22.129097463729536</v>
      </c>
      <c r="CL25" s="52">
        <f>(0.652173913043478*'[2]Off Peak Detail'!CG25)+(0.173913043478261*'[2]Off Peak Detail'!CG44)+(0.173913043478261*'[2]Off Peak Detail'!CG63)</f>
        <v>23.512502471260408</v>
      </c>
      <c r="CM25" s="52">
        <f>(0.607843137254902*'[2]Off Peak Detail'!CH25)+(0.196078431372549*'[2]Off Peak Detail'!CH44)+(0.196078431372549*'[2]Off Peak Detail'!CH63)</f>
        <v>27.429757944742839</v>
      </c>
      <c r="CN25" s="52">
        <f>(0.659574468085106*'[2]Off Peak Detail'!CI25)+(0.170212765957447*'[2]Off Peak Detail'!CI44)+(0.170212765957447*'[2]Off Peak Detail'!CI63)</f>
        <v>26.476970867400482</v>
      </c>
      <c r="CO25" s="52">
        <f>(0.625*'[2]Off Peak Detail'!CJ25)+(0.208333333333333*'[2]Off Peak Detail'!CJ44)+(0.166666666666667*'[2]Off Peak Detail'!CJ63)</f>
        <v>23.492774216334031</v>
      </c>
      <c r="CP25" s="52">
        <f>(0.63265306122449*'[2]Off Peak Detail'!CK25)+(0.163265306122449*'[2]Off Peak Detail'!CK44)+(0.204081632653061*'[2]Off Peak Detail'!CK63)</f>
        <v>22.598432642099812</v>
      </c>
      <c r="CQ25" s="52">
        <f>(0.652173913043478*'[2]Off Peak Detail'!CL25)+(0.173913043478261*'[2]Off Peak Detail'!CL44)+(0.173913043478261*'[2]Off Peak Detail'!CL63)</f>
        <v>21.804133406929349</v>
      </c>
      <c r="CR25" s="52">
        <f>(0.607843137254902*'[2]Off Peak Detail'!CM25)+(0.196078431372549*'[2]Off Peak Detail'!CM44)+(0.196078431372549*'[2]Off Peak Detail'!CM63)</f>
        <v>23.489709465176453</v>
      </c>
      <c r="CS25" s="52">
        <f>(0.659574468085106*'[2]Off Peak Detail'!CN25)+(0.170212765957447*'[2]Off Peak Detail'!CN44)+(0.170212765957447*'[2]Off Peak Detail'!CN63)</f>
        <v>24.726330404078713</v>
      </c>
      <c r="CT25" s="52">
        <f>(0.636363636363636*'[2]Off Peak Detail'!CO25)+(0.181818181818182*'[2]Off Peak Detail'!CO44)+(0.181818181818182*'[2]Off Peak Detail'!CO63)</f>
        <v>24.811592969027437</v>
      </c>
      <c r="CU25" s="52">
        <f>(0.63265306122449*'[2]Off Peak Detail'!CP25)+(0.204081632653061*'[2]Off Peak Detail'!CP44)+(0.163265306122449*'[2]Off Peak Detail'!CP63)</f>
        <v>23.392398398263119</v>
      </c>
      <c r="CV25" s="52">
        <f>(0.625*'[2]Off Peak Detail'!CQ25)+(0.166666666666667*'[2]Off Peak Detail'!CQ44)+(0.208333333333333*'[2]Off Peak Detail'!CQ63)</f>
        <v>22.854753335316978</v>
      </c>
      <c r="CW25" s="52">
        <f>(0.659574468085106*'[2]Off Peak Detail'!CR25)+(0.170212765957447*'[2]Off Peak Detail'!CR44)+(0.170212765957447*'[2]Off Peak Detail'!CR63)</f>
        <v>22.299310229686988</v>
      </c>
      <c r="CX25" s="52">
        <f>(0.625*'[2]Off Peak Detail'!CS25)+(0.208333333333333*'[2]Off Peak Detail'!CS44)+(0.166666666666667*'[2]Off Peak Detail'!CS63)</f>
        <v>23.890731700261433</v>
      </c>
      <c r="CY25" s="52">
        <f>(0.63265306122449*'[2]Off Peak Detail'!CT25)+(0.163265306122449*'[2]Off Peak Detail'!CT44)+(0.204081632653061*'[2]Off Peak Detail'!CT63)</f>
        <v>27.324441699592434</v>
      </c>
      <c r="CZ25" s="52">
        <f>(0.659574468085106*'[2]Off Peak Detail'!CU25)+(0.170212765957447*'[2]Off Peak Detail'!CU44)+(0.170212765957447*'[2]Off Peak Detail'!CU63)</f>
        <v>26.647183633357926</v>
      </c>
      <c r="DA25" s="52">
        <f>(0.6*'[2]Off Peak Detail'!CV25)+(0.2*'[2]Off Peak Detail'!CV44)+(0.2*'[2]Off Peak Detail'!CV63)</f>
        <v>23.844503479003908</v>
      </c>
      <c r="DB25" s="52">
        <f>(0.659574468085106*'[2]Off Peak Detail'!CW25)+(0.170212765957447*'[2]Off Peak Detail'!CW44)+(0.170212765957447*'[2]Off Peak Detail'!CW63)</f>
        <v>22.834365617468009</v>
      </c>
      <c r="DC25" s="52">
        <f>(0.652173913043478*'[2]Off Peak Detail'!CX25)+(0.173913043478261*'[2]Off Peak Detail'!CX44)+(0.173913043478261*'[2]Off Peak Detail'!CX63)</f>
        <v>22.151959493885872</v>
      </c>
      <c r="DD25" s="52">
        <f>(0.607843137254902*'[2]Off Peak Detail'!CY25)+(0.196078431372549*'[2]Off Peak Detail'!CY44)+(0.196078431372549*'[2]Off Peak Detail'!CY63)</f>
        <v>23.88186632792155</v>
      </c>
      <c r="DE25" s="52">
        <f>(0.659574468085106*'[2]Off Peak Detail'!CZ25)+(0.170212765957447*'[2]Off Peak Detail'!CZ44)+(0.170212765957447*'[2]Off Peak Detail'!CZ63)</f>
        <v>24.939096361525522</v>
      </c>
      <c r="DF25" s="52">
        <f>(0.644444444444444*'[2]Off Peak Detail'!DA25)+(0.177777777777778*'[2]Off Peak Detail'!DA44)+(0.177777777777778*'[2]Off Peak Detail'!DA63)</f>
        <v>24.985613106621642</v>
      </c>
      <c r="DG25" s="52">
        <f>(0.607843137254902*'[2]Off Peak Detail'!DB25)+(0.196078431372549*'[2]Off Peak Detail'!DB44)+(0.196078431372549*'[2]Off Peak Detail'!DB63)</f>
        <v>23.703284903133618</v>
      </c>
      <c r="DH25" s="52">
        <f>(0.652173913043478*'[2]Off Peak Detail'!DC25)+(0.173913043478261*'[2]Off Peak Detail'!DC44)+(0.173913043478261*'[2]Off Peak Detail'!DC63)</f>
        <v>23.009024711277178</v>
      </c>
      <c r="DI25" s="52">
        <f>(0.63265306122449*'[2]Off Peak Detail'!DD25)+(0.204081632653061*'[2]Off Peak Detail'!DD44)+(0.163265306122449*'[2]Off Peak Detail'!DD63)</f>
        <v>22.728828500241651</v>
      </c>
      <c r="DJ25" s="52">
        <f>(0.625*'[2]Off Peak Detail'!DE25)+(0.166666666666667*'[2]Off Peak Detail'!DE44)+(0.208333333333333*'[2]Off Peak Detail'!DE63)</f>
        <v>24.337919235229496</v>
      </c>
      <c r="DK25" s="52">
        <f>(0.659574468085106*'[2]Off Peak Detail'!DF25)+(0.170212765957447*'[2]Off Peak Detail'!DF44)+(0.170212765957447*'[2]Off Peak Detail'!DF63)</f>
        <v>27.115268739740909</v>
      </c>
      <c r="DL25" s="52">
        <f>(0.607843137254902*'[2]Off Peak Detail'!DG25)+(0.196078431372549*'[2]Off Peak Detail'!DG44)+(0.196078431372549*'[2]Off Peak Detail'!DG63)</f>
        <v>27.576816768272252</v>
      </c>
      <c r="DM25" s="52">
        <f>(0.652173913043478*'[2]Off Peak Detail'!DH25)+(0.173913043478261*'[2]Off Peak Detail'!DH44)+(0.173913043478261*'[2]Off Peak Detail'!DH63)</f>
        <v>23.768155437967057</v>
      </c>
      <c r="DN25" s="52">
        <f>(0.659574468085106*'[2]Off Peak Detail'!DI25)+(0.170212765957447*'[2]Off Peak Detail'!DI44)+(0.170212765957447*'[2]Off Peak Detail'!DI63)</f>
        <v>23.047131574914815</v>
      </c>
      <c r="DO25" s="52">
        <f>(0.6*'[2]Off Peak Detail'!DJ25)+(0.2*'[2]Off Peak Detail'!DJ44)+(0.2*'[2]Off Peak Detail'!DJ63)</f>
        <v>22.676003417968751</v>
      </c>
      <c r="DP25" s="52">
        <f>(0.659574468085106*'[2]Off Peak Detail'!DK25)+(0.170212765957447*'[2]Off Peak Detail'!DK44)+(0.170212765957447*'[2]Off Peak Detail'!DK63)</f>
        <v>23.902449969027913</v>
      </c>
      <c r="DQ25" s="52">
        <f>(0.63265306122449*'[2]Off Peak Detail'!DL25)+(0.204081632653061*'[2]Off Peak Detail'!DL44)+(0.163265306122449*'[2]Off Peak Detail'!DL63)</f>
        <v>25.760072311089967</v>
      </c>
      <c r="DR25" s="52">
        <f>(0.636363636363636*'[2]Off Peak Detail'!DM25)+(0.181818181818182*'[2]Off Peak Detail'!DM44)+(0.181818181818182*'[2]Off Peak Detail'!DM63)</f>
        <v>25.58432024175471</v>
      </c>
      <c r="DS25" s="52">
        <f>(0.63265306122449*'[2]Off Peak Detail'!DN25)+(0.163265306122449*'[2]Off Peak Detail'!DN44)+(0.204081632653061*'[2]Off Peak Detail'!DN63)</f>
        <v>24.073622863146728</v>
      </c>
      <c r="DT25" s="52">
        <f>(0.652173913043478*'[2]Off Peak Detail'!DO25)+(0.173913043478261*'[2]Off Peak Detail'!DO44)+(0.173913043478261*'[2]Off Peak Detail'!DO63)</f>
        <v>23.552502972146748</v>
      </c>
      <c r="DU25" s="52">
        <f>(0.607843137254902*'[2]Off Peak Detail'!DP25)+(0.196078431372549*'[2]Off Peak Detail'!DP44)+(0.196078431372549*'[2]Off Peak Detail'!DP63)</f>
        <v>23.459168774473905</v>
      </c>
      <c r="DV25" s="52">
        <f>(0.652173913043478*'[2]Off Peak Detail'!DQ25)+(0.173913043478261*'[2]Off Peak Detail'!DQ44)+(0.173913043478261*'[2]Off Peak Detail'!DQ63)</f>
        <v>24.708154645173455</v>
      </c>
      <c r="DW25" s="52">
        <f>(0.659574468085106*'[2]Off Peak Detail'!DR25)+(0.170212765957447*'[2]Off Peak Detail'!DR44)+(0.170212765957447*'[2]Off Peak Detail'!DR63)</f>
        <v>27.657821931230266</v>
      </c>
      <c r="DX25" s="52">
        <f>(0.607843137254902*'[2]Off Peak Detail'!DS25)+(0.196078431372549*'[2]Off Peak Detail'!DS44)+(0.196078431372549*'[2]Off Peak Detail'!DS63)</f>
        <v>28.125836376115391</v>
      </c>
      <c r="DY25" s="52">
        <f>(0.652173913043478*'[2]Off Peak Detail'!DT25)+(0.173913043478261*'[2]Off Peak Detail'!DT44)+(0.173913043478261*'[2]Off Peak Detail'!DT63)</f>
        <v>24.355111959706186</v>
      </c>
      <c r="DZ25" s="52">
        <f>(0.63265306122449*'[2]Off Peak Detail'!DU25)+(0.204081632653061*'[2]Off Peak Detail'!DU44)+(0.163265306122449*'[2]Off Peak Detail'!DU63)</f>
        <v>23.773820464465086</v>
      </c>
      <c r="EA25" s="52">
        <f>(0.625*'[2]Off Peak Detail'!DV25)+(0.166666666666667*'[2]Off Peak Detail'!DV44)+(0.208333333333333*'[2]Off Peak Detail'!DV63)</f>
        <v>23.127044836680092</v>
      </c>
      <c r="EB25" s="52">
        <f>(0.659574468085106*'[2]Off Peak Detail'!DW25)+(0.170212765957447*'[2]Off Peak Detail'!DW44)+(0.170212765957447*'[2]Off Peak Detail'!DW63)</f>
        <v>24.487556352006631</v>
      </c>
      <c r="EC25" s="52">
        <f>(0.607843137254902*'[2]Off Peak Detail'!DX25)+(0.196078431372549*'[2]Off Peak Detail'!DX44)+(0.196078431372549*'[2]Off Peak Detail'!DX63)</f>
        <v>26.663089363247739</v>
      </c>
      <c r="ED25" s="52">
        <f>(0.636363636363636*'[2]Off Peak Detail'!DY25)+(0.181818181818182*'[2]Off Peak Detail'!DY44)+(0.181818181818182*'[2]Off Peak Detail'!DY63)</f>
        <v>26.33432024175471</v>
      </c>
      <c r="EE25" s="52">
        <f>(0.659574468085106*'[2]Off Peak Detail'!DZ25)+(0.170212765957447*'[2]Off Peak Detail'!DZ44)+(0.170212765957447*'[2]Off Peak Detail'!DZ63)</f>
        <v>24.717393867005701</v>
      </c>
      <c r="EF25" s="52">
        <f>(0.652173913043478*'[2]Off Peak Detail'!EA25)+(0.173913043478261*'[2]Off Peak Detail'!EA44)+(0.173913043478261*'[2]Off Peak Detail'!EA63)</f>
        <v>24.302502972146744</v>
      </c>
      <c r="EG25" s="52">
        <f>(0.607843137254902*'[2]Off Peak Detail'!EB25)+(0.196078431372549*'[2]Off Peak Detail'!EB44)+(0.196078431372549*'[2]Off Peak Detail'!EB63)</f>
        <v>24.209168774473902</v>
      </c>
      <c r="EH25" s="52">
        <f>(0.652173913043478*'[2]Off Peak Detail'!EC25)+(0.173913043478261*'[2]Off Peak Detail'!EC44)+(0.173913043478261*'[2]Off Peak Detail'!EC63)</f>
        <v>25.719024210390845</v>
      </c>
      <c r="EI25" s="52">
        <f>(0.63265306122449*'[2]Off Peak Detail'!ED25)+(0.204081632653061*'[2]Off Peak Detail'!ED44)+(0.163265306122449*'[2]Off Peak Detail'!ED63)</f>
        <v>28.697706993258731</v>
      </c>
      <c r="EJ25" s="52">
        <f>(0.63265306122449*'[2]Off Peak Detail'!EE25)+(0.163265306122449*'[2]Off Peak Detail'!EE44)+(0.204081632653061*'[2]Off Peak Detail'!EE63)</f>
        <v>28.533625373061824</v>
      </c>
      <c r="EK25" s="52">
        <f>(0.652173913043478*'[2]Off Peak Detail'!EF25)+(0.173913043478261*'[2]Off Peak Detail'!EF44)+(0.173913043478261*'[2]Off Peak Detail'!EF63)</f>
        <v>25.105111959706186</v>
      </c>
      <c r="EL25" s="52">
        <f>(0.607843137254902*'[2]Off Peak Detail'!EG25)+(0.196078431372549*'[2]Off Peak Detail'!EG44)+(0.196078431372549*'[2]Off Peak Detail'!EG63)</f>
        <v>24.672063101974189</v>
      </c>
      <c r="EM25" s="52">
        <f>(0.652173913043478*'[2]Off Peak Detail'!EH25)+(0.173913043478261*'[2]Off Peak Detail'!EH44)+(0.173913043478261*'[2]Off Peak Detail'!EH63)</f>
        <v>23.706307319972829</v>
      </c>
      <c r="EN25" s="52">
        <f>(0.659574468085106*'[2]Off Peak Detail'!EI25)+(0.170212765957447*'[2]Off Peak Detail'!EI44)+(0.170212765957447*'[2]Off Peak Detail'!EI63)</f>
        <v>25.237556352006628</v>
      </c>
    </row>
    <row r="26" spans="1:144" s="6" customFormat="1" ht="9" customHeight="1" x14ac:dyDescent="0.2">
      <c r="A26" s="5"/>
      <c r="B26" s="2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1"/>
      <c r="AG26" s="46"/>
      <c r="AH26" s="46"/>
    </row>
    <row r="27" spans="1:144" s="9" customFormat="1" ht="13.5" customHeight="1" thickBot="1" x14ac:dyDescent="0.25">
      <c r="A27" s="63" t="s">
        <v>41</v>
      </c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160"/>
      <c r="AG27" s="64"/>
      <c r="AH27" s="64"/>
    </row>
    <row r="28" spans="1:144" s="6" customFormat="1" ht="13.65" customHeight="1" x14ac:dyDescent="0.2">
      <c r="A28" s="28" t="s">
        <v>18</v>
      </c>
      <c r="B28" s="157"/>
      <c r="C28" s="29">
        <f t="shared" ref="C28:AG28" ca="1" si="21">C9-C47</f>
        <v>0</v>
      </c>
      <c r="D28" s="29">
        <f t="shared" ca="1" si="21"/>
        <v>0</v>
      </c>
      <c r="E28" s="29">
        <f t="shared" si="21"/>
        <v>0</v>
      </c>
      <c r="F28" s="29">
        <f t="shared" si="21"/>
        <v>0</v>
      </c>
      <c r="G28" s="29">
        <f t="shared" si="21"/>
        <v>0</v>
      </c>
      <c r="H28" s="29">
        <f t="shared" si="21"/>
        <v>0</v>
      </c>
      <c r="I28" s="29">
        <f t="shared" si="21"/>
        <v>0</v>
      </c>
      <c r="J28" s="30">
        <f t="shared" si="21"/>
        <v>0</v>
      </c>
      <c r="K28" s="29">
        <f t="shared" si="21"/>
        <v>0</v>
      </c>
      <c r="L28" s="29">
        <f t="shared" si="21"/>
        <v>0</v>
      </c>
      <c r="M28" s="29">
        <f t="shared" si="21"/>
        <v>0</v>
      </c>
      <c r="N28" s="29">
        <f t="shared" si="21"/>
        <v>0</v>
      </c>
      <c r="O28" s="29">
        <f t="shared" si="21"/>
        <v>0</v>
      </c>
      <c r="P28" s="29">
        <f t="shared" si="21"/>
        <v>0</v>
      </c>
      <c r="Q28" s="29">
        <f t="shared" si="21"/>
        <v>0</v>
      </c>
      <c r="R28" s="29">
        <f t="shared" si="21"/>
        <v>0</v>
      </c>
      <c r="S28" s="29">
        <f t="shared" si="21"/>
        <v>0</v>
      </c>
      <c r="T28" s="29">
        <f t="shared" si="21"/>
        <v>0</v>
      </c>
      <c r="U28" s="29">
        <f t="shared" si="21"/>
        <v>0</v>
      </c>
      <c r="V28" s="29">
        <f t="shared" si="21"/>
        <v>0</v>
      </c>
      <c r="W28" s="29">
        <f t="shared" si="21"/>
        <v>0</v>
      </c>
      <c r="X28" s="29">
        <f t="shared" si="21"/>
        <v>0</v>
      </c>
      <c r="Y28" s="29">
        <f t="shared" si="21"/>
        <v>0</v>
      </c>
      <c r="Z28" s="29">
        <f t="shared" si="21"/>
        <v>0</v>
      </c>
      <c r="AA28" s="30">
        <f t="shared" si="21"/>
        <v>0</v>
      </c>
      <c r="AB28" s="30">
        <f t="shared" si="21"/>
        <v>0</v>
      </c>
      <c r="AC28" s="30">
        <f t="shared" si="21"/>
        <v>0</v>
      </c>
      <c r="AD28" s="30">
        <f t="shared" si="21"/>
        <v>0</v>
      </c>
      <c r="AE28" s="30">
        <f t="shared" si="21"/>
        <v>0</v>
      </c>
      <c r="AF28" s="39">
        <f t="shared" si="21"/>
        <v>0</v>
      </c>
      <c r="AG28" s="69">
        <f t="shared" si="21"/>
        <v>3.077618789770753E-5</v>
      </c>
      <c r="AH28" s="35"/>
      <c r="AI28" s="36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  <c r="DG28" s="31"/>
      <c r="DH28" s="31"/>
      <c r="DI28" s="31"/>
      <c r="DJ28" s="31"/>
      <c r="DK28" s="31"/>
      <c r="DL28" s="31"/>
      <c r="DM28" s="31"/>
      <c r="DN28" s="31"/>
      <c r="DO28" s="31"/>
      <c r="DP28" s="31"/>
      <c r="DQ28" s="31"/>
      <c r="DR28" s="31"/>
      <c r="DS28" s="31"/>
      <c r="DT28" s="31"/>
      <c r="DU28" s="31"/>
      <c r="DV28" s="31"/>
      <c r="DW28" s="31"/>
      <c r="DX28" s="31"/>
      <c r="DY28" s="31"/>
      <c r="DZ28" s="31"/>
      <c r="EA28" s="31"/>
      <c r="EB28" s="31"/>
      <c r="EC28" s="31"/>
      <c r="ED28" s="31"/>
      <c r="EE28" s="31"/>
      <c r="EF28" s="31"/>
      <c r="EG28" s="31"/>
      <c r="EH28" s="31"/>
      <c r="EI28" s="31"/>
      <c r="EJ28" s="31"/>
      <c r="EK28" s="31"/>
      <c r="EL28" s="31"/>
      <c r="EM28" s="31"/>
      <c r="EN28" s="31"/>
    </row>
    <row r="29" spans="1:144" s="6" customFormat="1" ht="13.65" customHeight="1" x14ac:dyDescent="0.2">
      <c r="A29" s="37" t="s">
        <v>20</v>
      </c>
      <c r="B29" s="38"/>
      <c r="C29" s="31">
        <f t="shared" ref="C29:AG29" ca="1" si="22">C10-C48</f>
        <v>0</v>
      </c>
      <c r="D29" s="31">
        <f t="shared" ca="1" si="22"/>
        <v>0</v>
      </c>
      <c r="E29" s="31">
        <f t="shared" si="22"/>
        <v>0</v>
      </c>
      <c r="F29" s="31">
        <f t="shared" si="22"/>
        <v>0</v>
      </c>
      <c r="G29" s="31">
        <f t="shared" si="22"/>
        <v>0</v>
      </c>
      <c r="H29" s="31">
        <f t="shared" si="22"/>
        <v>0</v>
      </c>
      <c r="I29" s="31">
        <f t="shared" si="22"/>
        <v>0</v>
      </c>
      <c r="J29" s="39">
        <f t="shared" si="22"/>
        <v>0</v>
      </c>
      <c r="K29" s="31">
        <f t="shared" si="22"/>
        <v>0</v>
      </c>
      <c r="L29" s="31">
        <f t="shared" si="22"/>
        <v>0</v>
      </c>
      <c r="M29" s="31">
        <f t="shared" si="22"/>
        <v>0</v>
      </c>
      <c r="N29" s="31">
        <f t="shared" si="22"/>
        <v>0</v>
      </c>
      <c r="O29" s="31">
        <f t="shared" si="22"/>
        <v>0</v>
      </c>
      <c r="P29" s="31">
        <f t="shared" si="22"/>
        <v>0</v>
      </c>
      <c r="Q29" s="31">
        <f t="shared" si="22"/>
        <v>0</v>
      </c>
      <c r="R29" s="31">
        <f t="shared" si="22"/>
        <v>0</v>
      </c>
      <c r="S29" s="31">
        <f t="shared" si="22"/>
        <v>0</v>
      </c>
      <c r="T29" s="31">
        <f t="shared" si="22"/>
        <v>0</v>
      </c>
      <c r="U29" s="31">
        <f t="shared" si="22"/>
        <v>0</v>
      </c>
      <c r="V29" s="31">
        <f t="shared" si="22"/>
        <v>0</v>
      </c>
      <c r="W29" s="31">
        <f t="shared" si="22"/>
        <v>0</v>
      </c>
      <c r="X29" s="31">
        <f t="shared" si="22"/>
        <v>0</v>
      </c>
      <c r="Y29" s="31">
        <f t="shared" si="22"/>
        <v>0</v>
      </c>
      <c r="Z29" s="31">
        <f t="shared" si="22"/>
        <v>0</v>
      </c>
      <c r="AA29" s="39">
        <f t="shared" si="22"/>
        <v>0</v>
      </c>
      <c r="AB29" s="39">
        <f t="shared" si="22"/>
        <v>0</v>
      </c>
      <c r="AC29" s="39">
        <f t="shared" si="22"/>
        <v>0</v>
      </c>
      <c r="AD29" s="39">
        <f t="shared" si="22"/>
        <v>0</v>
      </c>
      <c r="AE29" s="39">
        <f t="shared" si="22"/>
        <v>0</v>
      </c>
      <c r="AF29" s="39">
        <f t="shared" si="22"/>
        <v>0</v>
      </c>
      <c r="AG29" s="70">
        <f t="shared" si="22"/>
        <v>-5.6438083020138308E-4</v>
      </c>
      <c r="AH29" s="35"/>
      <c r="AI29" s="36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43"/>
      <c r="CZ29" s="43"/>
      <c r="DA29" s="43"/>
      <c r="DB29" s="43"/>
      <c r="DC29" s="43"/>
      <c r="DD29" s="43"/>
      <c r="DE29" s="43"/>
      <c r="DF29" s="43"/>
      <c r="DG29" s="43"/>
      <c r="DH29" s="43"/>
      <c r="DI29" s="43"/>
      <c r="DJ29" s="43"/>
      <c r="DK29" s="43"/>
      <c r="DL29" s="43"/>
      <c r="DM29" s="43"/>
      <c r="DN29" s="43"/>
      <c r="DO29" s="43"/>
      <c r="DP29" s="43"/>
      <c r="DQ29" s="43"/>
      <c r="DR29" s="43"/>
      <c r="DS29" s="43"/>
      <c r="DT29" s="43"/>
      <c r="DU29" s="43"/>
      <c r="DV29" s="43"/>
      <c r="DW29" s="43"/>
      <c r="DX29" s="43"/>
      <c r="DY29" s="43"/>
      <c r="DZ29" s="43"/>
      <c r="EA29" s="43"/>
      <c r="EB29" s="43"/>
      <c r="EC29" s="43"/>
      <c r="ED29" s="43"/>
      <c r="EE29" s="43"/>
      <c r="EF29" s="43"/>
      <c r="EG29" s="43"/>
      <c r="EH29" s="43"/>
      <c r="EI29" s="43"/>
      <c r="EJ29" s="43"/>
      <c r="EK29" s="43"/>
      <c r="EL29" s="43"/>
      <c r="EM29" s="43"/>
      <c r="EN29" s="43"/>
    </row>
    <row r="30" spans="1:144" s="6" customFormat="1" ht="13.65" customHeight="1" x14ac:dyDescent="0.2">
      <c r="A30" s="37" t="s">
        <v>22</v>
      </c>
      <c r="B30" s="9"/>
      <c r="C30" s="31">
        <f t="shared" ref="C30:AG30" ca="1" si="23">C11-C49</f>
        <v>0</v>
      </c>
      <c r="D30" s="31">
        <f t="shared" ca="1" si="23"/>
        <v>0</v>
      </c>
      <c r="E30" s="31">
        <f t="shared" si="23"/>
        <v>0</v>
      </c>
      <c r="F30" s="31">
        <f t="shared" si="23"/>
        <v>0</v>
      </c>
      <c r="G30" s="31">
        <f t="shared" si="23"/>
        <v>0</v>
      </c>
      <c r="H30" s="31">
        <f t="shared" si="23"/>
        <v>0</v>
      </c>
      <c r="I30" s="31">
        <f t="shared" si="23"/>
        <v>0</v>
      </c>
      <c r="J30" s="39">
        <f t="shared" si="23"/>
        <v>0</v>
      </c>
      <c r="K30" s="31">
        <f t="shared" si="23"/>
        <v>0</v>
      </c>
      <c r="L30" s="31">
        <f t="shared" si="23"/>
        <v>0</v>
      </c>
      <c r="M30" s="31">
        <f t="shared" si="23"/>
        <v>0</v>
      </c>
      <c r="N30" s="31">
        <f t="shared" si="23"/>
        <v>0</v>
      </c>
      <c r="O30" s="31">
        <f t="shared" si="23"/>
        <v>0</v>
      </c>
      <c r="P30" s="31">
        <f t="shared" si="23"/>
        <v>0</v>
      </c>
      <c r="Q30" s="31">
        <f t="shared" si="23"/>
        <v>0</v>
      </c>
      <c r="R30" s="31">
        <f t="shared" si="23"/>
        <v>0</v>
      </c>
      <c r="S30" s="31">
        <f t="shared" si="23"/>
        <v>0</v>
      </c>
      <c r="T30" s="31">
        <f t="shared" si="23"/>
        <v>0</v>
      </c>
      <c r="U30" s="31">
        <f t="shared" si="23"/>
        <v>0</v>
      </c>
      <c r="V30" s="31">
        <f t="shared" si="23"/>
        <v>0</v>
      </c>
      <c r="W30" s="31">
        <f t="shared" si="23"/>
        <v>0</v>
      </c>
      <c r="X30" s="31">
        <f t="shared" si="23"/>
        <v>0</v>
      </c>
      <c r="Y30" s="31">
        <f t="shared" si="23"/>
        <v>0</v>
      </c>
      <c r="Z30" s="31">
        <f t="shared" si="23"/>
        <v>0</v>
      </c>
      <c r="AA30" s="39">
        <f t="shared" si="23"/>
        <v>0</v>
      </c>
      <c r="AB30" s="39">
        <f t="shared" si="23"/>
        <v>0</v>
      </c>
      <c r="AC30" s="39">
        <f t="shared" si="23"/>
        <v>0</v>
      </c>
      <c r="AD30" s="39">
        <f t="shared" si="23"/>
        <v>0</v>
      </c>
      <c r="AE30" s="39">
        <f t="shared" si="23"/>
        <v>0</v>
      </c>
      <c r="AF30" s="39">
        <f t="shared" si="23"/>
        <v>0</v>
      </c>
      <c r="AG30" s="70">
        <f t="shared" si="23"/>
        <v>-5.1162070682009286E-4</v>
      </c>
      <c r="AH30" s="35"/>
      <c r="AI30" s="36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/>
      <c r="CH30" s="43"/>
      <c r="CI30" s="43"/>
      <c r="CJ30" s="43"/>
      <c r="CK30" s="43"/>
      <c r="CL30" s="43"/>
      <c r="CM30" s="43"/>
      <c r="CN30" s="43"/>
      <c r="CO30" s="43"/>
      <c r="CP30" s="43"/>
      <c r="CQ30" s="43"/>
      <c r="CR30" s="43"/>
      <c r="CS30" s="43"/>
      <c r="CT30" s="43"/>
      <c r="CU30" s="43"/>
      <c r="CV30" s="43"/>
      <c r="CW30" s="43"/>
      <c r="CX30" s="43"/>
      <c r="CY30" s="43"/>
      <c r="CZ30" s="43"/>
      <c r="DA30" s="43"/>
      <c r="DB30" s="43"/>
      <c r="DC30" s="43"/>
      <c r="DD30" s="43"/>
      <c r="DE30" s="43"/>
      <c r="DF30" s="43"/>
      <c r="DG30" s="43"/>
      <c r="DH30" s="43"/>
      <c r="DI30" s="43"/>
      <c r="DJ30" s="43"/>
      <c r="DK30" s="43"/>
      <c r="DL30" s="43"/>
      <c r="DM30" s="43"/>
      <c r="DN30" s="43"/>
      <c r="DO30" s="43"/>
      <c r="DP30" s="43"/>
      <c r="DQ30" s="43"/>
      <c r="DR30" s="43"/>
      <c r="DS30" s="43"/>
      <c r="DT30" s="43"/>
      <c r="DU30" s="43"/>
      <c r="DV30" s="43"/>
      <c r="DW30" s="43"/>
      <c r="DX30" s="43"/>
      <c r="DY30" s="43"/>
      <c r="DZ30" s="43"/>
      <c r="EA30" s="43"/>
      <c r="EB30" s="43"/>
      <c r="EC30" s="43"/>
      <c r="ED30" s="43"/>
      <c r="EE30" s="43"/>
      <c r="EF30" s="43"/>
      <c r="EG30" s="43"/>
      <c r="EH30" s="43"/>
      <c r="EI30" s="43"/>
      <c r="EJ30" s="43"/>
      <c r="EK30" s="43"/>
      <c r="EL30" s="43"/>
      <c r="EM30" s="43"/>
      <c r="EN30" s="43"/>
    </row>
    <row r="31" spans="1:144" s="6" customFormat="1" ht="13.65" customHeight="1" x14ac:dyDescent="0.2">
      <c r="A31" s="37" t="s">
        <v>23</v>
      </c>
      <c r="B31" s="9"/>
      <c r="C31" s="31">
        <f t="shared" ref="C31:AG31" ca="1" si="24">C12-C50</f>
        <v>0</v>
      </c>
      <c r="D31" s="31">
        <f t="shared" ca="1" si="24"/>
        <v>0</v>
      </c>
      <c r="E31" s="31">
        <f t="shared" si="24"/>
        <v>0</v>
      </c>
      <c r="F31" s="31">
        <f t="shared" si="24"/>
        <v>0</v>
      </c>
      <c r="G31" s="31">
        <f t="shared" si="24"/>
        <v>0</v>
      </c>
      <c r="H31" s="31">
        <f t="shared" si="24"/>
        <v>0</v>
      </c>
      <c r="I31" s="31">
        <f t="shared" si="24"/>
        <v>0</v>
      </c>
      <c r="J31" s="39">
        <f t="shared" si="24"/>
        <v>0</v>
      </c>
      <c r="K31" s="31">
        <f t="shared" si="24"/>
        <v>0</v>
      </c>
      <c r="L31" s="31">
        <f t="shared" si="24"/>
        <v>0</v>
      </c>
      <c r="M31" s="31">
        <f t="shared" si="24"/>
        <v>0</v>
      </c>
      <c r="N31" s="31">
        <f t="shared" si="24"/>
        <v>0</v>
      </c>
      <c r="O31" s="31">
        <f t="shared" si="24"/>
        <v>0</v>
      </c>
      <c r="P31" s="31">
        <f t="shared" si="24"/>
        <v>0</v>
      </c>
      <c r="Q31" s="31">
        <f t="shared" si="24"/>
        <v>0</v>
      </c>
      <c r="R31" s="31">
        <f t="shared" si="24"/>
        <v>0</v>
      </c>
      <c r="S31" s="31">
        <f t="shared" si="24"/>
        <v>0</v>
      </c>
      <c r="T31" s="31">
        <f t="shared" si="24"/>
        <v>0</v>
      </c>
      <c r="U31" s="31">
        <f t="shared" si="24"/>
        <v>0</v>
      </c>
      <c r="V31" s="31">
        <f t="shared" si="24"/>
        <v>0</v>
      </c>
      <c r="W31" s="31">
        <f t="shared" si="24"/>
        <v>0</v>
      </c>
      <c r="X31" s="31">
        <f t="shared" si="24"/>
        <v>0</v>
      </c>
      <c r="Y31" s="31">
        <f t="shared" si="24"/>
        <v>0</v>
      </c>
      <c r="Z31" s="31">
        <f t="shared" si="24"/>
        <v>0</v>
      </c>
      <c r="AA31" s="39">
        <f t="shared" si="24"/>
        <v>0</v>
      </c>
      <c r="AB31" s="39">
        <f t="shared" si="24"/>
        <v>0</v>
      </c>
      <c r="AC31" s="39">
        <f t="shared" si="24"/>
        <v>0</v>
      </c>
      <c r="AD31" s="39">
        <f t="shared" si="24"/>
        <v>0</v>
      </c>
      <c r="AE31" s="39">
        <f t="shared" si="24"/>
        <v>0</v>
      </c>
      <c r="AF31" s="39">
        <f t="shared" si="24"/>
        <v>0</v>
      </c>
      <c r="AG31" s="70">
        <f t="shared" si="24"/>
        <v>-7.9225331358262485E-4</v>
      </c>
      <c r="AH31" s="35"/>
      <c r="AI31" s="36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  <c r="CD31" s="43"/>
      <c r="CE31" s="43"/>
      <c r="CF31" s="43"/>
      <c r="CG31" s="43"/>
      <c r="CH31" s="43"/>
      <c r="CI31" s="43"/>
      <c r="CJ31" s="43"/>
      <c r="CK31" s="43"/>
      <c r="CL31" s="43"/>
      <c r="CM31" s="43"/>
      <c r="CN31" s="43"/>
      <c r="CO31" s="43"/>
      <c r="CP31" s="43"/>
      <c r="CQ31" s="43"/>
      <c r="CR31" s="43"/>
      <c r="CS31" s="43"/>
      <c r="CT31" s="43"/>
      <c r="CU31" s="43"/>
      <c r="CV31" s="43"/>
      <c r="CW31" s="43"/>
      <c r="CX31" s="43"/>
      <c r="CY31" s="43"/>
      <c r="CZ31" s="43"/>
      <c r="DA31" s="43"/>
      <c r="DB31" s="43"/>
      <c r="DC31" s="43"/>
      <c r="DD31" s="43"/>
      <c r="DE31" s="43"/>
      <c r="DF31" s="43"/>
      <c r="DG31" s="43"/>
      <c r="DH31" s="43"/>
      <c r="DI31" s="43"/>
      <c r="DJ31" s="43"/>
      <c r="DK31" s="43"/>
      <c r="DL31" s="43"/>
      <c r="DM31" s="43"/>
      <c r="DN31" s="43"/>
      <c r="DO31" s="43"/>
      <c r="DP31" s="43"/>
      <c r="DQ31" s="43"/>
      <c r="DR31" s="43"/>
      <c r="DS31" s="43"/>
      <c r="DT31" s="43"/>
      <c r="DU31" s="43"/>
      <c r="DV31" s="43"/>
      <c r="DW31" s="43"/>
      <c r="DX31" s="43"/>
      <c r="DY31" s="43"/>
      <c r="DZ31" s="43"/>
      <c r="EA31" s="43"/>
      <c r="EB31" s="43"/>
      <c r="EC31" s="43"/>
      <c r="ED31" s="43"/>
      <c r="EE31" s="43"/>
      <c r="EF31" s="43"/>
      <c r="EG31" s="43"/>
      <c r="EH31" s="43"/>
      <c r="EI31" s="43"/>
      <c r="EJ31" s="43"/>
      <c r="EK31" s="43"/>
      <c r="EL31" s="43"/>
      <c r="EM31" s="43"/>
      <c r="EN31" s="43"/>
    </row>
    <row r="32" spans="1:144" s="6" customFormat="1" ht="13.65" customHeight="1" x14ac:dyDescent="0.2">
      <c r="A32" s="37" t="s">
        <v>24</v>
      </c>
      <c r="B32" s="44"/>
      <c r="C32" s="31">
        <f t="shared" ref="C32:AG32" ca="1" si="25">C13-C51</f>
        <v>0</v>
      </c>
      <c r="D32" s="31">
        <f t="shared" ca="1" si="25"/>
        <v>0</v>
      </c>
      <c r="E32" s="31">
        <f t="shared" si="25"/>
        <v>0</v>
      </c>
      <c r="F32" s="31">
        <f t="shared" si="25"/>
        <v>0</v>
      </c>
      <c r="G32" s="31">
        <f t="shared" si="25"/>
        <v>0</v>
      </c>
      <c r="H32" s="31">
        <f t="shared" si="25"/>
        <v>0</v>
      </c>
      <c r="I32" s="31">
        <f t="shared" si="25"/>
        <v>0</v>
      </c>
      <c r="J32" s="39">
        <f t="shared" si="25"/>
        <v>0</v>
      </c>
      <c r="K32" s="31">
        <f t="shared" si="25"/>
        <v>0</v>
      </c>
      <c r="L32" s="31">
        <f t="shared" si="25"/>
        <v>0</v>
      </c>
      <c r="M32" s="31">
        <f t="shared" si="25"/>
        <v>0</v>
      </c>
      <c r="N32" s="31">
        <f t="shared" si="25"/>
        <v>0</v>
      </c>
      <c r="O32" s="31">
        <f t="shared" si="25"/>
        <v>0</v>
      </c>
      <c r="P32" s="31">
        <f t="shared" si="25"/>
        <v>0</v>
      </c>
      <c r="Q32" s="31">
        <f t="shared" si="25"/>
        <v>0</v>
      </c>
      <c r="R32" s="31">
        <f t="shared" si="25"/>
        <v>0</v>
      </c>
      <c r="S32" s="31">
        <f t="shared" si="25"/>
        <v>0</v>
      </c>
      <c r="T32" s="31">
        <f t="shared" si="25"/>
        <v>0</v>
      </c>
      <c r="U32" s="31">
        <f t="shared" si="25"/>
        <v>0</v>
      </c>
      <c r="V32" s="31">
        <f t="shared" si="25"/>
        <v>0</v>
      </c>
      <c r="W32" s="31">
        <f t="shared" si="25"/>
        <v>0</v>
      </c>
      <c r="X32" s="31">
        <f t="shared" si="25"/>
        <v>0</v>
      </c>
      <c r="Y32" s="31">
        <f t="shared" si="25"/>
        <v>0</v>
      </c>
      <c r="Z32" s="31">
        <f t="shared" si="25"/>
        <v>0</v>
      </c>
      <c r="AA32" s="39">
        <f t="shared" si="25"/>
        <v>0</v>
      </c>
      <c r="AB32" s="39">
        <f t="shared" si="25"/>
        <v>0</v>
      </c>
      <c r="AC32" s="39">
        <f t="shared" si="25"/>
        <v>0</v>
      </c>
      <c r="AD32" s="39">
        <f t="shared" si="25"/>
        <v>0</v>
      </c>
      <c r="AE32" s="39">
        <f t="shared" si="25"/>
        <v>0</v>
      </c>
      <c r="AF32" s="39">
        <f t="shared" si="25"/>
        <v>0</v>
      </c>
      <c r="AG32" s="71">
        <f t="shared" si="25"/>
        <v>5.9728343734910538E-5</v>
      </c>
      <c r="AH32" s="46"/>
      <c r="AI32" s="36"/>
      <c r="AJ32" s="36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C32" s="43"/>
      <c r="BD32" s="43"/>
      <c r="BE32" s="43"/>
      <c r="BF32" s="43"/>
      <c r="BG32" s="43"/>
      <c r="BH32" s="43"/>
      <c r="BI32" s="43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/>
      <c r="CP32" s="43"/>
      <c r="CQ32" s="43"/>
      <c r="CR32" s="43"/>
      <c r="CS32" s="43"/>
      <c r="CT32" s="43"/>
      <c r="CU32" s="43"/>
      <c r="CV32" s="43"/>
      <c r="CW32" s="43"/>
      <c r="CX32" s="43"/>
      <c r="CY32" s="43"/>
      <c r="CZ32" s="43"/>
      <c r="DA32" s="43"/>
      <c r="DB32" s="43"/>
      <c r="DC32" s="43"/>
      <c r="DD32" s="43"/>
      <c r="DE32" s="43"/>
      <c r="DF32" s="43"/>
      <c r="DG32" s="43"/>
      <c r="DH32" s="43"/>
      <c r="DI32" s="43"/>
      <c r="DJ32" s="43"/>
      <c r="DK32" s="43"/>
      <c r="DL32" s="43"/>
      <c r="DM32" s="43"/>
      <c r="DN32" s="43"/>
      <c r="DO32" s="43"/>
      <c r="DP32" s="43"/>
      <c r="DQ32" s="43"/>
      <c r="DR32" s="43"/>
      <c r="DS32" s="43"/>
      <c r="DT32" s="43"/>
      <c r="DU32" s="43"/>
      <c r="DV32" s="43"/>
      <c r="DW32" s="43"/>
      <c r="DX32" s="43"/>
      <c r="DY32" s="43"/>
      <c r="DZ32" s="43"/>
      <c r="EA32" s="43"/>
      <c r="EB32" s="43"/>
      <c r="EC32" s="43"/>
      <c r="ED32" s="43"/>
      <c r="EE32" s="43"/>
      <c r="EF32" s="43"/>
      <c r="EG32" s="43"/>
      <c r="EH32" s="43"/>
      <c r="EI32" s="43"/>
      <c r="EJ32" s="43"/>
      <c r="EK32" s="43"/>
      <c r="EL32" s="43"/>
      <c r="EM32" s="43"/>
      <c r="EN32" s="43"/>
    </row>
    <row r="33" spans="1:144" s="6" customFormat="1" ht="13.65" customHeight="1" x14ac:dyDescent="0.2">
      <c r="A33" s="47" t="s">
        <v>26</v>
      </c>
      <c r="B33" s="38"/>
      <c r="C33" s="43">
        <f t="shared" ref="C33:AG33" si="26">C14-C52</f>
        <v>0</v>
      </c>
      <c r="D33" s="43">
        <f t="shared" si="26"/>
        <v>0</v>
      </c>
      <c r="E33" s="43">
        <f t="shared" si="26"/>
        <v>0</v>
      </c>
      <c r="F33" s="43">
        <f t="shared" si="26"/>
        <v>0</v>
      </c>
      <c r="G33" s="43">
        <f t="shared" si="26"/>
        <v>0</v>
      </c>
      <c r="H33" s="43">
        <f t="shared" si="26"/>
        <v>0</v>
      </c>
      <c r="I33" s="43">
        <f t="shared" si="26"/>
        <v>0</v>
      </c>
      <c r="J33" s="49">
        <f t="shared" si="26"/>
        <v>0</v>
      </c>
      <c r="K33" s="43">
        <f t="shared" si="26"/>
        <v>0</v>
      </c>
      <c r="L33" s="43">
        <f t="shared" si="26"/>
        <v>0</v>
      </c>
      <c r="M33" s="43">
        <f t="shared" si="26"/>
        <v>0</v>
      </c>
      <c r="N33" s="43">
        <f t="shared" si="26"/>
        <v>0</v>
      </c>
      <c r="O33" s="43">
        <f t="shared" si="26"/>
        <v>0</v>
      </c>
      <c r="P33" s="43">
        <f t="shared" si="26"/>
        <v>0</v>
      </c>
      <c r="Q33" s="43">
        <f t="shared" si="26"/>
        <v>0</v>
      </c>
      <c r="R33" s="43">
        <f t="shared" si="26"/>
        <v>0</v>
      </c>
      <c r="S33" s="43">
        <f t="shared" si="26"/>
        <v>0</v>
      </c>
      <c r="T33" s="43">
        <f t="shared" si="26"/>
        <v>0</v>
      </c>
      <c r="U33" s="43">
        <f t="shared" si="26"/>
        <v>0</v>
      </c>
      <c r="V33" s="43">
        <f t="shared" si="26"/>
        <v>0</v>
      </c>
      <c r="W33" s="43">
        <f t="shared" si="26"/>
        <v>0</v>
      </c>
      <c r="X33" s="43">
        <f t="shared" si="26"/>
        <v>0</v>
      </c>
      <c r="Y33" s="43">
        <f t="shared" si="26"/>
        <v>0</v>
      </c>
      <c r="Z33" s="43">
        <f t="shared" si="26"/>
        <v>0</v>
      </c>
      <c r="AA33" s="49">
        <f t="shared" si="26"/>
        <v>0</v>
      </c>
      <c r="AB33" s="49">
        <f t="shared" si="26"/>
        <v>0</v>
      </c>
      <c r="AC33" s="49">
        <f t="shared" si="26"/>
        <v>0</v>
      </c>
      <c r="AD33" s="49">
        <f t="shared" si="26"/>
        <v>0</v>
      </c>
      <c r="AE33" s="49">
        <f t="shared" si="26"/>
        <v>0</v>
      </c>
      <c r="AF33" s="49">
        <f t="shared" si="26"/>
        <v>0</v>
      </c>
      <c r="AG33" s="161">
        <f t="shared" si="26"/>
        <v>-1.7729823860457294E-4</v>
      </c>
      <c r="AH33" s="35"/>
      <c r="AI33" s="36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  <c r="CH33" s="31"/>
      <c r="CI33" s="31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31"/>
      <c r="CU33" s="31"/>
      <c r="CV33" s="31"/>
      <c r="CW33" s="31"/>
      <c r="CX33" s="31"/>
      <c r="CY33" s="31"/>
      <c r="CZ33" s="31"/>
      <c r="DA33" s="31"/>
      <c r="DB33" s="31"/>
      <c r="DC33" s="31"/>
      <c r="DD33" s="31"/>
      <c r="DE33" s="31"/>
      <c r="DF33" s="31"/>
      <c r="DG33" s="31"/>
      <c r="DH33" s="31"/>
      <c r="DI33" s="31"/>
      <c r="DJ33" s="31"/>
      <c r="DK33" s="31"/>
      <c r="DL33" s="31"/>
      <c r="DM33" s="31"/>
      <c r="DN33" s="31"/>
      <c r="DO33" s="31"/>
      <c r="DP33" s="31"/>
      <c r="DQ33" s="31"/>
      <c r="DR33" s="31"/>
      <c r="DS33" s="31"/>
      <c r="DT33" s="31"/>
      <c r="DU33" s="31"/>
      <c r="DV33" s="31"/>
      <c r="DW33" s="31"/>
      <c r="DX33" s="31"/>
      <c r="DY33" s="31"/>
      <c r="DZ33" s="31"/>
      <c r="EA33" s="31"/>
      <c r="EB33" s="31"/>
      <c r="EC33" s="31"/>
      <c r="ED33" s="31"/>
      <c r="EE33" s="31"/>
      <c r="EF33" s="31"/>
      <c r="EG33" s="31"/>
      <c r="EH33" s="31"/>
      <c r="EI33" s="31"/>
      <c r="EJ33" s="31"/>
      <c r="EK33" s="31"/>
      <c r="EL33" s="31"/>
      <c r="EM33" s="31"/>
      <c r="EN33" s="31"/>
    </row>
    <row r="34" spans="1:144" s="6" customFormat="1" ht="13.65" customHeight="1" x14ac:dyDescent="0.2">
      <c r="A34" s="53" t="s">
        <v>48</v>
      </c>
      <c r="B34" s="5"/>
      <c r="C34" s="31">
        <f t="shared" ref="C34:AG34" ca="1" si="27">C15-C53</f>
        <v>5.5462204107747937E-2</v>
      </c>
      <c r="D34" s="31">
        <f t="shared" ca="1" si="27"/>
        <v>0</v>
      </c>
      <c r="E34" s="31">
        <f t="shared" si="27"/>
        <v>0</v>
      </c>
      <c r="F34" s="31">
        <f t="shared" si="27"/>
        <v>0</v>
      </c>
      <c r="G34" s="31">
        <f t="shared" si="27"/>
        <v>0</v>
      </c>
      <c r="H34" s="31">
        <f t="shared" si="27"/>
        <v>0</v>
      </c>
      <c r="I34" s="31">
        <f t="shared" si="27"/>
        <v>0</v>
      </c>
      <c r="J34" s="39">
        <f t="shared" si="27"/>
        <v>1.0783935240290532E-2</v>
      </c>
      <c r="K34" s="31">
        <f t="shared" si="27"/>
        <v>0</v>
      </c>
      <c r="L34" s="31">
        <f t="shared" si="27"/>
        <v>0</v>
      </c>
      <c r="M34" s="31">
        <f t="shared" si="27"/>
        <v>0</v>
      </c>
      <c r="N34" s="31">
        <f t="shared" si="27"/>
        <v>0</v>
      </c>
      <c r="O34" s="31">
        <f t="shared" si="27"/>
        <v>0</v>
      </c>
      <c r="P34" s="31">
        <f t="shared" si="27"/>
        <v>0</v>
      </c>
      <c r="Q34" s="31">
        <f t="shared" si="27"/>
        <v>0</v>
      </c>
      <c r="R34" s="31">
        <f t="shared" si="27"/>
        <v>0</v>
      </c>
      <c r="S34" s="31">
        <f t="shared" si="27"/>
        <v>0</v>
      </c>
      <c r="T34" s="31">
        <f t="shared" si="27"/>
        <v>0</v>
      </c>
      <c r="U34" s="31">
        <f t="shared" si="27"/>
        <v>0</v>
      </c>
      <c r="V34" s="31">
        <f t="shared" si="27"/>
        <v>0</v>
      </c>
      <c r="W34" s="31">
        <f t="shared" si="27"/>
        <v>0</v>
      </c>
      <c r="X34" s="31">
        <f t="shared" si="27"/>
        <v>0</v>
      </c>
      <c r="Y34" s="31">
        <f t="shared" si="27"/>
        <v>0</v>
      </c>
      <c r="Z34" s="31">
        <f t="shared" si="27"/>
        <v>0</v>
      </c>
      <c r="AA34" s="39">
        <f t="shared" si="27"/>
        <v>0</v>
      </c>
      <c r="AB34" s="39">
        <f t="shared" si="27"/>
        <v>3.1556134061361263E-7</v>
      </c>
      <c r="AC34" s="39">
        <f t="shared" si="27"/>
        <v>3.1899907781962611E-7</v>
      </c>
      <c r="AD34" s="39">
        <f t="shared" si="27"/>
        <v>3.1711744341578196E-7</v>
      </c>
      <c r="AE34" s="39">
        <f t="shared" si="27"/>
        <v>3.1602930405938423E-7</v>
      </c>
      <c r="AF34" s="39">
        <f t="shared" si="27"/>
        <v>3.1660943378142292E-7</v>
      </c>
      <c r="AG34" s="71">
        <f t="shared" si="27"/>
        <v>-3.169779350074009E-4</v>
      </c>
      <c r="AH34" s="46"/>
      <c r="AI34" s="36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  <c r="CH34" s="31"/>
      <c r="CI34" s="31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31"/>
      <c r="CU34" s="31"/>
      <c r="CV34" s="31"/>
      <c r="CW34" s="31"/>
      <c r="CX34" s="31"/>
      <c r="CY34" s="31"/>
      <c r="CZ34" s="31"/>
      <c r="DA34" s="31"/>
      <c r="DB34" s="31"/>
      <c r="DC34" s="31"/>
      <c r="DD34" s="31"/>
      <c r="DE34" s="31"/>
      <c r="DF34" s="31"/>
      <c r="DG34" s="31"/>
      <c r="DH34" s="31"/>
      <c r="DI34" s="31"/>
      <c r="DJ34" s="31"/>
      <c r="DK34" s="31"/>
      <c r="DL34" s="31"/>
      <c r="DM34" s="31"/>
      <c r="DN34" s="31"/>
      <c r="DO34" s="31"/>
      <c r="DP34" s="31"/>
      <c r="DQ34" s="31"/>
      <c r="DR34" s="31"/>
      <c r="DS34" s="31"/>
      <c r="DT34" s="31"/>
      <c r="DU34" s="31"/>
      <c r="DV34" s="31"/>
      <c r="DW34" s="31"/>
      <c r="DX34" s="31"/>
      <c r="DY34" s="31"/>
      <c r="DZ34" s="31"/>
      <c r="EA34" s="31"/>
      <c r="EB34" s="31"/>
      <c r="EC34" s="31"/>
      <c r="ED34" s="31"/>
      <c r="EE34" s="31"/>
      <c r="EF34" s="31"/>
      <c r="EG34" s="31"/>
      <c r="EH34" s="31"/>
      <c r="EI34" s="31"/>
      <c r="EJ34" s="31"/>
      <c r="EK34" s="31"/>
      <c r="EL34" s="31"/>
      <c r="EM34" s="31"/>
      <c r="EN34" s="31"/>
    </row>
    <row r="35" spans="1:144" s="6" customFormat="1" ht="13.65" customHeight="1" x14ac:dyDescent="0.2">
      <c r="A35" s="53" t="s">
        <v>28</v>
      </c>
      <c r="B35" s="5"/>
      <c r="C35" s="31">
        <f t="shared" ref="C35:AG35" ca="1" si="28">C16-C54</f>
        <v>0.11092436333666456</v>
      </c>
      <c r="D35" s="31">
        <f t="shared" ca="1" si="28"/>
        <v>0</v>
      </c>
      <c r="E35" s="31">
        <f t="shared" si="28"/>
        <v>0</v>
      </c>
      <c r="F35" s="31">
        <f t="shared" si="28"/>
        <v>0</v>
      </c>
      <c r="G35" s="31">
        <f t="shared" si="28"/>
        <v>0</v>
      </c>
      <c r="H35" s="31">
        <f t="shared" si="28"/>
        <v>0</v>
      </c>
      <c r="I35" s="31">
        <f t="shared" si="28"/>
        <v>0</v>
      </c>
      <c r="J35" s="39">
        <f t="shared" si="28"/>
        <v>1.9283535194649204E-2</v>
      </c>
      <c r="K35" s="31">
        <f t="shared" si="28"/>
        <v>0</v>
      </c>
      <c r="L35" s="31">
        <f t="shared" si="28"/>
        <v>0</v>
      </c>
      <c r="M35" s="31">
        <f t="shared" si="28"/>
        <v>0</v>
      </c>
      <c r="N35" s="31">
        <f t="shared" si="28"/>
        <v>0</v>
      </c>
      <c r="O35" s="31">
        <f t="shared" si="28"/>
        <v>0</v>
      </c>
      <c r="P35" s="31">
        <f t="shared" si="28"/>
        <v>0</v>
      </c>
      <c r="Q35" s="31">
        <f t="shared" si="28"/>
        <v>0</v>
      </c>
      <c r="R35" s="31">
        <f t="shared" si="28"/>
        <v>0</v>
      </c>
      <c r="S35" s="31">
        <f t="shared" si="28"/>
        <v>0</v>
      </c>
      <c r="T35" s="31">
        <f t="shared" si="28"/>
        <v>0</v>
      </c>
      <c r="U35" s="31">
        <f t="shared" si="28"/>
        <v>0</v>
      </c>
      <c r="V35" s="31">
        <f t="shared" si="28"/>
        <v>0</v>
      </c>
      <c r="W35" s="31">
        <f t="shared" si="28"/>
        <v>0</v>
      </c>
      <c r="X35" s="31">
        <f t="shared" si="28"/>
        <v>0</v>
      </c>
      <c r="Y35" s="31">
        <f t="shared" si="28"/>
        <v>0</v>
      </c>
      <c r="Z35" s="31">
        <f t="shared" si="28"/>
        <v>0</v>
      </c>
      <c r="AA35" s="39">
        <f t="shared" si="28"/>
        <v>0</v>
      </c>
      <c r="AB35" s="39">
        <f t="shared" si="28"/>
        <v>0</v>
      </c>
      <c r="AC35" s="39">
        <f t="shared" si="28"/>
        <v>0</v>
      </c>
      <c r="AD35" s="39">
        <f t="shared" si="28"/>
        <v>0</v>
      </c>
      <c r="AE35" s="39">
        <f t="shared" si="28"/>
        <v>0</v>
      </c>
      <c r="AF35" s="39">
        <f t="shared" si="28"/>
        <v>0</v>
      </c>
      <c r="AG35" s="71">
        <f t="shared" si="28"/>
        <v>1.6605230848512065E-3</v>
      </c>
      <c r="AH35" s="46"/>
      <c r="AI35" s="36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  <c r="CH35" s="31"/>
      <c r="CI35" s="31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31"/>
      <c r="CU35" s="31"/>
      <c r="CV35" s="31"/>
      <c r="CW35" s="31"/>
      <c r="CX35" s="31"/>
      <c r="CY35" s="31"/>
      <c r="CZ35" s="31"/>
      <c r="DA35" s="31"/>
      <c r="DB35" s="31"/>
      <c r="DC35" s="31"/>
      <c r="DD35" s="31"/>
      <c r="DE35" s="31"/>
      <c r="DF35" s="31"/>
      <c r="DG35" s="31"/>
      <c r="DH35" s="31"/>
      <c r="DI35" s="31"/>
      <c r="DJ35" s="31"/>
      <c r="DK35" s="31"/>
      <c r="DL35" s="31"/>
      <c r="DM35" s="31"/>
      <c r="DN35" s="31"/>
      <c r="DO35" s="31"/>
      <c r="DP35" s="31"/>
      <c r="DQ35" s="31"/>
      <c r="DR35" s="31"/>
      <c r="DS35" s="31"/>
      <c r="DT35" s="31"/>
      <c r="DU35" s="31"/>
      <c r="DV35" s="31"/>
      <c r="DW35" s="31"/>
      <c r="DX35" s="31"/>
      <c r="DY35" s="31"/>
      <c r="DZ35" s="31"/>
      <c r="EA35" s="31"/>
      <c r="EB35" s="31"/>
      <c r="EC35" s="31"/>
      <c r="ED35" s="31"/>
      <c r="EE35" s="31"/>
      <c r="EF35" s="31"/>
      <c r="EG35" s="31"/>
      <c r="EH35" s="31"/>
      <c r="EI35" s="31"/>
      <c r="EJ35" s="31"/>
      <c r="EK35" s="31"/>
      <c r="EL35" s="31"/>
      <c r="EM35" s="31"/>
      <c r="EN35" s="31"/>
    </row>
    <row r="36" spans="1:144" s="6" customFormat="1" ht="13.65" customHeight="1" x14ac:dyDescent="0.2">
      <c r="A36" s="53" t="s">
        <v>29</v>
      </c>
      <c r="B36" s="5"/>
      <c r="C36" s="31">
        <f t="shared" ref="C36:AG36" ca="1" si="29">C17-C55</f>
        <v>0.45787378609284701</v>
      </c>
      <c r="D36" s="31">
        <f t="shared" ca="1" si="29"/>
        <v>0</v>
      </c>
      <c r="E36" s="31">
        <f t="shared" si="29"/>
        <v>0</v>
      </c>
      <c r="F36" s="31">
        <f t="shared" si="29"/>
        <v>0</v>
      </c>
      <c r="G36" s="31">
        <f t="shared" si="29"/>
        <v>0</v>
      </c>
      <c r="H36" s="31">
        <f t="shared" si="29"/>
        <v>0</v>
      </c>
      <c r="I36" s="31">
        <f t="shared" si="29"/>
        <v>0</v>
      </c>
      <c r="J36" s="39">
        <f t="shared" si="29"/>
        <v>4.5470994992065528E-2</v>
      </c>
      <c r="K36" s="31">
        <f t="shared" si="29"/>
        <v>0</v>
      </c>
      <c r="L36" s="31">
        <f t="shared" si="29"/>
        <v>0</v>
      </c>
      <c r="M36" s="31">
        <f t="shared" si="29"/>
        <v>0</v>
      </c>
      <c r="N36" s="31">
        <f t="shared" si="29"/>
        <v>0</v>
      </c>
      <c r="O36" s="31">
        <f t="shared" si="29"/>
        <v>0</v>
      </c>
      <c r="P36" s="31">
        <f t="shared" si="29"/>
        <v>0</v>
      </c>
      <c r="Q36" s="31">
        <f t="shared" si="29"/>
        <v>0</v>
      </c>
      <c r="R36" s="31">
        <f t="shared" si="29"/>
        <v>0</v>
      </c>
      <c r="S36" s="31">
        <f t="shared" si="29"/>
        <v>0</v>
      </c>
      <c r="T36" s="31">
        <f t="shared" si="29"/>
        <v>0</v>
      </c>
      <c r="U36" s="31">
        <f t="shared" si="29"/>
        <v>0</v>
      </c>
      <c r="V36" s="31">
        <f t="shared" si="29"/>
        <v>0</v>
      </c>
      <c r="W36" s="31">
        <f t="shared" si="29"/>
        <v>0</v>
      </c>
      <c r="X36" s="31">
        <f t="shared" si="29"/>
        <v>0</v>
      </c>
      <c r="Y36" s="31">
        <f t="shared" si="29"/>
        <v>0</v>
      </c>
      <c r="Z36" s="31">
        <f t="shared" si="29"/>
        <v>0</v>
      </c>
      <c r="AA36" s="39">
        <f t="shared" si="29"/>
        <v>0</v>
      </c>
      <c r="AB36" s="39">
        <f t="shared" si="29"/>
        <v>0</v>
      </c>
      <c r="AC36" s="39">
        <f t="shared" si="29"/>
        <v>0</v>
      </c>
      <c r="AD36" s="39">
        <f t="shared" si="29"/>
        <v>0</v>
      </c>
      <c r="AE36" s="39">
        <f t="shared" si="29"/>
        <v>0</v>
      </c>
      <c r="AF36" s="39">
        <f t="shared" si="29"/>
        <v>0</v>
      </c>
      <c r="AG36" s="71">
        <f t="shared" si="29"/>
        <v>1.7972053941122113E-3</v>
      </c>
      <c r="AH36" s="46"/>
      <c r="AI36" s="36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  <c r="CH36" s="31"/>
      <c r="CI36" s="31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31"/>
      <c r="CU36" s="31"/>
      <c r="CV36" s="31"/>
      <c r="CW36" s="31"/>
      <c r="CX36" s="31"/>
      <c r="CY36" s="31"/>
      <c r="CZ36" s="31"/>
      <c r="DA36" s="31"/>
      <c r="DB36" s="31"/>
      <c r="DC36" s="31"/>
      <c r="DD36" s="31"/>
      <c r="DE36" s="31"/>
      <c r="DF36" s="31"/>
      <c r="DG36" s="31"/>
      <c r="DH36" s="31"/>
      <c r="DI36" s="31"/>
      <c r="DJ36" s="31"/>
      <c r="DK36" s="31"/>
      <c r="DL36" s="31"/>
      <c r="DM36" s="31"/>
      <c r="DN36" s="31"/>
      <c r="DO36" s="31"/>
      <c r="DP36" s="31"/>
      <c r="DQ36" s="31"/>
      <c r="DR36" s="31"/>
      <c r="DS36" s="31"/>
      <c r="DT36" s="31"/>
      <c r="DU36" s="31"/>
      <c r="DV36" s="31"/>
      <c r="DW36" s="31"/>
      <c r="DX36" s="31"/>
      <c r="DY36" s="31"/>
      <c r="DZ36" s="31"/>
      <c r="EA36" s="31"/>
      <c r="EB36" s="31"/>
      <c r="EC36" s="31"/>
      <c r="ED36" s="31"/>
      <c r="EE36" s="31"/>
      <c r="EF36" s="31"/>
      <c r="EG36" s="31"/>
      <c r="EH36" s="31"/>
      <c r="EI36" s="31"/>
      <c r="EJ36" s="31"/>
      <c r="EK36" s="31"/>
      <c r="EL36" s="31"/>
      <c r="EM36" s="31"/>
      <c r="EN36" s="31"/>
    </row>
    <row r="37" spans="1:144" s="6" customFormat="1" ht="13.65" customHeight="1" x14ac:dyDescent="0.2">
      <c r="A37" s="53" t="s">
        <v>31</v>
      </c>
      <c r="B37" s="5"/>
      <c r="C37" s="31">
        <f t="shared" ref="C37:F44" ca="1" si="30">C18-C56</f>
        <v>0.35717647058825719</v>
      </c>
      <c r="D37" s="31">
        <f t="shared" ca="1" si="30"/>
        <v>0</v>
      </c>
      <c r="E37" s="31">
        <f t="shared" si="30"/>
        <v>0</v>
      </c>
      <c r="F37" s="31">
        <f t="shared" si="30"/>
        <v>0</v>
      </c>
      <c r="G37" s="31">
        <f t="shared" ref="G37:I38" si="31">G20-G58</f>
        <v>0</v>
      </c>
      <c r="H37" s="31">
        <f t="shared" si="31"/>
        <v>0</v>
      </c>
      <c r="I37" s="31">
        <f t="shared" si="31"/>
        <v>0</v>
      </c>
      <c r="J37" s="39">
        <f t="shared" ref="J37:AG37" si="32">J18-J56</f>
        <v>3.0645586096728294E-2</v>
      </c>
      <c r="K37" s="31">
        <f t="shared" si="32"/>
        <v>0</v>
      </c>
      <c r="L37" s="31">
        <f t="shared" si="32"/>
        <v>0</v>
      </c>
      <c r="M37" s="31">
        <f t="shared" si="32"/>
        <v>0</v>
      </c>
      <c r="N37" s="31">
        <f t="shared" si="32"/>
        <v>0</v>
      </c>
      <c r="O37" s="31">
        <f t="shared" si="32"/>
        <v>0</v>
      </c>
      <c r="P37" s="31">
        <f t="shared" si="32"/>
        <v>0</v>
      </c>
      <c r="Q37" s="31">
        <f t="shared" si="32"/>
        <v>0</v>
      </c>
      <c r="R37" s="31">
        <f t="shared" si="32"/>
        <v>0</v>
      </c>
      <c r="S37" s="31">
        <f t="shared" si="32"/>
        <v>0</v>
      </c>
      <c r="T37" s="31">
        <f t="shared" si="32"/>
        <v>0</v>
      </c>
      <c r="U37" s="31">
        <f t="shared" si="32"/>
        <v>0</v>
      </c>
      <c r="V37" s="31">
        <f t="shared" si="32"/>
        <v>0</v>
      </c>
      <c r="W37" s="31">
        <f t="shared" si="32"/>
        <v>0</v>
      </c>
      <c r="X37" s="31">
        <f t="shared" si="32"/>
        <v>0</v>
      </c>
      <c r="Y37" s="31">
        <f t="shared" si="32"/>
        <v>0</v>
      </c>
      <c r="Z37" s="31">
        <f t="shared" si="32"/>
        <v>0</v>
      </c>
      <c r="AA37" s="39">
        <f t="shared" si="32"/>
        <v>0</v>
      </c>
      <c r="AB37" s="39">
        <f t="shared" si="32"/>
        <v>0.59685863874345557</v>
      </c>
      <c r="AC37" s="39">
        <f t="shared" si="32"/>
        <v>0.52961672473867694</v>
      </c>
      <c r="AD37" s="39">
        <f t="shared" si="32"/>
        <v>0.52869565217391212</v>
      </c>
      <c r="AE37" s="39">
        <f t="shared" si="32"/>
        <v>0.55648535564853319</v>
      </c>
      <c r="AF37" s="39">
        <f t="shared" si="32"/>
        <v>0.54866816031864118</v>
      </c>
      <c r="AG37" s="71">
        <f t="shared" si="32"/>
        <v>0.46928909955090958</v>
      </c>
      <c r="AH37" s="46"/>
      <c r="AI37" s="36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  <c r="CH37" s="31"/>
      <c r="CI37" s="31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31"/>
      <c r="CU37" s="31"/>
      <c r="CV37" s="31"/>
      <c r="CW37" s="31"/>
      <c r="CX37" s="31"/>
      <c r="CY37" s="31"/>
      <c r="CZ37" s="31"/>
      <c r="DA37" s="31"/>
      <c r="DB37" s="31"/>
      <c r="DC37" s="31"/>
      <c r="DD37" s="31"/>
      <c r="DE37" s="31"/>
      <c r="DF37" s="31"/>
      <c r="DG37" s="31"/>
      <c r="DH37" s="31"/>
      <c r="DI37" s="31"/>
      <c r="DJ37" s="31"/>
      <c r="DK37" s="31"/>
      <c r="DL37" s="31"/>
      <c r="DM37" s="31"/>
      <c r="DN37" s="31"/>
      <c r="DO37" s="31"/>
      <c r="DP37" s="31"/>
      <c r="DQ37" s="31"/>
      <c r="DR37" s="31"/>
      <c r="DS37" s="31"/>
      <c r="DT37" s="31"/>
      <c r="DU37" s="31"/>
      <c r="DV37" s="31"/>
      <c r="DW37" s="31"/>
      <c r="DX37" s="31"/>
      <c r="DY37" s="31"/>
      <c r="DZ37" s="31"/>
      <c r="EA37" s="31"/>
      <c r="EB37" s="31"/>
      <c r="EC37" s="31"/>
      <c r="ED37" s="31"/>
      <c r="EE37" s="31"/>
      <c r="EF37" s="31"/>
      <c r="EG37" s="31"/>
      <c r="EH37" s="31"/>
      <c r="EI37" s="31"/>
      <c r="EJ37" s="31"/>
      <c r="EK37" s="31"/>
      <c r="EL37" s="31"/>
      <c r="EM37" s="31"/>
      <c r="EN37" s="31"/>
    </row>
    <row r="38" spans="1:144" s="6" customFormat="1" ht="13.65" customHeight="1" x14ac:dyDescent="0.2">
      <c r="A38" s="53" t="s">
        <v>32</v>
      </c>
      <c r="B38" s="5"/>
      <c r="C38" s="31">
        <f t="shared" ca="1" si="30"/>
        <v>1.0436384919752015</v>
      </c>
      <c r="D38" s="31">
        <f t="shared" ca="1" si="30"/>
        <v>0</v>
      </c>
      <c r="E38" s="31">
        <f t="shared" si="30"/>
        <v>0</v>
      </c>
      <c r="F38" s="31">
        <f t="shared" si="30"/>
        <v>0</v>
      </c>
      <c r="G38" s="31">
        <f t="shared" si="31"/>
        <v>0</v>
      </c>
      <c r="H38" s="31">
        <f t="shared" si="31"/>
        <v>0</v>
      </c>
      <c r="I38" s="31">
        <f t="shared" si="31"/>
        <v>0</v>
      </c>
      <c r="J38" s="39">
        <f t="shared" ref="J38:AG38" si="33">J19-J57</f>
        <v>0.10943344558494772</v>
      </c>
      <c r="K38" s="31">
        <f t="shared" si="33"/>
        <v>0</v>
      </c>
      <c r="L38" s="31">
        <f t="shared" si="33"/>
        <v>0</v>
      </c>
      <c r="M38" s="31">
        <f t="shared" si="33"/>
        <v>0</v>
      </c>
      <c r="N38" s="31">
        <f t="shared" si="33"/>
        <v>0</v>
      </c>
      <c r="O38" s="31">
        <f t="shared" si="33"/>
        <v>0</v>
      </c>
      <c r="P38" s="31">
        <f t="shared" si="33"/>
        <v>0</v>
      </c>
      <c r="Q38" s="31">
        <f t="shared" si="33"/>
        <v>0</v>
      </c>
      <c r="R38" s="31">
        <f t="shared" si="33"/>
        <v>0</v>
      </c>
      <c r="S38" s="31">
        <f t="shared" si="33"/>
        <v>0</v>
      </c>
      <c r="T38" s="31">
        <f t="shared" si="33"/>
        <v>0</v>
      </c>
      <c r="U38" s="31">
        <f t="shared" si="33"/>
        <v>0</v>
      </c>
      <c r="V38" s="31">
        <f t="shared" si="33"/>
        <v>0</v>
      </c>
      <c r="W38" s="31">
        <f t="shared" si="33"/>
        <v>0</v>
      </c>
      <c r="X38" s="31">
        <f t="shared" si="33"/>
        <v>0</v>
      </c>
      <c r="Y38" s="31">
        <f t="shared" si="33"/>
        <v>0</v>
      </c>
      <c r="Z38" s="31">
        <f t="shared" si="33"/>
        <v>0</v>
      </c>
      <c r="AA38" s="39">
        <f t="shared" si="33"/>
        <v>0</v>
      </c>
      <c r="AB38" s="39">
        <f t="shared" si="33"/>
        <v>0</v>
      </c>
      <c r="AC38" s="39">
        <f t="shared" si="33"/>
        <v>0</v>
      </c>
      <c r="AD38" s="39">
        <f t="shared" si="33"/>
        <v>0</v>
      </c>
      <c r="AE38" s="39">
        <f t="shared" si="33"/>
        <v>0</v>
      </c>
      <c r="AF38" s="39">
        <f t="shared" si="33"/>
        <v>0</v>
      </c>
      <c r="AG38" s="71">
        <f t="shared" si="33"/>
        <v>4.9485348536393303E-3</v>
      </c>
      <c r="AH38" s="46"/>
      <c r="AI38" s="36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  <c r="CH38" s="31"/>
      <c r="CI38" s="31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31"/>
      <c r="CU38" s="31"/>
      <c r="CV38" s="31"/>
      <c r="CW38" s="31"/>
      <c r="CX38" s="31"/>
      <c r="CY38" s="31"/>
      <c r="CZ38" s="31"/>
      <c r="DA38" s="31"/>
      <c r="DB38" s="31"/>
      <c r="DC38" s="31"/>
      <c r="DD38" s="31"/>
      <c r="DE38" s="31"/>
      <c r="DF38" s="31"/>
      <c r="DG38" s="31"/>
      <c r="DH38" s="31"/>
      <c r="DI38" s="31"/>
      <c r="DJ38" s="31"/>
      <c r="DK38" s="31"/>
      <c r="DL38" s="31"/>
      <c r="DM38" s="31"/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EK38" s="31"/>
      <c r="EL38" s="31"/>
      <c r="EM38" s="31"/>
      <c r="EN38" s="31"/>
    </row>
    <row r="39" spans="1:144" s="6" customFormat="1" ht="13.65" customHeight="1" x14ac:dyDescent="0.2">
      <c r="A39" s="53" t="s">
        <v>33</v>
      </c>
      <c r="B39" s="5"/>
      <c r="C39" s="31">
        <f t="shared" ca="1" si="30"/>
        <v>0.16807560960787526</v>
      </c>
      <c r="D39" s="31">
        <f t="shared" ca="1" si="30"/>
        <v>0</v>
      </c>
      <c r="E39" s="31">
        <f t="shared" si="30"/>
        <v>0</v>
      </c>
      <c r="F39" s="31">
        <f t="shared" si="30"/>
        <v>0</v>
      </c>
      <c r="G39" s="31">
        <f t="shared" ref="G39:I44" si="34">G20-G58</f>
        <v>0</v>
      </c>
      <c r="H39" s="31">
        <f t="shared" si="34"/>
        <v>0</v>
      </c>
      <c r="I39" s="31">
        <f t="shared" si="34"/>
        <v>0</v>
      </c>
      <c r="J39" s="39">
        <f t="shared" ref="J39:AG39" si="35">J20-J58</f>
        <v>2.129380894586852E-2</v>
      </c>
      <c r="K39" s="31">
        <f t="shared" si="35"/>
        <v>0</v>
      </c>
      <c r="L39" s="31">
        <f t="shared" si="35"/>
        <v>0</v>
      </c>
      <c r="M39" s="31">
        <f t="shared" si="35"/>
        <v>0</v>
      </c>
      <c r="N39" s="31">
        <f t="shared" si="35"/>
        <v>0</v>
      </c>
      <c r="O39" s="31">
        <f t="shared" si="35"/>
        <v>0</v>
      </c>
      <c r="P39" s="31">
        <f t="shared" si="35"/>
        <v>0</v>
      </c>
      <c r="Q39" s="31">
        <f t="shared" si="35"/>
        <v>0</v>
      </c>
      <c r="R39" s="31">
        <f t="shared" si="35"/>
        <v>0</v>
      </c>
      <c r="S39" s="31">
        <f t="shared" si="35"/>
        <v>0</v>
      </c>
      <c r="T39" s="31">
        <f t="shared" si="35"/>
        <v>0</v>
      </c>
      <c r="U39" s="31">
        <f t="shared" si="35"/>
        <v>0</v>
      </c>
      <c r="V39" s="31">
        <f t="shared" si="35"/>
        <v>0</v>
      </c>
      <c r="W39" s="31">
        <f t="shared" si="35"/>
        <v>0</v>
      </c>
      <c r="X39" s="31">
        <f t="shared" si="35"/>
        <v>0</v>
      </c>
      <c r="Y39" s="31">
        <f t="shared" si="35"/>
        <v>0</v>
      </c>
      <c r="Z39" s="31">
        <f t="shared" si="35"/>
        <v>0</v>
      </c>
      <c r="AA39" s="39">
        <f t="shared" si="35"/>
        <v>0</v>
      </c>
      <c r="AB39" s="39">
        <f t="shared" si="35"/>
        <v>0</v>
      </c>
      <c r="AC39" s="39">
        <f t="shared" si="35"/>
        <v>0</v>
      </c>
      <c r="AD39" s="39">
        <f t="shared" si="35"/>
        <v>0</v>
      </c>
      <c r="AE39" s="39">
        <f t="shared" si="35"/>
        <v>0</v>
      </c>
      <c r="AF39" s="39">
        <f t="shared" si="35"/>
        <v>0</v>
      </c>
      <c r="AG39" s="71">
        <f t="shared" si="35"/>
        <v>2.0921434659655347E-3</v>
      </c>
      <c r="AH39" s="46"/>
      <c r="AI39" s="36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  <c r="CH39" s="31"/>
      <c r="CI39" s="31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  <c r="DI39" s="31"/>
      <c r="DJ39" s="31"/>
      <c r="DK39" s="31"/>
      <c r="DL39" s="31"/>
      <c r="DM39" s="31"/>
      <c r="DN39" s="31"/>
      <c r="DO39" s="31"/>
      <c r="DP39" s="31"/>
      <c r="DQ39" s="31"/>
      <c r="DR39" s="31"/>
      <c r="DS39" s="31"/>
      <c r="DT39" s="31"/>
      <c r="DU39" s="31"/>
      <c r="DV39" s="31"/>
      <c r="DW39" s="31"/>
      <c r="DX39" s="31"/>
      <c r="DY39" s="31"/>
      <c r="DZ39" s="31"/>
      <c r="EA39" s="31"/>
      <c r="EB39" s="31"/>
      <c r="EC39" s="31"/>
      <c r="ED39" s="31"/>
      <c r="EE39" s="31"/>
      <c r="EF39" s="31"/>
      <c r="EG39" s="31"/>
      <c r="EH39" s="31"/>
      <c r="EI39" s="31"/>
      <c r="EJ39" s="31"/>
      <c r="EK39" s="31"/>
      <c r="EL39" s="31"/>
      <c r="EM39" s="31"/>
      <c r="EN39" s="31"/>
    </row>
    <row r="40" spans="1:144" s="6" customFormat="1" ht="13.65" customHeight="1" x14ac:dyDescent="0.2">
      <c r="A40" s="53" t="s">
        <v>34</v>
      </c>
      <c r="B40" s="5"/>
      <c r="C40" s="31">
        <f t="shared" ca="1" si="30"/>
        <v>0.17982357570105201</v>
      </c>
      <c r="D40" s="31">
        <f t="shared" ca="1" si="30"/>
        <v>0</v>
      </c>
      <c r="E40" s="31">
        <f t="shared" si="30"/>
        <v>0</v>
      </c>
      <c r="F40" s="31">
        <f t="shared" si="30"/>
        <v>0</v>
      </c>
      <c r="G40" s="31">
        <f t="shared" si="34"/>
        <v>0</v>
      </c>
      <c r="H40" s="31">
        <f t="shared" si="34"/>
        <v>0</v>
      </c>
      <c r="I40" s="31">
        <f t="shared" si="34"/>
        <v>0</v>
      </c>
      <c r="J40" s="39">
        <f t="shared" ref="J40:AG40" si="36">J21-J59</f>
        <v>2.2051123052406751E-2</v>
      </c>
      <c r="K40" s="31">
        <f t="shared" si="36"/>
        <v>0</v>
      </c>
      <c r="L40" s="31">
        <f t="shared" si="36"/>
        <v>0</v>
      </c>
      <c r="M40" s="31">
        <f t="shared" si="36"/>
        <v>0</v>
      </c>
      <c r="N40" s="31">
        <f t="shared" si="36"/>
        <v>0</v>
      </c>
      <c r="O40" s="31">
        <f t="shared" si="36"/>
        <v>0</v>
      </c>
      <c r="P40" s="31">
        <f t="shared" si="36"/>
        <v>0</v>
      </c>
      <c r="Q40" s="31">
        <f t="shared" si="36"/>
        <v>0</v>
      </c>
      <c r="R40" s="31">
        <f t="shared" si="36"/>
        <v>0</v>
      </c>
      <c r="S40" s="31">
        <f t="shared" si="36"/>
        <v>0</v>
      </c>
      <c r="T40" s="31">
        <f t="shared" si="36"/>
        <v>0</v>
      </c>
      <c r="U40" s="31">
        <f t="shared" si="36"/>
        <v>0</v>
      </c>
      <c r="V40" s="31">
        <f t="shared" si="36"/>
        <v>0</v>
      </c>
      <c r="W40" s="31">
        <f t="shared" si="36"/>
        <v>0</v>
      </c>
      <c r="X40" s="31">
        <f t="shared" si="36"/>
        <v>0</v>
      </c>
      <c r="Y40" s="31">
        <f t="shared" si="36"/>
        <v>0</v>
      </c>
      <c r="Z40" s="31">
        <f t="shared" si="36"/>
        <v>0</v>
      </c>
      <c r="AA40" s="39">
        <f t="shared" si="36"/>
        <v>0</v>
      </c>
      <c r="AB40" s="39">
        <f t="shared" si="36"/>
        <v>0</v>
      </c>
      <c r="AC40" s="39">
        <f t="shared" si="36"/>
        <v>0</v>
      </c>
      <c r="AD40" s="39">
        <f t="shared" si="36"/>
        <v>0</v>
      </c>
      <c r="AE40" s="39">
        <f t="shared" si="36"/>
        <v>0</v>
      </c>
      <c r="AF40" s="39">
        <f t="shared" si="36"/>
        <v>0</v>
      </c>
      <c r="AG40" s="71">
        <f t="shared" si="36"/>
        <v>2.1206224160579268E-3</v>
      </c>
      <c r="AH40" s="46"/>
      <c r="AI40" s="36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  <c r="CH40" s="31"/>
      <c r="CI40" s="31"/>
      <c r="CJ40" s="31"/>
      <c r="CK40" s="31"/>
      <c r="CL40" s="31"/>
      <c r="CM40" s="31"/>
      <c r="CN40" s="31"/>
      <c r="CO40" s="31"/>
      <c r="CP40" s="31"/>
      <c r="CQ40" s="31"/>
      <c r="CR40" s="31"/>
      <c r="CS40" s="31"/>
      <c r="CT40" s="31"/>
      <c r="CU40" s="31"/>
      <c r="CV40" s="31"/>
      <c r="CW40" s="31"/>
      <c r="CX40" s="31"/>
      <c r="CY40" s="31"/>
      <c r="CZ40" s="31"/>
      <c r="DA40" s="31"/>
      <c r="DB40" s="31"/>
      <c r="DC40" s="31"/>
      <c r="DD40" s="31"/>
      <c r="DE40" s="31"/>
      <c r="DF40" s="31"/>
      <c r="DG40" s="31"/>
      <c r="DH40" s="31"/>
      <c r="DI40" s="31"/>
      <c r="DJ40" s="31"/>
      <c r="DK40" s="31"/>
      <c r="DL40" s="31"/>
      <c r="DM40" s="31"/>
      <c r="DN40" s="31"/>
      <c r="DO40" s="31"/>
      <c r="DP40" s="31"/>
      <c r="DQ40" s="31"/>
      <c r="DR40" s="31"/>
      <c r="DS40" s="31"/>
      <c r="DT40" s="31"/>
      <c r="DU40" s="31"/>
      <c r="DV40" s="31"/>
      <c r="DW40" s="31"/>
      <c r="DX40" s="31"/>
      <c r="DY40" s="31"/>
      <c r="DZ40" s="31"/>
      <c r="EA40" s="31"/>
      <c r="EB40" s="31"/>
      <c r="EC40" s="31"/>
      <c r="ED40" s="31"/>
      <c r="EE40" s="31"/>
      <c r="EF40" s="31"/>
      <c r="EG40" s="31"/>
      <c r="EH40" s="31"/>
      <c r="EI40" s="31"/>
      <c r="EJ40" s="31"/>
      <c r="EK40" s="31"/>
      <c r="EL40" s="31"/>
      <c r="EM40" s="31"/>
      <c r="EN40" s="31"/>
    </row>
    <row r="41" spans="1:144" s="6" customFormat="1" ht="13.65" customHeight="1" x14ac:dyDescent="0.2">
      <c r="A41" s="53" t="s">
        <v>36</v>
      </c>
      <c r="B41" s="5"/>
      <c r="C41" s="31">
        <f t="shared" ca="1" si="30"/>
        <v>0.20252107892720161</v>
      </c>
      <c r="D41" s="31">
        <f t="shared" ca="1" si="30"/>
        <v>0</v>
      </c>
      <c r="E41" s="31">
        <f t="shared" si="30"/>
        <v>-3.0517578508693077E-7</v>
      </c>
      <c r="F41" s="31">
        <f t="shared" si="30"/>
        <v>0</v>
      </c>
      <c r="G41" s="31">
        <f t="shared" si="34"/>
        <v>0</v>
      </c>
      <c r="H41" s="31">
        <f t="shared" si="34"/>
        <v>0</v>
      </c>
      <c r="I41" s="31">
        <f t="shared" si="34"/>
        <v>0</v>
      </c>
      <c r="J41" s="39">
        <f t="shared" ref="J41:AG41" si="37">J22-J60</f>
        <v>8.2716183166127166E-3</v>
      </c>
      <c r="K41" s="31">
        <f t="shared" si="37"/>
        <v>0</v>
      </c>
      <c r="L41" s="31">
        <f t="shared" si="37"/>
        <v>0</v>
      </c>
      <c r="M41" s="31">
        <f t="shared" si="37"/>
        <v>0</v>
      </c>
      <c r="N41" s="31">
        <f t="shared" si="37"/>
        <v>0</v>
      </c>
      <c r="O41" s="31">
        <f t="shared" si="37"/>
        <v>0</v>
      </c>
      <c r="P41" s="31">
        <f t="shared" si="37"/>
        <v>0</v>
      </c>
      <c r="Q41" s="31">
        <f t="shared" si="37"/>
        <v>0</v>
      </c>
      <c r="R41" s="31">
        <f t="shared" si="37"/>
        <v>0</v>
      </c>
      <c r="S41" s="31">
        <f t="shared" si="37"/>
        <v>0</v>
      </c>
      <c r="T41" s="31">
        <f t="shared" si="37"/>
        <v>0</v>
      </c>
      <c r="U41" s="31">
        <f t="shared" si="37"/>
        <v>0</v>
      </c>
      <c r="V41" s="31">
        <f t="shared" si="37"/>
        <v>0</v>
      </c>
      <c r="W41" s="31">
        <f t="shared" si="37"/>
        <v>0</v>
      </c>
      <c r="X41" s="31">
        <f t="shared" si="37"/>
        <v>0</v>
      </c>
      <c r="Y41" s="31">
        <f t="shared" si="37"/>
        <v>0</v>
      </c>
      <c r="Z41" s="31">
        <f t="shared" si="37"/>
        <v>0</v>
      </c>
      <c r="AA41" s="39">
        <f t="shared" si="37"/>
        <v>0</v>
      </c>
      <c r="AB41" s="39">
        <f t="shared" si="37"/>
        <v>0</v>
      </c>
      <c r="AC41" s="39">
        <f t="shared" si="37"/>
        <v>0</v>
      </c>
      <c r="AD41" s="39">
        <f t="shared" si="37"/>
        <v>0</v>
      </c>
      <c r="AE41" s="39">
        <f t="shared" si="37"/>
        <v>0</v>
      </c>
      <c r="AF41" s="39">
        <f t="shared" si="37"/>
        <v>0</v>
      </c>
      <c r="AG41" s="71">
        <f t="shared" si="37"/>
        <v>1.149023266343363E-3</v>
      </c>
      <c r="AH41" s="46"/>
      <c r="AI41" s="36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  <c r="CH41" s="31"/>
      <c r="CI41" s="31"/>
      <c r="CJ41" s="31"/>
      <c r="CK41" s="31"/>
      <c r="CL41" s="31"/>
      <c r="CM41" s="31"/>
      <c r="CN41" s="31"/>
      <c r="CO41" s="31"/>
      <c r="CP41" s="31"/>
      <c r="CQ41" s="31"/>
      <c r="CR41" s="31"/>
      <c r="CS41" s="31"/>
      <c r="CT41" s="31"/>
      <c r="CU41" s="31"/>
      <c r="CV41" s="31"/>
      <c r="CW41" s="31"/>
      <c r="CX41" s="31"/>
      <c r="CY41" s="31"/>
      <c r="CZ41" s="31"/>
      <c r="DA41" s="31"/>
      <c r="DB41" s="31"/>
      <c r="DC41" s="31"/>
      <c r="DD41" s="31"/>
      <c r="DE41" s="31"/>
      <c r="DF41" s="31"/>
      <c r="DG41" s="31"/>
      <c r="DH41" s="31"/>
      <c r="DI41" s="31"/>
      <c r="DJ41" s="31"/>
      <c r="DK41" s="31"/>
      <c r="DL41" s="31"/>
      <c r="DM41" s="31"/>
      <c r="DN41" s="31"/>
      <c r="DO41" s="31"/>
      <c r="DP41" s="31"/>
      <c r="DQ41" s="31"/>
      <c r="DR41" s="31"/>
      <c r="DS41" s="31"/>
      <c r="DT41" s="31"/>
      <c r="DU41" s="31"/>
      <c r="DV41" s="31"/>
      <c r="DW41" s="31"/>
      <c r="DX41" s="31"/>
      <c r="DY41" s="31"/>
      <c r="DZ41" s="31"/>
      <c r="EA41" s="31"/>
      <c r="EB41" s="31"/>
      <c r="EC41" s="31"/>
      <c r="ED41" s="31"/>
      <c r="EE41" s="31"/>
      <c r="EF41" s="31"/>
      <c r="EG41" s="31"/>
      <c r="EH41" s="31"/>
      <c r="EI41" s="31"/>
      <c r="EJ41" s="31"/>
      <c r="EK41" s="31"/>
      <c r="EL41" s="31"/>
      <c r="EM41" s="31"/>
      <c r="EN41" s="31"/>
    </row>
    <row r="42" spans="1:144" s="6" customFormat="1" ht="13.65" customHeight="1" x14ac:dyDescent="0.2">
      <c r="A42" s="53" t="s">
        <v>37</v>
      </c>
      <c r="B42" s="5"/>
      <c r="C42" s="31">
        <f t="shared" ca="1" si="30"/>
        <v>5.0420616855326728E-3</v>
      </c>
      <c r="D42" s="31">
        <f t="shared" ca="1" si="30"/>
        <v>0</v>
      </c>
      <c r="E42" s="31">
        <f t="shared" si="30"/>
        <v>-3.0517578153421709E-7</v>
      </c>
      <c r="F42" s="31">
        <f t="shared" si="30"/>
        <v>0</v>
      </c>
      <c r="G42" s="31">
        <f t="shared" si="34"/>
        <v>0</v>
      </c>
      <c r="H42" s="31">
        <f t="shared" si="34"/>
        <v>0</v>
      </c>
      <c r="I42" s="31">
        <f t="shared" si="34"/>
        <v>0</v>
      </c>
      <c r="J42" s="39">
        <f t="shared" ref="J42:AG42" si="38">J23-J61</f>
        <v>-8.0224523431198236E-3</v>
      </c>
      <c r="K42" s="31">
        <f t="shared" si="38"/>
        <v>0</v>
      </c>
      <c r="L42" s="31">
        <f t="shared" si="38"/>
        <v>0</v>
      </c>
      <c r="M42" s="31">
        <f t="shared" si="38"/>
        <v>0</v>
      </c>
      <c r="N42" s="31">
        <f t="shared" si="38"/>
        <v>0</v>
      </c>
      <c r="O42" s="31">
        <f t="shared" si="38"/>
        <v>0</v>
      </c>
      <c r="P42" s="31">
        <f t="shared" si="38"/>
        <v>0</v>
      </c>
      <c r="Q42" s="31">
        <f t="shared" si="38"/>
        <v>0</v>
      </c>
      <c r="R42" s="31">
        <f t="shared" si="38"/>
        <v>0</v>
      </c>
      <c r="S42" s="31">
        <f t="shared" si="38"/>
        <v>0</v>
      </c>
      <c r="T42" s="31">
        <f t="shared" si="38"/>
        <v>0</v>
      </c>
      <c r="U42" s="31">
        <f t="shared" si="38"/>
        <v>0</v>
      </c>
      <c r="V42" s="31">
        <f t="shared" si="38"/>
        <v>0</v>
      </c>
      <c r="W42" s="31">
        <f t="shared" si="38"/>
        <v>0</v>
      </c>
      <c r="X42" s="31">
        <f t="shared" si="38"/>
        <v>0</v>
      </c>
      <c r="Y42" s="31">
        <f t="shared" si="38"/>
        <v>0</v>
      </c>
      <c r="Z42" s="31">
        <f t="shared" si="38"/>
        <v>0</v>
      </c>
      <c r="AA42" s="39">
        <f t="shared" si="38"/>
        <v>0</v>
      </c>
      <c r="AB42" s="39">
        <f t="shared" si="38"/>
        <v>0</v>
      </c>
      <c r="AC42" s="39">
        <f t="shared" si="38"/>
        <v>0</v>
      </c>
      <c r="AD42" s="39">
        <f t="shared" si="38"/>
        <v>0</v>
      </c>
      <c r="AE42" s="39">
        <f t="shared" si="38"/>
        <v>0</v>
      </c>
      <c r="AF42" s="39">
        <f t="shared" si="38"/>
        <v>0</v>
      </c>
      <c r="AG42" s="71">
        <f t="shared" si="38"/>
        <v>2.68334888534838E-4</v>
      </c>
      <c r="AH42" s="46"/>
      <c r="AI42" s="36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  <c r="CH42" s="31"/>
      <c r="CI42" s="31"/>
      <c r="CJ42" s="31"/>
      <c r="CK42" s="31"/>
      <c r="CL42" s="31"/>
      <c r="CM42" s="31"/>
      <c r="CN42" s="31"/>
      <c r="CO42" s="31"/>
      <c r="CP42" s="31"/>
      <c r="CQ42" s="31"/>
      <c r="CR42" s="31"/>
      <c r="CS42" s="31"/>
      <c r="CT42" s="31"/>
      <c r="CU42" s="31"/>
      <c r="CV42" s="31"/>
      <c r="CW42" s="31"/>
      <c r="CX42" s="31"/>
      <c r="CY42" s="31"/>
      <c r="CZ42" s="31"/>
      <c r="DA42" s="31"/>
      <c r="DB42" s="31"/>
      <c r="DC42" s="31"/>
      <c r="DD42" s="31"/>
      <c r="DE42" s="31"/>
      <c r="DF42" s="31"/>
      <c r="DG42" s="31"/>
      <c r="DH42" s="31"/>
      <c r="DI42" s="31"/>
      <c r="DJ42" s="31"/>
      <c r="DK42" s="31"/>
      <c r="DL42" s="31"/>
      <c r="DM42" s="31"/>
      <c r="DN42" s="31"/>
      <c r="DO42" s="31"/>
      <c r="DP42" s="31"/>
      <c r="DQ42" s="31"/>
      <c r="DR42" s="31"/>
      <c r="DS42" s="31"/>
      <c r="DT42" s="31"/>
      <c r="DU42" s="31"/>
      <c r="DV42" s="31"/>
      <c r="DW42" s="31"/>
      <c r="DX42" s="31"/>
      <c r="DY42" s="31"/>
      <c r="DZ42" s="31"/>
      <c r="EA42" s="31"/>
      <c r="EB42" s="31"/>
      <c r="EC42" s="31"/>
      <c r="ED42" s="31"/>
      <c r="EE42" s="31"/>
      <c r="EF42" s="31"/>
      <c r="EG42" s="31"/>
      <c r="EH42" s="31"/>
      <c r="EI42" s="31"/>
      <c r="EJ42" s="31"/>
      <c r="EK42" s="31"/>
      <c r="EL42" s="31"/>
      <c r="EM42" s="31"/>
      <c r="EN42" s="31"/>
    </row>
    <row r="43" spans="1:144" s="6" customFormat="1" ht="13.65" customHeight="1" x14ac:dyDescent="0.2">
      <c r="A43" s="53" t="s">
        <v>38</v>
      </c>
      <c r="B43" s="5"/>
      <c r="C43" s="31">
        <f t="shared" ca="1" si="30"/>
        <v>0.17386560520207084</v>
      </c>
      <c r="D43" s="31">
        <f t="shared" ca="1" si="30"/>
        <v>0</v>
      </c>
      <c r="E43" s="31">
        <f t="shared" si="30"/>
        <v>0</v>
      </c>
      <c r="F43" s="31">
        <f t="shared" si="30"/>
        <v>0</v>
      </c>
      <c r="G43" s="31">
        <f t="shared" si="34"/>
        <v>0</v>
      </c>
      <c r="H43" s="31">
        <f t="shared" si="34"/>
        <v>0</v>
      </c>
      <c r="I43" s="31">
        <f t="shared" si="34"/>
        <v>0</v>
      </c>
      <c r="J43" s="39">
        <f t="shared" ref="J43:AG43" si="39">J24-J62</f>
        <v>-2.5455841747934471E-3</v>
      </c>
      <c r="K43" s="31">
        <f t="shared" si="39"/>
        <v>0</v>
      </c>
      <c r="L43" s="31">
        <f t="shared" si="39"/>
        <v>0</v>
      </c>
      <c r="M43" s="31">
        <f t="shared" si="39"/>
        <v>0</v>
      </c>
      <c r="N43" s="31">
        <f t="shared" si="39"/>
        <v>0</v>
      </c>
      <c r="O43" s="31">
        <f t="shared" si="39"/>
        <v>0</v>
      </c>
      <c r="P43" s="31">
        <f t="shared" si="39"/>
        <v>0</v>
      </c>
      <c r="Q43" s="31">
        <f t="shared" si="39"/>
        <v>0</v>
      </c>
      <c r="R43" s="31">
        <f t="shared" si="39"/>
        <v>0</v>
      </c>
      <c r="S43" s="31">
        <f t="shared" si="39"/>
        <v>0</v>
      </c>
      <c r="T43" s="31">
        <f t="shared" si="39"/>
        <v>0</v>
      </c>
      <c r="U43" s="31">
        <f t="shared" si="39"/>
        <v>0</v>
      </c>
      <c r="V43" s="31">
        <f t="shared" si="39"/>
        <v>0</v>
      </c>
      <c r="W43" s="31">
        <f t="shared" si="39"/>
        <v>0</v>
      </c>
      <c r="X43" s="31">
        <f t="shared" si="39"/>
        <v>0</v>
      </c>
      <c r="Y43" s="31">
        <f t="shared" si="39"/>
        <v>0</v>
      </c>
      <c r="Z43" s="31">
        <f t="shared" si="39"/>
        <v>0</v>
      </c>
      <c r="AA43" s="39">
        <f t="shared" si="39"/>
        <v>0</v>
      </c>
      <c r="AB43" s="39">
        <f t="shared" si="39"/>
        <v>0</v>
      </c>
      <c r="AC43" s="39">
        <f t="shared" si="39"/>
        <v>0</v>
      </c>
      <c r="AD43" s="39">
        <f t="shared" si="39"/>
        <v>0</v>
      </c>
      <c r="AE43" s="39">
        <f t="shared" si="39"/>
        <v>0</v>
      </c>
      <c r="AF43" s="39">
        <f t="shared" si="39"/>
        <v>0</v>
      </c>
      <c r="AG43" s="71">
        <f t="shared" si="39"/>
        <v>-1.0588751666418261E-4</v>
      </c>
      <c r="AH43" s="46"/>
      <c r="AI43" s="36"/>
      <c r="AK43" s="31">
        <v>3.1800000667572021</v>
      </c>
      <c r="AL43" s="31">
        <v>3.1800002184781162</v>
      </c>
      <c r="AM43" s="31">
        <v>3.1800000667572021</v>
      </c>
      <c r="AN43" s="31">
        <v>3.1800000667572026</v>
      </c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  <c r="CH43" s="31"/>
      <c r="CI43" s="31"/>
      <c r="CJ43" s="31"/>
      <c r="CK43" s="31"/>
      <c r="CL43" s="31"/>
      <c r="CM43" s="31"/>
      <c r="CN43" s="31"/>
      <c r="CO43" s="31"/>
      <c r="CP43" s="31"/>
      <c r="CQ43" s="31"/>
      <c r="CR43" s="31"/>
      <c r="CS43" s="31"/>
      <c r="CT43" s="31"/>
      <c r="CU43" s="31"/>
      <c r="CV43" s="31"/>
      <c r="CW43" s="31"/>
      <c r="CX43" s="31"/>
      <c r="CY43" s="31"/>
      <c r="CZ43" s="31"/>
      <c r="DA43" s="31"/>
      <c r="DB43" s="31"/>
      <c r="DC43" s="31"/>
      <c r="DD43" s="31"/>
      <c r="DE43" s="31"/>
      <c r="DF43" s="31"/>
      <c r="DG43" s="31"/>
      <c r="DH43" s="31"/>
      <c r="DI43" s="31"/>
      <c r="DJ43" s="31"/>
      <c r="DK43" s="31"/>
      <c r="DL43" s="31"/>
      <c r="DM43" s="31"/>
      <c r="DN43" s="31"/>
      <c r="DO43" s="31"/>
      <c r="DP43" s="31"/>
      <c r="DQ43" s="31"/>
      <c r="DR43" s="31"/>
      <c r="DS43" s="31"/>
      <c r="DT43" s="31"/>
      <c r="DU43" s="31"/>
      <c r="DV43" s="31"/>
      <c r="DW43" s="31"/>
      <c r="DX43" s="31"/>
      <c r="DY43" s="31"/>
      <c r="DZ43" s="31"/>
      <c r="EA43" s="31"/>
      <c r="EB43" s="31"/>
      <c r="EC43" s="31"/>
      <c r="ED43" s="31"/>
      <c r="EE43" s="31"/>
      <c r="EF43" s="31"/>
      <c r="EG43" s="31"/>
      <c r="EH43" s="31"/>
      <c r="EI43" s="31"/>
      <c r="EJ43" s="31"/>
      <c r="EK43" s="31"/>
      <c r="EL43" s="31"/>
      <c r="EM43" s="31"/>
      <c r="EN43" s="31"/>
    </row>
    <row r="44" spans="1:144" s="6" customFormat="1" ht="13.65" customHeight="1" thickBot="1" x14ac:dyDescent="0.25">
      <c r="A44" s="55" t="s">
        <v>40</v>
      </c>
      <c r="B44" s="56"/>
      <c r="C44" s="57">
        <f t="shared" ca="1" si="30"/>
        <v>0.33324366978239439</v>
      </c>
      <c r="D44" s="57">
        <f t="shared" ca="1" si="30"/>
        <v>0.12893617995242224</v>
      </c>
      <c r="E44" s="57">
        <f t="shared" si="30"/>
        <v>-0.18999999999999773</v>
      </c>
      <c r="F44" s="57">
        <f t="shared" si="30"/>
        <v>-0.18601361605388078</v>
      </c>
      <c r="G44" s="57">
        <f t="shared" si="34"/>
        <v>-0.18404255319149243</v>
      </c>
      <c r="H44" s="57">
        <f t="shared" si="34"/>
        <v>-0.18478260869565233</v>
      </c>
      <c r="I44" s="57">
        <f t="shared" si="34"/>
        <v>-0.18921568627450469</v>
      </c>
      <c r="J44" s="58">
        <f t="shared" ref="J44:AG44" si="40">J25-J63</f>
        <v>-8.301436925894734E-2</v>
      </c>
      <c r="K44" s="57">
        <f t="shared" si="40"/>
        <v>0.89796905222436507</v>
      </c>
      <c r="L44" s="57">
        <f t="shared" si="40"/>
        <v>0.90957446808510412</v>
      </c>
      <c r="M44" s="57">
        <f t="shared" si="40"/>
        <v>0.88636363636362958</v>
      </c>
      <c r="N44" s="57">
        <f t="shared" si="40"/>
        <v>0.36892583120204492</v>
      </c>
      <c r="O44" s="57">
        <f t="shared" si="40"/>
        <v>0.66176470588235503</v>
      </c>
      <c r="P44" s="57">
        <f t="shared" si="40"/>
        <v>7.6086956521738358E-2</v>
      </c>
      <c r="Q44" s="57">
        <f t="shared" si="40"/>
        <v>-8.5106382978722195E-2</v>
      </c>
      <c r="R44" s="57">
        <f t="shared" si="40"/>
        <v>-0.69999999999999929</v>
      </c>
      <c r="S44" s="57">
        <f t="shared" si="40"/>
        <v>-0.85388623534520036</v>
      </c>
      <c r="T44" s="57">
        <f t="shared" si="40"/>
        <v>-0.84042553191489588</v>
      </c>
      <c r="U44" s="57">
        <f t="shared" si="40"/>
        <v>-0.86734693877551194</v>
      </c>
      <c r="V44" s="57">
        <f t="shared" si="40"/>
        <v>-0.49999999999999645</v>
      </c>
      <c r="W44" s="57">
        <f t="shared" si="40"/>
        <v>-9.0231039224203613E-2</v>
      </c>
      <c r="X44" s="57">
        <f t="shared" si="40"/>
        <v>-8.5106382978722195E-2</v>
      </c>
      <c r="Y44" s="57">
        <f t="shared" si="40"/>
        <v>-9.375E-2</v>
      </c>
      <c r="Z44" s="57">
        <f t="shared" si="40"/>
        <v>-9.1836734693881539E-2</v>
      </c>
      <c r="AA44" s="58">
        <f t="shared" si="40"/>
        <v>-6.8062827225130462E-2</v>
      </c>
      <c r="AB44" s="58">
        <f t="shared" si="40"/>
        <v>-0.33202443280977434</v>
      </c>
      <c r="AC44" s="58">
        <f t="shared" si="40"/>
        <v>-0.32926829268292579</v>
      </c>
      <c r="AD44" s="58">
        <f t="shared" si="40"/>
        <v>-0.32913043478260562</v>
      </c>
      <c r="AE44" s="58">
        <f t="shared" si="40"/>
        <v>-0.33002092050209342</v>
      </c>
      <c r="AF44" s="58">
        <f t="shared" si="40"/>
        <v>-0.32978590988299317</v>
      </c>
      <c r="AG44" s="162">
        <f t="shared" si="40"/>
        <v>-0.289739024593068</v>
      </c>
      <c r="AH44" s="62"/>
      <c r="AI44" s="36"/>
      <c r="AK44" s="57">
        <v>2.119999885559082</v>
      </c>
      <c r="AL44" s="57">
        <v>2.119999885559082</v>
      </c>
      <c r="AM44" s="57">
        <v>2.119999885559082</v>
      </c>
      <c r="AN44" s="57">
        <v>2.119999885559082</v>
      </c>
      <c r="AO44" s="57"/>
      <c r="AP44" s="57"/>
      <c r="AQ44" s="57"/>
      <c r="AR44" s="57"/>
      <c r="AS44" s="57"/>
      <c r="AT44" s="57"/>
      <c r="AU44" s="57"/>
      <c r="AV44" s="57"/>
      <c r="AW44" s="57"/>
      <c r="AX44" s="57"/>
      <c r="AY44" s="57"/>
      <c r="AZ44" s="57"/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57"/>
      <c r="BP44" s="57"/>
      <c r="BQ44" s="57"/>
      <c r="BR44" s="57"/>
      <c r="BS44" s="57"/>
      <c r="BT44" s="57"/>
      <c r="BU44" s="57"/>
      <c r="BV44" s="57"/>
      <c r="BW44" s="57"/>
      <c r="BX44" s="57"/>
      <c r="BY44" s="57"/>
      <c r="BZ44" s="57"/>
      <c r="CA44" s="57"/>
      <c r="CB44" s="57"/>
      <c r="CC44" s="57"/>
      <c r="CD44" s="57"/>
      <c r="CE44" s="57"/>
      <c r="CF44" s="57"/>
      <c r="CG44" s="57"/>
      <c r="CH44" s="57"/>
      <c r="CI44" s="57"/>
      <c r="CJ44" s="57"/>
      <c r="CK44" s="57"/>
      <c r="CL44" s="57"/>
      <c r="CM44" s="57"/>
      <c r="CN44" s="57"/>
      <c r="CO44" s="57"/>
      <c r="CP44" s="57"/>
      <c r="CQ44" s="57"/>
      <c r="CR44" s="57"/>
      <c r="CS44" s="57"/>
      <c r="CT44" s="57"/>
      <c r="CU44" s="57"/>
      <c r="CV44" s="57"/>
      <c r="CW44" s="57"/>
      <c r="CX44" s="57"/>
      <c r="CY44" s="57"/>
      <c r="CZ44" s="57"/>
      <c r="DA44" s="57"/>
      <c r="DB44" s="57"/>
      <c r="DC44" s="57"/>
      <c r="DD44" s="57"/>
      <c r="DE44" s="57"/>
      <c r="DF44" s="57"/>
      <c r="DG44" s="57"/>
      <c r="DH44" s="57"/>
      <c r="DI44" s="57"/>
      <c r="DJ44" s="57"/>
      <c r="DK44" s="57"/>
      <c r="DL44" s="57"/>
      <c r="DM44" s="57"/>
      <c r="DN44" s="57"/>
      <c r="DO44" s="57"/>
      <c r="DP44" s="57"/>
      <c r="DQ44" s="57"/>
      <c r="DR44" s="57"/>
      <c r="DS44" s="57"/>
      <c r="DT44" s="57"/>
      <c r="DU44" s="57"/>
      <c r="DV44" s="57"/>
      <c r="DW44" s="57"/>
      <c r="DX44" s="57"/>
      <c r="DY44" s="57"/>
      <c r="DZ44" s="57"/>
      <c r="EA44" s="57"/>
      <c r="EB44" s="57"/>
      <c r="EC44" s="57"/>
      <c r="ED44" s="57"/>
      <c r="EE44" s="57"/>
      <c r="EF44" s="57"/>
      <c r="EG44" s="57"/>
      <c r="EH44" s="57"/>
      <c r="EI44" s="57"/>
      <c r="EJ44" s="57"/>
      <c r="EK44" s="57"/>
      <c r="EL44" s="57"/>
      <c r="EM44" s="57"/>
      <c r="EN44" s="57"/>
    </row>
    <row r="45" spans="1:144" s="6" customFormat="1" ht="17.25" customHeight="1" x14ac:dyDescent="0.2">
      <c r="A45" s="63"/>
      <c r="B45" s="63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62"/>
      <c r="AI45" s="36"/>
      <c r="AK45" s="31">
        <v>1.690000057220459</v>
      </c>
      <c r="AL45" s="31">
        <v>1.690000057220459</v>
      </c>
      <c r="AM45" s="31">
        <v>1.690000057220459</v>
      </c>
      <c r="AN45" s="31">
        <v>1.690000057220459</v>
      </c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  <c r="CH45" s="31"/>
      <c r="CI45" s="31"/>
      <c r="CJ45" s="31"/>
      <c r="CK45" s="31"/>
      <c r="CL45" s="31"/>
      <c r="CM45" s="31"/>
      <c r="CN45" s="31"/>
      <c r="CO45" s="31"/>
      <c r="CP45" s="31"/>
      <c r="CQ45" s="31"/>
      <c r="CR45" s="31"/>
      <c r="CS45" s="31"/>
      <c r="CT45" s="31"/>
      <c r="CU45" s="31"/>
      <c r="CV45" s="31"/>
      <c r="CW45" s="31"/>
      <c r="CX45" s="31"/>
      <c r="CY45" s="31"/>
      <c r="CZ45" s="31"/>
      <c r="DA45" s="31"/>
      <c r="DB45" s="31"/>
      <c r="DC45" s="31"/>
      <c r="DD45" s="31"/>
      <c r="DE45" s="31"/>
      <c r="DF45" s="31"/>
      <c r="DG45" s="31"/>
      <c r="DH45" s="31"/>
      <c r="DI45" s="31"/>
      <c r="DJ45" s="31"/>
      <c r="DK45" s="31"/>
      <c r="DL45" s="31"/>
      <c r="DM45" s="31"/>
      <c r="DN45" s="31"/>
      <c r="DO45" s="31"/>
      <c r="DP45" s="31"/>
      <c r="DQ45" s="31"/>
      <c r="DR45" s="31"/>
      <c r="DS45" s="31"/>
      <c r="DT45" s="31"/>
      <c r="DU45" s="31"/>
      <c r="DV45" s="31"/>
      <c r="DW45" s="31"/>
      <c r="DX45" s="31"/>
      <c r="DY45" s="31"/>
      <c r="DZ45" s="31"/>
      <c r="EA45" s="31"/>
      <c r="EB45" s="31"/>
      <c r="EC45" s="31"/>
      <c r="ED45" s="31"/>
      <c r="EE45" s="31"/>
      <c r="EF45" s="31"/>
      <c r="EG45" s="31"/>
      <c r="EH45" s="31"/>
      <c r="EI45" s="31"/>
      <c r="EJ45" s="31"/>
      <c r="EK45" s="31"/>
      <c r="EL45" s="31"/>
      <c r="EM45" s="31"/>
      <c r="EN45" s="31"/>
    </row>
    <row r="46" spans="1:144" s="9" customFormat="1" ht="10.8" hidden="1" thickBot="1" x14ac:dyDescent="0.25">
      <c r="A46" s="12">
        <f>WORKDAY(A2, -1, HOLIDAYS)</f>
        <v>37078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57"/>
      <c r="AG46" s="66"/>
      <c r="AK46" s="9">
        <v>5.130000114440918</v>
      </c>
      <c r="AL46" s="9">
        <v>5.130000114440918</v>
      </c>
      <c r="AM46" s="9">
        <v>5.130000114440918</v>
      </c>
      <c r="AN46" s="9">
        <v>5.130000114440918</v>
      </c>
    </row>
    <row r="47" spans="1:144" s="9" customFormat="1" ht="14.1" hidden="1" customHeight="1" x14ac:dyDescent="0.2">
      <c r="A47" s="28" t="s">
        <v>18</v>
      </c>
      <c r="B47" s="9">
        <v>1.7965385730449972</v>
      </c>
      <c r="C47" s="158">
        <v>7.0170589895809385</v>
      </c>
      <c r="D47" s="158">
        <v>8.0934040597144623</v>
      </c>
      <c r="E47" s="158">
        <v>2.5799999713897703</v>
      </c>
      <c r="F47" s="29">
        <v>2.5401362272960402</v>
      </c>
      <c r="G47" s="158">
        <v>2.5204255986720963</v>
      </c>
      <c r="H47" s="158">
        <v>2.5278261537137245</v>
      </c>
      <c r="I47" s="158">
        <v>2.5721569295023001</v>
      </c>
      <c r="J47" s="30">
        <v>4.0505091077631166</v>
      </c>
      <c r="K47" s="29">
        <v>2.5320310903932883</v>
      </c>
      <c r="L47" s="29">
        <v>2.5204255986720963</v>
      </c>
      <c r="M47" s="29">
        <v>2.5436365821144804</v>
      </c>
      <c r="N47" s="29">
        <v>2.5499915416080121</v>
      </c>
      <c r="O47" s="29">
        <v>2.5721569295023001</v>
      </c>
      <c r="P47" s="29">
        <v>2.5278261537137245</v>
      </c>
      <c r="Q47" s="29">
        <v>2.5204255986720963</v>
      </c>
      <c r="R47" s="29">
        <v>10.769400215148927</v>
      </c>
      <c r="S47" s="29">
        <v>10.49331761213991</v>
      </c>
      <c r="T47" s="29">
        <v>10.412553706067676</v>
      </c>
      <c r="U47" s="29">
        <v>10.574081518212143</v>
      </c>
      <c r="V47" s="29">
        <v>2.554999977350235</v>
      </c>
      <c r="W47" s="29">
        <v>2.5409242236540037</v>
      </c>
      <c r="X47" s="29">
        <v>2.5204255986720963</v>
      </c>
      <c r="Y47" s="29">
        <v>2.5550000667572021</v>
      </c>
      <c r="Z47" s="29">
        <v>2.5473470055327123</v>
      </c>
      <c r="AA47" s="30">
        <v>4.591361361648401</v>
      </c>
      <c r="AB47" s="30">
        <v>4.5913613624805762</v>
      </c>
      <c r="AC47" s="30">
        <v>4.5481708386218509</v>
      </c>
      <c r="AD47" s="30">
        <v>4.5475305412126623</v>
      </c>
      <c r="AE47" s="30">
        <v>4.5583229790671602</v>
      </c>
      <c r="AF47" s="39">
        <v>4.5553274649068554</v>
      </c>
      <c r="AG47" s="34">
        <v>4.5373617490220317</v>
      </c>
      <c r="AH47" s="35"/>
      <c r="AK47" s="9">
        <v>0.61276439910239433</v>
      </c>
      <c r="AL47" s="9">
        <v>0.65454378995028473</v>
      </c>
      <c r="AM47" s="9">
        <v>0.70588354970894596</v>
      </c>
      <c r="AN47" s="9">
        <v>0.62608801800271785</v>
      </c>
      <c r="AO47" s="9">
        <v>3.1800000667572021</v>
      </c>
      <c r="AP47" s="9">
        <v>14.369000434875488</v>
      </c>
      <c r="AQ47" s="9">
        <v>14.370000839233398</v>
      </c>
      <c r="AR47" s="9">
        <v>14.369999885559082</v>
      </c>
      <c r="AS47" s="9">
        <v>3.1800000667572021</v>
      </c>
      <c r="AT47" s="9">
        <v>3.1800000667572021</v>
      </c>
      <c r="AU47" s="9">
        <v>3.1800000667572021</v>
      </c>
      <c r="AV47" s="9">
        <v>3.1800000667572021</v>
      </c>
      <c r="AW47" s="9">
        <v>3.1800000667572021</v>
      </c>
      <c r="AX47" s="9">
        <v>3.1800003051757813</v>
      </c>
      <c r="AY47" s="9">
        <v>3.1800000667572021</v>
      </c>
      <c r="AZ47" s="9">
        <v>3.1800000667572021</v>
      </c>
      <c r="BA47" s="9">
        <v>3.1800000667572021</v>
      </c>
      <c r="BB47" s="9">
        <v>14.369000434875488</v>
      </c>
      <c r="BC47" s="9">
        <v>14.370000839233398</v>
      </c>
      <c r="BD47" s="9">
        <v>14.369999885559082</v>
      </c>
      <c r="BE47" s="9">
        <v>3.1800000667572021</v>
      </c>
      <c r="BF47" s="9">
        <v>3.1800000667572021</v>
      </c>
      <c r="BG47" s="9">
        <v>3.1800000667572021</v>
      </c>
      <c r="BH47" s="9">
        <v>3.1800000667572021</v>
      </c>
      <c r="BI47" s="9">
        <v>3.1800000667572021</v>
      </c>
      <c r="BJ47" s="9">
        <v>3.1800003051757813</v>
      </c>
      <c r="BK47" s="9">
        <v>3.1800000667572021</v>
      </c>
      <c r="BL47" s="9">
        <v>3.1800000667572021</v>
      </c>
      <c r="BM47" s="9">
        <v>3.1800000667572021</v>
      </c>
      <c r="BN47" s="9">
        <v>14.369000434875488</v>
      </c>
      <c r="BO47" s="9">
        <v>14.370000839233398</v>
      </c>
      <c r="BP47" s="9">
        <v>14.369999885559082</v>
      </c>
      <c r="BQ47" s="9">
        <v>3.1800000667572021</v>
      </c>
      <c r="BR47" s="9">
        <v>3.1800000667572021</v>
      </c>
      <c r="BS47" s="9">
        <v>3.1800000667572021</v>
      </c>
      <c r="BT47" s="9">
        <v>3.1800000667572021</v>
      </c>
      <c r="BU47" s="9">
        <v>3.1800000667572021</v>
      </c>
      <c r="BV47" s="9">
        <v>3.1800003051757813</v>
      </c>
      <c r="BW47" s="9">
        <v>3.1800000667572021</v>
      </c>
      <c r="BX47" s="9">
        <v>3.1800000667572021</v>
      </c>
      <c r="BY47" s="9">
        <v>3.1800000667572021</v>
      </c>
      <c r="BZ47" s="9">
        <v>14.369000434875488</v>
      </c>
      <c r="CA47" s="9">
        <v>14.370000839233398</v>
      </c>
      <c r="CB47" s="9">
        <v>14.369999885559082</v>
      </c>
      <c r="CC47" s="9">
        <v>3.1800000667572021</v>
      </c>
      <c r="CD47" s="9">
        <v>3.1800000667572021</v>
      </c>
      <c r="CE47" s="9">
        <v>3.1800000667572021</v>
      </c>
      <c r="CF47" s="9">
        <v>3.1800000667572021</v>
      </c>
      <c r="CG47" s="9">
        <v>3.1800000667572021</v>
      </c>
      <c r="CH47" s="9">
        <v>3.1800003051757813</v>
      </c>
      <c r="CI47" s="9">
        <v>3.1800000667572021</v>
      </c>
      <c r="CJ47" s="9">
        <v>3.1800000667572021</v>
      </c>
      <c r="CK47" s="9">
        <v>3.1800000667572021</v>
      </c>
      <c r="CL47" s="9">
        <v>14.369000434875488</v>
      </c>
      <c r="CM47" s="9">
        <v>14.370000839233398</v>
      </c>
      <c r="CN47" s="9">
        <v>14.369999885559082</v>
      </c>
      <c r="CO47" s="9">
        <v>3.1800000667572021</v>
      </c>
      <c r="CP47" s="9">
        <v>3.1800000667572021</v>
      </c>
      <c r="CQ47" s="9">
        <v>3.1800000667572021</v>
      </c>
      <c r="CR47" s="9">
        <v>3.1800000667572021</v>
      </c>
      <c r="CS47" s="9">
        <v>3.1800000667572021</v>
      </c>
      <c r="CT47" s="9">
        <v>3.1800003051757813</v>
      </c>
      <c r="CU47" s="9">
        <v>3.1800000667572021</v>
      </c>
      <c r="CV47" s="9">
        <v>3.1800000667572021</v>
      </c>
      <c r="CW47" s="9">
        <v>3.1800000667572021</v>
      </c>
      <c r="CX47" s="9">
        <v>14.369000434875488</v>
      </c>
      <c r="CY47" s="9">
        <v>14.370000839233398</v>
      </c>
      <c r="CZ47" s="9">
        <v>14.369999885559082</v>
      </c>
      <c r="DA47" s="9">
        <v>3.1800000667572021</v>
      </c>
      <c r="DB47" s="9">
        <v>3.1800000667572021</v>
      </c>
      <c r="DC47" s="9">
        <v>3.1800000667572021</v>
      </c>
      <c r="DD47" s="9">
        <v>3.1800000667572021</v>
      </c>
      <c r="DE47" s="9">
        <v>3.1800000667572021</v>
      </c>
      <c r="DF47" s="9">
        <v>3.1800003051757813</v>
      </c>
      <c r="DG47" s="9">
        <v>3.1800000667572021</v>
      </c>
      <c r="DH47" s="9">
        <v>3.1800000667572021</v>
      </c>
      <c r="DI47" s="9">
        <v>3.1800000667572021</v>
      </c>
      <c r="DJ47" s="9">
        <v>14.369000434875488</v>
      </c>
      <c r="DK47" s="9">
        <v>14.370000839233398</v>
      </c>
      <c r="DL47" s="9">
        <v>14.369999885559082</v>
      </c>
      <c r="DM47" s="9">
        <v>3.1800000667572021</v>
      </c>
      <c r="DN47" s="9">
        <v>3.1800000667572021</v>
      </c>
      <c r="DO47" s="9">
        <v>3.1800000667572021</v>
      </c>
      <c r="DP47" s="9">
        <v>3.1800000667572021</v>
      </c>
      <c r="DQ47" s="9">
        <v>3.1800000667572021</v>
      </c>
      <c r="DR47" s="9">
        <v>3.1800003051757813</v>
      </c>
      <c r="DS47" s="9">
        <v>3.1800000667572021</v>
      </c>
      <c r="DT47" s="9">
        <v>3.1800000667572021</v>
      </c>
      <c r="DU47" s="9">
        <v>3.1800000667572021</v>
      </c>
      <c r="DV47" s="9">
        <v>14.369000434875488</v>
      </c>
      <c r="DW47" s="9">
        <v>14.370000839233398</v>
      </c>
      <c r="DX47" s="9">
        <v>14.369999885559082</v>
      </c>
      <c r="DY47" s="9">
        <v>3.1800000667572021</v>
      </c>
      <c r="DZ47" s="9">
        <v>3.1800000667572021</v>
      </c>
      <c r="EA47" s="9">
        <v>3.1800000667572021</v>
      </c>
      <c r="EB47" s="9">
        <v>3.1800000667572021</v>
      </c>
      <c r="EC47" s="9">
        <v>3.1800000667572021</v>
      </c>
      <c r="ED47" s="9">
        <v>3.1800003051757813</v>
      </c>
      <c r="EE47" s="9">
        <v>3.1800000667572021</v>
      </c>
      <c r="EF47" s="9">
        <v>3.1800000667572021</v>
      </c>
      <c r="EG47" s="9">
        <v>3.1800000667572021</v>
      </c>
      <c r="EH47" s="9">
        <v>14.369000434875488</v>
      </c>
      <c r="EI47" s="9">
        <v>14.370000839233398</v>
      </c>
      <c r="EJ47" s="9">
        <v>14.369999885559082</v>
      </c>
      <c r="EK47" s="9">
        <v>3.1800000667572021</v>
      </c>
      <c r="EL47" s="9">
        <v>3.1800000667572021</v>
      </c>
      <c r="EM47" s="9">
        <v>3.1800000667572021</v>
      </c>
      <c r="EN47" s="9">
        <v>3.1800000667572021</v>
      </c>
    </row>
    <row r="48" spans="1:144" s="9" customFormat="1" ht="14.1" hidden="1" customHeight="1" x14ac:dyDescent="0.2">
      <c r="A48" s="37" t="s">
        <v>20</v>
      </c>
      <c r="B48" s="38">
        <v>1.1153845053452711</v>
      </c>
      <c r="C48" s="52">
        <v>7.7370589761173019</v>
      </c>
      <c r="D48" s="52">
        <v>5.9942554717368282</v>
      </c>
      <c r="E48" s="52">
        <v>2.1200001239776611</v>
      </c>
      <c r="F48" s="31">
        <v>2.119999885559082</v>
      </c>
      <c r="G48" s="52">
        <v>2.119999885559082</v>
      </c>
      <c r="H48" s="52">
        <v>2.119999885559082</v>
      </c>
      <c r="I48" s="52">
        <v>2.119999885559082</v>
      </c>
      <c r="J48" s="39">
        <v>3.4766181893782182</v>
      </c>
      <c r="K48" s="31">
        <v>2.119999885559082</v>
      </c>
      <c r="L48" s="31">
        <v>2.119999885559082</v>
      </c>
      <c r="M48" s="31">
        <v>2.119999885559082</v>
      </c>
      <c r="N48" s="31">
        <v>2.119999885559082</v>
      </c>
      <c r="O48" s="31">
        <v>2.119999885559082</v>
      </c>
      <c r="P48" s="31">
        <v>2.119999885559082</v>
      </c>
      <c r="Q48" s="31">
        <v>2.119999885559082</v>
      </c>
      <c r="R48" s="31">
        <v>7.7900001525878899</v>
      </c>
      <c r="S48" s="31">
        <v>7.651658858623497</v>
      </c>
      <c r="T48" s="31">
        <v>7.611276748332573</v>
      </c>
      <c r="U48" s="31">
        <v>7.6920409689144211</v>
      </c>
      <c r="V48" s="31">
        <v>2.1200001239776611</v>
      </c>
      <c r="W48" s="31">
        <v>2.119999885559082</v>
      </c>
      <c r="X48" s="31">
        <v>2.119999885559082</v>
      </c>
      <c r="Y48" s="31">
        <v>2.119999885559082</v>
      </c>
      <c r="Z48" s="31">
        <v>2.119999885559082</v>
      </c>
      <c r="AA48" s="39">
        <v>3.5416753662402303</v>
      </c>
      <c r="AB48" s="39">
        <v>3.5416753654080537</v>
      </c>
      <c r="AC48" s="39">
        <v>3.5131707033629205</v>
      </c>
      <c r="AD48" s="39">
        <v>3.5107477975928263</v>
      </c>
      <c r="AE48" s="39">
        <v>3.5193514368357852</v>
      </c>
      <c r="AF48" s="39">
        <v>3.5172367160047853</v>
      </c>
      <c r="AG48" s="42">
        <v>3.5208971979513306</v>
      </c>
      <c r="AH48" s="35"/>
      <c r="AK48" s="9">
        <v>2.3999998569488525</v>
      </c>
      <c r="AL48" s="9">
        <v>2.3999998569488525</v>
      </c>
      <c r="AM48" s="9">
        <v>2.3999998569488525</v>
      </c>
      <c r="AN48" s="9">
        <v>2.3999998569488525</v>
      </c>
      <c r="AO48" s="9">
        <v>2.119999885559082</v>
      </c>
      <c r="AP48" s="9">
        <v>9.5900001525878906</v>
      </c>
      <c r="AQ48" s="9">
        <v>9.5900001525878906</v>
      </c>
      <c r="AR48" s="9">
        <v>9.5900001525878906</v>
      </c>
      <c r="AS48" s="9">
        <v>2.1200001239776611</v>
      </c>
      <c r="AT48" s="9">
        <v>2.119999885559082</v>
      </c>
      <c r="AU48" s="9">
        <v>2.119999885559082</v>
      </c>
      <c r="AV48" s="9">
        <v>2.119999885559082</v>
      </c>
      <c r="AW48" s="9">
        <v>2.119999885559082</v>
      </c>
      <c r="AX48" s="9">
        <v>2.119999885559082</v>
      </c>
      <c r="AY48" s="9">
        <v>2.119999885559082</v>
      </c>
      <c r="AZ48" s="9">
        <v>2.119999885559082</v>
      </c>
      <c r="BA48" s="9">
        <v>2.119999885559082</v>
      </c>
      <c r="BB48" s="9">
        <v>9.5900001525878906</v>
      </c>
      <c r="BC48" s="9">
        <v>9.5900001525878906</v>
      </c>
      <c r="BD48" s="9">
        <v>9.5900001525878906</v>
      </c>
      <c r="BE48" s="9">
        <v>2.1200001239776611</v>
      </c>
      <c r="BF48" s="9">
        <v>2.119999885559082</v>
      </c>
      <c r="BG48" s="9">
        <v>2.119999885559082</v>
      </c>
      <c r="BH48" s="9">
        <v>2.119999885559082</v>
      </c>
      <c r="BI48" s="9">
        <v>2.119999885559082</v>
      </c>
      <c r="BJ48" s="9">
        <v>2.119999885559082</v>
      </c>
      <c r="BK48" s="9">
        <v>2.119999885559082</v>
      </c>
      <c r="BL48" s="9">
        <v>2.119999885559082</v>
      </c>
      <c r="BM48" s="9">
        <v>2.119999885559082</v>
      </c>
      <c r="BN48" s="9">
        <v>9.5900001525878906</v>
      </c>
      <c r="BO48" s="9">
        <v>9.5900001525878906</v>
      </c>
      <c r="BP48" s="9">
        <v>9.5900001525878906</v>
      </c>
      <c r="BQ48" s="9">
        <v>2.1200001239776611</v>
      </c>
      <c r="BR48" s="9">
        <v>2.119999885559082</v>
      </c>
      <c r="BS48" s="9">
        <v>2.119999885559082</v>
      </c>
      <c r="BT48" s="9">
        <v>2.119999885559082</v>
      </c>
      <c r="BU48" s="9">
        <v>2.119999885559082</v>
      </c>
      <c r="BV48" s="9">
        <v>2.119999885559082</v>
      </c>
      <c r="BW48" s="9">
        <v>2.119999885559082</v>
      </c>
      <c r="BX48" s="9">
        <v>2.119999885559082</v>
      </c>
      <c r="BY48" s="9">
        <v>2.119999885559082</v>
      </c>
      <c r="BZ48" s="9">
        <v>9.5900001525878906</v>
      </c>
      <c r="CA48" s="9">
        <v>9.5900001525878906</v>
      </c>
      <c r="CB48" s="9">
        <v>9.5900001525878906</v>
      </c>
      <c r="CC48" s="9">
        <v>2.1200001239776611</v>
      </c>
      <c r="CD48" s="9">
        <v>2.119999885559082</v>
      </c>
      <c r="CE48" s="9">
        <v>2.119999885559082</v>
      </c>
      <c r="CF48" s="9">
        <v>2.119999885559082</v>
      </c>
      <c r="CG48" s="9">
        <v>2.119999885559082</v>
      </c>
      <c r="CH48" s="9">
        <v>2.119999885559082</v>
      </c>
      <c r="CI48" s="9">
        <v>2.119999885559082</v>
      </c>
      <c r="CJ48" s="9">
        <v>2.119999885559082</v>
      </c>
      <c r="CK48" s="9">
        <v>2.119999885559082</v>
      </c>
      <c r="CL48" s="9">
        <v>9.5900001525878906</v>
      </c>
      <c r="CM48" s="9">
        <v>9.5900001525878906</v>
      </c>
      <c r="CN48" s="9">
        <v>9.5900001525878906</v>
      </c>
      <c r="CO48" s="9">
        <v>2.1200001239776611</v>
      </c>
      <c r="CP48" s="9">
        <v>2.119999885559082</v>
      </c>
      <c r="CQ48" s="9">
        <v>2.119999885559082</v>
      </c>
      <c r="CR48" s="9">
        <v>2.119999885559082</v>
      </c>
      <c r="CS48" s="9">
        <v>2.119999885559082</v>
      </c>
      <c r="CT48" s="9">
        <v>2.119999885559082</v>
      </c>
      <c r="CU48" s="9">
        <v>2.119999885559082</v>
      </c>
      <c r="CV48" s="9">
        <v>2.119999885559082</v>
      </c>
      <c r="CW48" s="9">
        <v>2.119999885559082</v>
      </c>
      <c r="CX48" s="9">
        <v>9.5900001525878906</v>
      </c>
      <c r="CY48" s="9">
        <v>9.5900001525878906</v>
      </c>
      <c r="CZ48" s="9">
        <v>9.5900001525878906</v>
      </c>
      <c r="DA48" s="9">
        <v>2.1200001239776611</v>
      </c>
      <c r="DB48" s="9">
        <v>2.119999885559082</v>
      </c>
      <c r="DC48" s="9">
        <v>2.119999885559082</v>
      </c>
      <c r="DD48" s="9">
        <v>2.119999885559082</v>
      </c>
      <c r="DE48" s="9">
        <v>2.119999885559082</v>
      </c>
      <c r="DF48" s="9">
        <v>2.119999885559082</v>
      </c>
      <c r="DG48" s="9">
        <v>2.119999885559082</v>
      </c>
      <c r="DH48" s="9">
        <v>2.119999885559082</v>
      </c>
      <c r="DI48" s="9">
        <v>2.119999885559082</v>
      </c>
      <c r="DJ48" s="9">
        <v>9.5900001525878906</v>
      </c>
      <c r="DK48" s="9">
        <v>9.5900001525878906</v>
      </c>
      <c r="DL48" s="9">
        <v>9.5900001525878906</v>
      </c>
      <c r="DM48" s="9">
        <v>2.1200001239776611</v>
      </c>
      <c r="DN48" s="9">
        <v>2.119999885559082</v>
      </c>
      <c r="DO48" s="9">
        <v>2.119999885559082</v>
      </c>
      <c r="DP48" s="9">
        <v>2.119999885559082</v>
      </c>
      <c r="DQ48" s="9">
        <v>2.119999885559082</v>
      </c>
      <c r="DR48" s="9">
        <v>2.119999885559082</v>
      </c>
      <c r="DS48" s="9">
        <v>2.119999885559082</v>
      </c>
      <c r="DT48" s="9">
        <v>2.119999885559082</v>
      </c>
      <c r="DU48" s="9">
        <v>2.119999885559082</v>
      </c>
      <c r="DV48" s="9">
        <v>9.5900001525878906</v>
      </c>
      <c r="DW48" s="9">
        <v>9.5900001525878906</v>
      </c>
      <c r="DX48" s="9">
        <v>9.5900001525878906</v>
      </c>
      <c r="DY48" s="9">
        <v>2.1200001239776611</v>
      </c>
      <c r="DZ48" s="9">
        <v>2.119999885559082</v>
      </c>
      <c r="EA48" s="9">
        <v>2.119999885559082</v>
      </c>
      <c r="EB48" s="9">
        <v>2.119999885559082</v>
      </c>
      <c r="EC48" s="9">
        <v>2.119999885559082</v>
      </c>
      <c r="ED48" s="9">
        <v>2.119999885559082</v>
      </c>
      <c r="EE48" s="9">
        <v>2.119999885559082</v>
      </c>
      <c r="EF48" s="9">
        <v>2.119999885559082</v>
      </c>
      <c r="EG48" s="9">
        <v>2.119999885559082</v>
      </c>
      <c r="EH48" s="9">
        <v>9.5900001525878906</v>
      </c>
      <c r="EI48" s="9">
        <v>9.5900001525878906</v>
      </c>
      <c r="EJ48" s="9">
        <v>9.5900001525878906</v>
      </c>
      <c r="EK48" s="9">
        <v>2.1200001239776611</v>
      </c>
      <c r="EL48" s="9">
        <v>2.119999885559082</v>
      </c>
      <c r="EM48" s="9">
        <v>2.119999885559082</v>
      </c>
      <c r="EN48" s="9">
        <v>2.119999885559082</v>
      </c>
    </row>
    <row r="49" spans="1:144" s="9" customFormat="1" ht="14.1" hidden="1" customHeight="1" x14ac:dyDescent="0.2">
      <c r="A49" s="37" t="s">
        <v>22</v>
      </c>
      <c r="B49" s="9">
        <v>0.70192313194274902</v>
      </c>
      <c r="C49" s="52">
        <v>6.5188235675587363</v>
      </c>
      <c r="D49" s="52">
        <v>5.438723442402293</v>
      </c>
      <c r="E49" s="52">
        <v>1.6900000572204588</v>
      </c>
      <c r="F49" s="31">
        <v>1.690000057220459</v>
      </c>
      <c r="G49" s="52">
        <v>1.690000057220459</v>
      </c>
      <c r="H49" s="52">
        <v>1.690000057220459</v>
      </c>
      <c r="I49" s="52">
        <v>1.690000057220459</v>
      </c>
      <c r="J49" s="39">
        <v>2.9277091425115414</v>
      </c>
      <c r="K49" s="31">
        <v>1.690000057220459</v>
      </c>
      <c r="L49" s="31">
        <v>1.690000057220459</v>
      </c>
      <c r="M49" s="31">
        <v>1.690000057220459</v>
      </c>
      <c r="N49" s="31">
        <v>1.690000057220459</v>
      </c>
      <c r="O49" s="31">
        <v>1.690000057220459</v>
      </c>
      <c r="P49" s="31">
        <v>1.690000057220459</v>
      </c>
      <c r="Q49" s="31">
        <v>1.690000057220459</v>
      </c>
      <c r="R49" s="31">
        <v>5.6600000381469728</v>
      </c>
      <c r="S49" s="31">
        <v>5.5216587441825791</v>
      </c>
      <c r="T49" s="31">
        <v>5.481276633891655</v>
      </c>
      <c r="U49" s="31">
        <v>5.5620408544735023</v>
      </c>
      <c r="V49" s="31">
        <v>1.690000057220459</v>
      </c>
      <c r="W49" s="31">
        <v>1.690000057220459</v>
      </c>
      <c r="X49" s="31">
        <v>1.690000057220459</v>
      </c>
      <c r="Y49" s="31">
        <v>1.690000057220459</v>
      </c>
      <c r="Z49" s="31">
        <v>1.690000057220459</v>
      </c>
      <c r="AA49" s="39">
        <v>2.6785166317671796</v>
      </c>
      <c r="AB49" s="39">
        <v>2.6785166317671796</v>
      </c>
      <c r="AC49" s="39">
        <v>2.6566899479058566</v>
      </c>
      <c r="AD49" s="39">
        <v>2.6550087480959683</v>
      </c>
      <c r="AE49" s="39">
        <v>2.6613877790576077</v>
      </c>
      <c r="AF49" s="39">
        <v>2.6598033882475391</v>
      </c>
      <c r="AG49" s="42">
        <v>2.6778066344593441</v>
      </c>
      <c r="AH49" s="35"/>
      <c r="AK49" s="9">
        <v>41.258891815834858</v>
      </c>
      <c r="AL49" s="9">
        <v>38.974271600896664</v>
      </c>
      <c r="AM49" s="9">
        <v>33.223529441683901</v>
      </c>
      <c r="AN49" s="9">
        <v>31.526088217030402</v>
      </c>
      <c r="AO49" s="9">
        <v>1.690000057220459</v>
      </c>
      <c r="AP49" s="9">
        <v>7.4600000381469727</v>
      </c>
      <c r="AQ49" s="9">
        <v>7.4600000381469727</v>
      </c>
      <c r="AR49" s="9">
        <v>7.4600000381469727</v>
      </c>
      <c r="AS49" s="9">
        <v>1.690000057220459</v>
      </c>
      <c r="AT49" s="9">
        <v>1.690000057220459</v>
      </c>
      <c r="AU49" s="9">
        <v>1.690000057220459</v>
      </c>
      <c r="AV49" s="9">
        <v>1.690000057220459</v>
      </c>
      <c r="AW49" s="9">
        <v>1.690000057220459</v>
      </c>
      <c r="AX49" s="9">
        <v>1.690000057220459</v>
      </c>
      <c r="AY49" s="9">
        <v>1.690000057220459</v>
      </c>
      <c r="AZ49" s="9">
        <v>1.690000057220459</v>
      </c>
      <c r="BA49" s="9">
        <v>1.690000057220459</v>
      </c>
      <c r="BB49" s="9">
        <v>7.4600000381469727</v>
      </c>
      <c r="BC49" s="9">
        <v>7.4600000381469727</v>
      </c>
      <c r="BD49" s="9">
        <v>7.4600000381469727</v>
      </c>
      <c r="BE49" s="9">
        <v>1.690000057220459</v>
      </c>
      <c r="BF49" s="9">
        <v>1.690000057220459</v>
      </c>
      <c r="BG49" s="9">
        <v>1.690000057220459</v>
      </c>
      <c r="BH49" s="9">
        <v>1.690000057220459</v>
      </c>
      <c r="BI49" s="9">
        <v>1.690000057220459</v>
      </c>
      <c r="BJ49" s="9">
        <v>1.690000057220459</v>
      </c>
      <c r="BK49" s="9">
        <v>1.690000057220459</v>
      </c>
      <c r="BL49" s="9">
        <v>1.690000057220459</v>
      </c>
      <c r="BM49" s="9">
        <v>1.690000057220459</v>
      </c>
      <c r="BN49" s="9">
        <v>7.4600000381469727</v>
      </c>
      <c r="BO49" s="9">
        <v>7.4600000381469727</v>
      </c>
      <c r="BP49" s="9">
        <v>7.4600000381469727</v>
      </c>
      <c r="BQ49" s="9">
        <v>1.690000057220459</v>
      </c>
      <c r="BR49" s="9">
        <v>1.690000057220459</v>
      </c>
      <c r="BS49" s="9">
        <v>1.690000057220459</v>
      </c>
      <c r="BT49" s="9">
        <v>1.690000057220459</v>
      </c>
      <c r="BU49" s="9">
        <v>1.690000057220459</v>
      </c>
      <c r="BV49" s="9">
        <v>1.690000057220459</v>
      </c>
      <c r="BW49" s="9">
        <v>1.690000057220459</v>
      </c>
      <c r="BX49" s="9">
        <v>1.690000057220459</v>
      </c>
      <c r="BY49" s="9">
        <v>1.690000057220459</v>
      </c>
      <c r="BZ49" s="9">
        <v>7.4600000381469727</v>
      </c>
      <c r="CA49" s="9">
        <v>7.4600000381469727</v>
      </c>
      <c r="CB49" s="9">
        <v>7.4600000381469727</v>
      </c>
      <c r="CC49" s="9">
        <v>1.690000057220459</v>
      </c>
      <c r="CD49" s="9">
        <v>1.690000057220459</v>
      </c>
      <c r="CE49" s="9">
        <v>1.690000057220459</v>
      </c>
      <c r="CF49" s="9">
        <v>1.690000057220459</v>
      </c>
      <c r="CG49" s="9">
        <v>1.690000057220459</v>
      </c>
      <c r="CH49" s="9">
        <v>1.690000057220459</v>
      </c>
      <c r="CI49" s="9">
        <v>1.690000057220459</v>
      </c>
      <c r="CJ49" s="9">
        <v>1.690000057220459</v>
      </c>
      <c r="CK49" s="9">
        <v>1.690000057220459</v>
      </c>
      <c r="CL49" s="9">
        <v>7.4600000381469727</v>
      </c>
      <c r="CM49" s="9">
        <v>7.4600000381469727</v>
      </c>
      <c r="CN49" s="9">
        <v>7.4600000381469727</v>
      </c>
      <c r="CO49" s="9">
        <v>1.690000057220459</v>
      </c>
      <c r="CP49" s="9">
        <v>1.690000057220459</v>
      </c>
      <c r="CQ49" s="9">
        <v>1.690000057220459</v>
      </c>
      <c r="CR49" s="9">
        <v>1.690000057220459</v>
      </c>
      <c r="CS49" s="9">
        <v>1.690000057220459</v>
      </c>
      <c r="CT49" s="9">
        <v>1.690000057220459</v>
      </c>
      <c r="CU49" s="9">
        <v>1.690000057220459</v>
      </c>
      <c r="CV49" s="9">
        <v>1.690000057220459</v>
      </c>
      <c r="CW49" s="9">
        <v>1.690000057220459</v>
      </c>
      <c r="CX49" s="9">
        <v>7.4600000381469727</v>
      </c>
      <c r="CY49" s="9">
        <v>7.4600000381469727</v>
      </c>
      <c r="CZ49" s="9">
        <v>7.4600000381469727</v>
      </c>
      <c r="DA49" s="9">
        <v>1.690000057220459</v>
      </c>
      <c r="DB49" s="9">
        <v>1.690000057220459</v>
      </c>
      <c r="DC49" s="9">
        <v>1.690000057220459</v>
      </c>
      <c r="DD49" s="9">
        <v>1.690000057220459</v>
      </c>
      <c r="DE49" s="9">
        <v>1.690000057220459</v>
      </c>
      <c r="DF49" s="9">
        <v>1.690000057220459</v>
      </c>
      <c r="DG49" s="9">
        <v>1.690000057220459</v>
      </c>
      <c r="DH49" s="9">
        <v>1.690000057220459</v>
      </c>
      <c r="DI49" s="9">
        <v>1.690000057220459</v>
      </c>
      <c r="DJ49" s="9">
        <v>7.4600000381469727</v>
      </c>
      <c r="DK49" s="9">
        <v>7.4600000381469727</v>
      </c>
      <c r="DL49" s="9">
        <v>7.4600000381469727</v>
      </c>
      <c r="DM49" s="9">
        <v>1.690000057220459</v>
      </c>
      <c r="DN49" s="9">
        <v>1.690000057220459</v>
      </c>
      <c r="DO49" s="9">
        <v>1.690000057220459</v>
      </c>
      <c r="DP49" s="9">
        <v>1.690000057220459</v>
      </c>
      <c r="DQ49" s="9">
        <v>1.690000057220459</v>
      </c>
      <c r="DR49" s="9">
        <v>1.690000057220459</v>
      </c>
      <c r="DS49" s="9">
        <v>1.690000057220459</v>
      </c>
      <c r="DT49" s="9">
        <v>1.690000057220459</v>
      </c>
      <c r="DU49" s="9">
        <v>1.690000057220459</v>
      </c>
      <c r="DV49" s="9">
        <v>7.4600000381469727</v>
      </c>
      <c r="DW49" s="9">
        <v>7.4600000381469727</v>
      </c>
      <c r="DX49" s="9">
        <v>7.4600000381469727</v>
      </c>
      <c r="DY49" s="9">
        <v>1.690000057220459</v>
      </c>
      <c r="DZ49" s="9">
        <v>1.690000057220459</v>
      </c>
      <c r="EA49" s="9">
        <v>1.690000057220459</v>
      </c>
      <c r="EB49" s="9">
        <v>1.690000057220459</v>
      </c>
      <c r="EC49" s="9">
        <v>1.690000057220459</v>
      </c>
      <c r="ED49" s="9">
        <v>1.690000057220459</v>
      </c>
      <c r="EE49" s="9">
        <v>1.690000057220459</v>
      </c>
      <c r="EF49" s="9">
        <v>1.690000057220459</v>
      </c>
      <c r="EG49" s="9">
        <v>1.690000057220459</v>
      </c>
      <c r="EH49" s="9">
        <v>7.4600000381469727</v>
      </c>
      <c r="EI49" s="9">
        <v>7.4600000381469727</v>
      </c>
      <c r="EJ49" s="9">
        <v>7.4600000381469727</v>
      </c>
      <c r="EK49" s="9">
        <v>1.690000057220459</v>
      </c>
      <c r="EL49" s="9">
        <v>1.690000057220459</v>
      </c>
      <c r="EM49" s="9">
        <v>1.690000057220459</v>
      </c>
      <c r="EN49" s="9">
        <v>1.690000057220459</v>
      </c>
    </row>
    <row r="50" spans="1:144" s="9" customFormat="1" ht="14.1" hidden="1" customHeight="1" x14ac:dyDescent="0.2">
      <c r="A50" s="37" t="s">
        <v>23</v>
      </c>
      <c r="B50" s="9">
        <v>4.9326924177316522</v>
      </c>
      <c r="C50" s="52">
        <v>4.559999942779541</v>
      </c>
      <c r="D50" s="52">
        <v>4.559999942779541</v>
      </c>
      <c r="E50" s="52">
        <v>5.130000114440918</v>
      </c>
      <c r="F50" s="31">
        <v>5.130000114440918</v>
      </c>
      <c r="G50" s="52">
        <v>5.130000114440918</v>
      </c>
      <c r="H50" s="52">
        <v>5.130000114440918</v>
      </c>
      <c r="I50" s="52">
        <v>5.130000114440918</v>
      </c>
      <c r="J50" s="39">
        <v>4.9621091547879308</v>
      </c>
      <c r="K50" s="31">
        <v>0</v>
      </c>
      <c r="L50" s="31">
        <v>0</v>
      </c>
      <c r="M50" s="31">
        <v>0</v>
      </c>
      <c r="N50" s="31">
        <v>0</v>
      </c>
      <c r="O50" s="31">
        <v>0</v>
      </c>
      <c r="P50" s="31">
        <v>0</v>
      </c>
      <c r="Q50" s="31">
        <v>0</v>
      </c>
      <c r="R50" s="31">
        <v>0</v>
      </c>
      <c r="S50" s="31">
        <v>0</v>
      </c>
      <c r="T50" s="31">
        <v>0</v>
      </c>
      <c r="U50" s="31">
        <v>0</v>
      </c>
      <c r="V50" s="31">
        <v>0</v>
      </c>
      <c r="W50" s="31">
        <v>0</v>
      </c>
      <c r="X50" s="31">
        <v>0</v>
      </c>
      <c r="Y50" s="31">
        <v>0</v>
      </c>
      <c r="Z50" s="31">
        <v>0</v>
      </c>
      <c r="AA50" s="39">
        <v>0</v>
      </c>
      <c r="AB50" s="39">
        <v>0</v>
      </c>
      <c r="AC50" s="39">
        <v>0</v>
      </c>
      <c r="AD50" s="39">
        <v>0</v>
      </c>
      <c r="AE50" s="39">
        <v>0</v>
      </c>
      <c r="AF50" s="39">
        <v>0</v>
      </c>
      <c r="AG50" s="42">
        <v>0.25172642351709146</v>
      </c>
      <c r="AH50" s="35"/>
      <c r="AK50" s="9">
        <v>29.196807901910017</v>
      </c>
      <c r="AL50" s="9">
        <v>29.568180604414511</v>
      </c>
      <c r="AM50" s="9">
        <v>26.103333491905062</v>
      </c>
      <c r="AN50" s="9">
        <v>23.836608886718754</v>
      </c>
      <c r="AO50" s="9">
        <v>5.130000114440918</v>
      </c>
      <c r="AP50" s="9">
        <v>4.559999942779541</v>
      </c>
      <c r="AQ50" s="9">
        <v>4.559999942779541</v>
      </c>
      <c r="AR50" s="9">
        <v>4.559999942779541</v>
      </c>
      <c r="AS50" s="9">
        <v>5.130000114440918</v>
      </c>
      <c r="AT50" s="9">
        <v>5.130000114440918</v>
      </c>
      <c r="AU50" s="9">
        <v>5.130000114440918</v>
      </c>
      <c r="AV50" s="9">
        <v>5.130000114440918</v>
      </c>
      <c r="AW50" s="9">
        <v>5.130000114440918</v>
      </c>
      <c r="AX50" s="9">
        <v>5.130000114440918</v>
      </c>
      <c r="AY50" s="9">
        <v>5.130000114440918</v>
      </c>
      <c r="AZ50" s="9">
        <v>5.130000114440918</v>
      </c>
      <c r="BA50" s="9">
        <v>5.130000114440918</v>
      </c>
      <c r="BB50" s="9">
        <v>4.559999942779541</v>
      </c>
      <c r="BC50" s="9">
        <v>4.559999942779541</v>
      </c>
      <c r="BD50" s="9">
        <v>4.559999942779541</v>
      </c>
      <c r="BE50" s="9">
        <v>5.130000114440918</v>
      </c>
      <c r="BF50" s="9">
        <v>5.130000114440918</v>
      </c>
      <c r="BG50" s="9">
        <v>5.130000114440918</v>
      </c>
      <c r="BH50" s="9">
        <v>5.130000114440918</v>
      </c>
      <c r="BI50" s="9">
        <v>5.130000114440918</v>
      </c>
      <c r="BJ50" s="9">
        <v>5.130000114440918</v>
      </c>
      <c r="BK50" s="9">
        <v>5.130000114440918</v>
      </c>
      <c r="BL50" s="9">
        <v>5.130000114440918</v>
      </c>
      <c r="BM50" s="9">
        <v>5.130000114440918</v>
      </c>
      <c r="BN50" s="9">
        <v>4.559999942779541</v>
      </c>
      <c r="BO50" s="9">
        <v>4.559999942779541</v>
      </c>
      <c r="BP50" s="9">
        <v>4.559999942779541</v>
      </c>
      <c r="BQ50" s="9">
        <v>5.130000114440918</v>
      </c>
      <c r="BR50" s="9">
        <v>5.130000114440918</v>
      </c>
      <c r="BS50" s="9">
        <v>5.130000114440918</v>
      </c>
      <c r="BT50" s="9">
        <v>5.130000114440918</v>
      </c>
      <c r="BU50" s="9">
        <v>5.130000114440918</v>
      </c>
      <c r="BV50" s="9">
        <v>5.130000114440918</v>
      </c>
      <c r="BW50" s="9">
        <v>5.130000114440918</v>
      </c>
      <c r="BX50" s="9">
        <v>5.130000114440918</v>
      </c>
      <c r="BY50" s="9">
        <v>5.130000114440918</v>
      </c>
      <c r="BZ50" s="9">
        <v>4.559999942779541</v>
      </c>
      <c r="CA50" s="9">
        <v>4.559999942779541</v>
      </c>
      <c r="CB50" s="9">
        <v>4.559999942779541</v>
      </c>
      <c r="CC50" s="9">
        <v>5.130000114440918</v>
      </c>
      <c r="CD50" s="9">
        <v>5.130000114440918</v>
      </c>
      <c r="CE50" s="9">
        <v>5.130000114440918</v>
      </c>
      <c r="CF50" s="9">
        <v>5.130000114440918</v>
      </c>
      <c r="CG50" s="9">
        <v>5.130000114440918</v>
      </c>
      <c r="CH50" s="9">
        <v>5.130000114440918</v>
      </c>
      <c r="CI50" s="9">
        <v>5.130000114440918</v>
      </c>
      <c r="CJ50" s="9">
        <v>5.130000114440918</v>
      </c>
      <c r="CK50" s="9">
        <v>5.130000114440918</v>
      </c>
      <c r="CL50" s="9">
        <v>4.559999942779541</v>
      </c>
      <c r="CM50" s="9">
        <v>4.559999942779541</v>
      </c>
      <c r="CN50" s="9">
        <v>4.559999942779541</v>
      </c>
      <c r="CO50" s="9">
        <v>5.130000114440918</v>
      </c>
      <c r="CP50" s="9">
        <v>5.130000114440918</v>
      </c>
      <c r="CQ50" s="9">
        <v>5.130000114440918</v>
      </c>
      <c r="CR50" s="9">
        <v>5.130000114440918</v>
      </c>
      <c r="CS50" s="9">
        <v>5.130000114440918</v>
      </c>
      <c r="CT50" s="9">
        <v>5.130000114440918</v>
      </c>
      <c r="CU50" s="9">
        <v>5.130000114440918</v>
      </c>
      <c r="CV50" s="9">
        <v>5.130000114440918</v>
      </c>
      <c r="CW50" s="9">
        <v>5.130000114440918</v>
      </c>
      <c r="CX50" s="9">
        <v>4.559999942779541</v>
      </c>
      <c r="CY50" s="9">
        <v>4.559999942779541</v>
      </c>
      <c r="CZ50" s="9">
        <v>4.559999942779541</v>
      </c>
      <c r="DA50" s="9">
        <v>5.130000114440918</v>
      </c>
      <c r="DB50" s="9">
        <v>5.130000114440918</v>
      </c>
      <c r="DC50" s="9">
        <v>5.130000114440918</v>
      </c>
      <c r="DD50" s="9">
        <v>5.130000114440918</v>
      </c>
      <c r="DE50" s="9">
        <v>5.130000114440918</v>
      </c>
      <c r="DF50" s="9">
        <v>5.130000114440918</v>
      </c>
      <c r="DG50" s="9">
        <v>5.130000114440918</v>
      </c>
      <c r="DH50" s="9">
        <v>5.130000114440918</v>
      </c>
      <c r="DI50" s="9">
        <v>5.130000114440918</v>
      </c>
      <c r="DJ50" s="9">
        <v>4.559999942779541</v>
      </c>
      <c r="DK50" s="9">
        <v>4.559999942779541</v>
      </c>
      <c r="DL50" s="9">
        <v>4.559999942779541</v>
      </c>
      <c r="DM50" s="9">
        <v>5.130000114440918</v>
      </c>
      <c r="DN50" s="9">
        <v>5.130000114440918</v>
      </c>
      <c r="DO50" s="9">
        <v>5.130000114440918</v>
      </c>
      <c r="DP50" s="9">
        <v>5.130000114440918</v>
      </c>
      <c r="DQ50" s="9">
        <v>5.130000114440918</v>
      </c>
      <c r="DR50" s="9">
        <v>5.130000114440918</v>
      </c>
      <c r="DS50" s="9">
        <v>5.130000114440918</v>
      </c>
      <c r="DT50" s="9">
        <v>5.130000114440918</v>
      </c>
      <c r="DU50" s="9">
        <v>5.130000114440918</v>
      </c>
      <c r="DV50" s="9">
        <v>4.559999942779541</v>
      </c>
      <c r="DW50" s="9">
        <v>4.559999942779541</v>
      </c>
      <c r="DX50" s="9">
        <v>4.559999942779541</v>
      </c>
      <c r="DY50" s="9">
        <v>5.130000114440918</v>
      </c>
      <c r="DZ50" s="9">
        <v>5.130000114440918</v>
      </c>
      <c r="EA50" s="9">
        <v>5.130000114440918</v>
      </c>
      <c r="EB50" s="9">
        <v>5.130000114440918</v>
      </c>
      <c r="EC50" s="9">
        <v>5.130000114440918</v>
      </c>
      <c r="ED50" s="9">
        <v>5.130000114440918</v>
      </c>
      <c r="EE50" s="9">
        <v>5.130000114440918</v>
      </c>
      <c r="EF50" s="9">
        <v>5.130000114440918</v>
      </c>
      <c r="EG50" s="9">
        <v>5.130000114440918</v>
      </c>
      <c r="EH50" s="9">
        <v>4.559999942779541</v>
      </c>
      <c r="EI50" s="9">
        <v>4.559999942779541</v>
      </c>
      <c r="EJ50" s="9">
        <v>4.559999942779541</v>
      </c>
      <c r="EK50" s="9">
        <v>5.130000114440918</v>
      </c>
      <c r="EL50" s="9">
        <v>5.130000114440918</v>
      </c>
      <c r="EM50" s="9">
        <v>5.130000114440918</v>
      </c>
      <c r="EN50" s="9">
        <v>5.130000114440918</v>
      </c>
    </row>
    <row r="51" spans="1:144" s="9" customFormat="1" ht="14.1" hidden="1" customHeight="1" x14ac:dyDescent="0.2">
      <c r="A51" s="37" t="s">
        <v>24</v>
      </c>
      <c r="B51" s="44">
        <v>1.0661546090932996</v>
      </c>
      <c r="C51" s="52">
        <v>-1.4058813207289766</v>
      </c>
      <c r="D51" s="52">
        <v>0.61276699634308585</v>
      </c>
      <c r="E51" s="52">
        <v>0.720001220703125</v>
      </c>
      <c r="F51" s="31">
        <v>0.64824618801824985</v>
      </c>
      <c r="G51" s="52">
        <v>0.61276699634308585</v>
      </c>
      <c r="H51" s="52">
        <v>0.62608801800271785</v>
      </c>
      <c r="I51" s="52">
        <v>0.70588354970894596</v>
      </c>
      <c r="J51" s="39">
        <v>0.40218292236328135</v>
      </c>
      <c r="K51" s="31">
        <v>0.63365678030932737</v>
      </c>
      <c r="L51" s="31">
        <v>0.61276699634308585</v>
      </c>
      <c r="M51" s="31">
        <v>0.65454656427556879</v>
      </c>
      <c r="N51" s="31">
        <v>0.66598578385583185</v>
      </c>
      <c r="O51" s="31">
        <v>0.70588354970894596</v>
      </c>
      <c r="P51" s="31">
        <v>0.62608801800271785</v>
      </c>
      <c r="Q51" s="31">
        <v>0.61276699634308585</v>
      </c>
      <c r="R51" s="31">
        <v>0.720001220703125</v>
      </c>
      <c r="S51" s="31">
        <v>0.63699630359644699</v>
      </c>
      <c r="T51" s="31">
        <v>0.61276699634308585</v>
      </c>
      <c r="U51" s="31">
        <v>0.66122561084980824</v>
      </c>
      <c r="V51" s="31">
        <v>0.67500114440917969</v>
      </c>
      <c r="W51" s="31">
        <v>0.64966458386735793</v>
      </c>
      <c r="X51" s="31">
        <v>0.61276699634308585</v>
      </c>
      <c r="Y51" s="31">
        <v>0.67500114440917969</v>
      </c>
      <c r="Z51" s="31">
        <v>0.66122561084980824</v>
      </c>
      <c r="AA51" s="39">
        <v>0.65340424915466866</v>
      </c>
      <c r="AB51" s="39">
        <v>0.65340424915466877</v>
      </c>
      <c r="AC51" s="39">
        <v>0.65226511672814158</v>
      </c>
      <c r="AD51" s="39">
        <v>0.657391636060632</v>
      </c>
      <c r="AE51" s="39">
        <v>5.3974939024431789E-2</v>
      </c>
      <c r="AF51" s="39">
        <v>0.22584030193151278</v>
      </c>
      <c r="AG51" s="42">
        <v>0.3248027332303805</v>
      </c>
      <c r="AH51" s="46"/>
      <c r="AK51" s="9">
        <v>43.670212765957444</v>
      </c>
      <c r="AL51" s="9">
        <v>42.57272650978782</v>
      </c>
      <c r="AM51" s="9">
        <v>40.162354188806866</v>
      </c>
      <c r="AN51" s="9">
        <v>39.456521241561227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</row>
    <row r="52" spans="1:144" s="9" customFormat="1" ht="14.1" hidden="1" customHeight="1" x14ac:dyDescent="0.2">
      <c r="A52" s="37" t="s">
        <v>26</v>
      </c>
      <c r="B52" s="9">
        <v>2.4999985694885254</v>
      </c>
      <c r="C52" s="48">
        <v>2</v>
      </c>
      <c r="D52" s="48">
        <v>2</v>
      </c>
      <c r="E52" s="48">
        <v>1.750000476837158</v>
      </c>
      <c r="F52" s="43">
        <v>1.75</v>
      </c>
      <c r="G52" s="48">
        <v>1.75</v>
      </c>
      <c r="H52" s="48">
        <v>1.75</v>
      </c>
      <c r="I52" s="48">
        <v>1.75</v>
      </c>
      <c r="J52" s="49">
        <v>1.8236364503340288</v>
      </c>
      <c r="K52" s="43">
        <v>1.5499998331069946</v>
      </c>
      <c r="L52" s="43">
        <v>1.5499998331069946</v>
      </c>
      <c r="M52" s="43">
        <v>1.5499998331069946</v>
      </c>
      <c r="N52" s="43">
        <v>1.5499998331069946</v>
      </c>
      <c r="O52" s="43">
        <v>1.5499998331069946</v>
      </c>
      <c r="P52" s="43">
        <v>1.5499998331069946</v>
      </c>
      <c r="Q52" s="43">
        <v>1.5499998331069946</v>
      </c>
      <c r="R52" s="43">
        <v>1.5499998331069946</v>
      </c>
      <c r="S52" s="43">
        <v>1.5499998331069946</v>
      </c>
      <c r="T52" s="43">
        <v>1.5499998331069946</v>
      </c>
      <c r="U52" s="43">
        <v>1.5499998331069946</v>
      </c>
      <c r="V52" s="43">
        <v>1.5499998331069946</v>
      </c>
      <c r="W52" s="43">
        <v>1.5499998331069946</v>
      </c>
      <c r="X52" s="43">
        <v>1.5499998331069946</v>
      </c>
      <c r="Y52" s="43">
        <v>1.5499998331069946</v>
      </c>
      <c r="Z52" s="43">
        <v>1.5499998331069946</v>
      </c>
      <c r="AA52" s="49">
        <v>1.5499998331069946</v>
      </c>
      <c r="AB52" s="49">
        <v>1.3000001907348633</v>
      </c>
      <c r="AC52" s="49">
        <v>0.75</v>
      </c>
      <c r="AD52" s="49">
        <v>0.75</v>
      </c>
      <c r="AE52" s="49">
        <v>0.91900277586661627</v>
      </c>
      <c r="AF52" s="49">
        <v>0.87066217604815921</v>
      </c>
      <c r="AG52" s="65">
        <v>1.0358521784682291</v>
      </c>
      <c r="AH52" s="35"/>
      <c r="AK52" s="9">
        <v>25.632978723404257</v>
      </c>
      <c r="AL52" s="9">
        <v>24.475909839976918</v>
      </c>
      <c r="AM52" s="9">
        <v>23.926470588235293</v>
      </c>
      <c r="AN52" s="9">
        <v>22.488261015518855</v>
      </c>
    </row>
    <row r="53" spans="1:144" s="9" customFormat="1" ht="14.1" hidden="1" customHeight="1" x14ac:dyDescent="0.2">
      <c r="A53" s="163" t="s">
        <v>48</v>
      </c>
      <c r="B53" s="164">
        <v>55</v>
      </c>
      <c r="C53" s="31">
        <v>31.885713032313724</v>
      </c>
      <c r="D53" s="31">
        <v>34.446809809258653</v>
      </c>
      <c r="E53" s="31">
        <v>32.455001831054688</v>
      </c>
      <c r="F53" s="31">
        <v>32.916004685027708</v>
      </c>
      <c r="G53" s="31">
        <v>32.890426554578418</v>
      </c>
      <c r="H53" s="31">
        <v>32.767392199972406</v>
      </c>
      <c r="I53" s="31">
        <v>33.090195300532322</v>
      </c>
      <c r="J53" s="39">
        <v>32.965580283731654</v>
      </c>
      <c r="K53" s="31">
        <v>34.787761592311604</v>
      </c>
      <c r="L53" s="31">
        <v>35.487615220090177</v>
      </c>
      <c r="M53" s="31">
        <v>34.087907964533031</v>
      </c>
      <c r="N53" s="31">
        <v>27.254817354506343</v>
      </c>
      <c r="O53" s="31">
        <v>28.081372578938801</v>
      </c>
      <c r="P53" s="31">
        <v>26.428262130073882</v>
      </c>
      <c r="Q53" s="31">
        <v>25.728723891237948</v>
      </c>
      <c r="R53" s="31">
        <v>25.915002441406248</v>
      </c>
      <c r="S53" s="31">
        <v>30.638266266505202</v>
      </c>
      <c r="T53" s="31">
        <v>29.950000519448142</v>
      </c>
      <c r="U53" s="31">
        <v>31.326532013562261</v>
      </c>
      <c r="V53" s="31">
        <v>27.491668383280437</v>
      </c>
      <c r="W53" s="31">
        <v>28.61767758974355</v>
      </c>
      <c r="X53" s="31">
        <v>28.040426538345663</v>
      </c>
      <c r="Y53" s="31">
        <v>29.317709128061932</v>
      </c>
      <c r="Z53" s="31">
        <v>28.494897102823067</v>
      </c>
      <c r="AA53" s="39">
        <v>29.15233209287101</v>
      </c>
      <c r="AB53" s="39">
        <v>27.489417228232714</v>
      </c>
      <c r="AC53" s="39">
        <v>26.950266642022218</v>
      </c>
      <c r="AD53" s="39">
        <v>26.943396619713827</v>
      </c>
      <c r="AE53" s="39">
        <v>28.337034286914019</v>
      </c>
      <c r="AF53" s="39">
        <v>27.939387713150513</v>
      </c>
      <c r="AG53" s="71">
        <v>28.274819445307596</v>
      </c>
      <c r="AH53" s="46"/>
      <c r="AO53" s="9">
        <v>56.928571428571431</v>
      </c>
      <c r="AP53" s="9">
        <v>25.024999618530273</v>
      </c>
      <c r="AQ53" s="9">
        <v>28.75</v>
      </c>
      <c r="AR53" s="9">
        <v>40.900001525878906</v>
      </c>
      <c r="AS53" s="9">
        <v>29.399999618530273</v>
      </c>
      <c r="AT53" s="9">
        <v>27.399999618530273</v>
      </c>
      <c r="AU53" s="9">
        <v>28.149999618530273</v>
      </c>
      <c r="AV53" s="9">
        <v>28.049999237060547</v>
      </c>
      <c r="AW53" s="9">
        <v>26.850000381469727</v>
      </c>
      <c r="AX53" s="9">
        <v>23.5</v>
      </c>
      <c r="AY53" s="9">
        <v>23.899999618530273</v>
      </c>
      <c r="AZ53" s="9">
        <v>21.649999618530273</v>
      </c>
      <c r="BA53" s="9">
        <v>22.649999618530273</v>
      </c>
      <c r="BB53" s="9">
        <v>23.024999618530273</v>
      </c>
      <c r="BC53" s="9">
        <v>26.75</v>
      </c>
      <c r="BD53" s="9">
        <v>38.900001525878906</v>
      </c>
      <c r="BE53" s="9">
        <v>27.399999618530273</v>
      </c>
      <c r="BF53" s="9">
        <v>25.399999618530273</v>
      </c>
      <c r="BG53" s="9">
        <v>26.149999618530273</v>
      </c>
      <c r="BH53" s="9">
        <v>26.049999237060547</v>
      </c>
      <c r="BI53" s="9">
        <v>26.350000381469727</v>
      </c>
      <c r="BJ53" s="9">
        <v>23</v>
      </c>
      <c r="BK53" s="9">
        <v>23.399999618530273</v>
      </c>
      <c r="BL53" s="9">
        <v>21.149999618530273</v>
      </c>
      <c r="BM53" s="9">
        <v>22.149999618530273</v>
      </c>
      <c r="BN53" s="9">
        <v>22.524999618530273</v>
      </c>
      <c r="BO53" s="9">
        <v>26.25</v>
      </c>
      <c r="BP53" s="9">
        <v>38.400001525878906</v>
      </c>
      <c r="BQ53" s="9">
        <v>26.899999618530273</v>
      </c>
      <c r="BR53" s="9">
        <v>24.899999618530273</v>
      </c>
      <c r="BS53" s="9">
        <v>25.649999618530273</v>
      </c>
      <c r="BT53" s="9">
        <v>25.549999237060547</v>
      </c>
      <c r="BU53" s="9">
        <v>26.350000381469727</v>
      </c>
      <c r="BV53" s="9">
        <v>23</v>
      </c>
      <c r="BW53" s="9">
        <v>23.399999618530273</v>
      </c>
      <c r="BX53" s="9">
        <v>21.149999618530273</v>
      </c>
      <c r="BY53" s="9">
        <v>22.149999618530273</v>
      </c>
      <c r="BZ53" s="9">
        <v>22.524999618530273</v>
      </c>
      <c r="CA53" s="9">
        <v>26.25</v>
      </c>
      <c r="CB53" s="9">
        <v>38.400001525878906</v>
      </c>
      <c r="CC53" s="9">
        <v>26.899999618530273</v>
      </c>
      <c r="CD53" s="9">
        <v>24.899999618530273</v>
      </c>
      <c r="CE53" s="9">
        <v>25.649999618530273</v>
      </c>
      <c r="CF53" s="9">
        <v>25.549999237060547</v>
      </c>
      <c r="CG53" s="9">
        <v>26.350000381469727</v>
      </c>
      <c r="CH53" s="9">
        <v>23</v>
      </c>
      <c r="CI53" s="9">
        <v>23.399999618530273</v>
      </c>
      <c r="CJ53" s="9">
        <v>21.149999618530273</v>
      </c>
      <c r="CK53" s="9">
        <v>22.149999618530273</v>
      </c>
      <c r="CL53" s="9">
        <v>22.524999618530273</v>
      </c>
      <c r="CM53" s="9">
        <v>26.25</v>
      </c>
      <c r="CN53" s="9">
        <v>38.400001525878906</v>
      </c>
      <c r="CO53" s="9">
        <v>26.899999618530273</v>
      </c>
      <c r="CP53" s="9">
        <v>24.899999618530273</v>
      </c>
      <c r="CQ53" s="9">
        <v>25.649999618530273</v>
      </c>
      <c r="CR53" s="9">
        <v>25.549999237060547</v>
      </c>
      <c r="CS53" s="9">
        <v>26.850000381469727</v>
      </c>
      <c r="CT53" s="9">
        <v>23.5</v>
      </c>
      <c r="CU53" s="9">
        <v>23.899999618530273</v>
      </c>
      <c r="CV53" s="9">
        <v>21.649999618530273</v>
      </c>
      <c r="CW53" s="9">
        <v>22.649999618530273</v>
      </c>
      <c r="CX53" s="9">
        <v>23.024999618530273</v>
      </c>
      <c r="CY53" s="9">
        <v>26.75</v>
      </c>
      <c r="CZ53" s="9">
        <v>38.900001525878906</v>
      </c>
      <c r="DA53" s="9">
        <v>27.399999618530273</v>
      </c>
      <c r="DB53" s="9">
        <v>25.399999618530273</v>
      </c>
      <c r="DC53" s="9">
        <v>26.149999618530273</v>
      </c>
      <c r="DD53" s="9">
        <v>26.049999237060547</v>
      </c>
      <c r="DE53" s="9">
        <v>27.350000381469727</v>
      </c>
      <c r="DF53" s="9">
        <v>24</v>
      </c>
      <c r="DG53" s="9">
        <v>24.399999618530273</v>
      </c>
      <c r="DH53" s="9">
        <v>22.149999618530273</v>
      </c>
      <c r="DI53" s="9">
        <v>23.149999618530273</v>
      </c>
      <c r="DJ53" s="9">
        <v>23.524999618530273</v>
      </c>
      <c r="DK53" s="9">
        <v>27.25</v>
      </c>
      <c r="DL53" s="9">
        <v>39.400001525878906</v>
      </c>
      <c r="DM53" s="9">
        <v>27.899999618530273</v>
      </c>
      <c r="DN53" s="9">
        <v>25.899999618530273</v>
      </c>
      <c r="DO53" s="9">
        <v>26.649999618530273</v>
      </c>
      <c r="DP53" s="9">
        <v>26.549999237060547</v>
      </c>
      <c r="DQ53" s="9">
        <v>27.850000381469727</v>
      </c>
      <c r="DR53" s="9">
        <v>24.5</v>
      </c>
      <c r="DS53" s="9">
        <v>24.899999618530273</v>
      </c>
      <c r="DT53" s="9">
        <v>22.649999618530273</v>
      </c>
      <c r="DU53" s="9">
        <v>23.649999618530273</v>
      </c>
      <c r="DV53" s="9">
        <v>24.024999618530273</v>
      </c>
      <c r="DW53" s="9">
        <v>27.75</v>
      </c>
      <c r="DX53" s="9">
        <v>39.900001525878906</v>
      </c>
      <c r="DY53" s="9">
        <v>28.399999618530273</v>
      </c>
      <c r="DZ53" s="9">
        <v>26.399999618530273</v>
      </c>
      <c r="EA53" s="9">
        <v>27.149999618530273</v>
      </c>
      <c r="EB53" s="9">
        <v>27.049999237060547</v>
      </c>
      <c r="EC53" s="9">
        <v>28.350000381469727</v>
      </c>
      <c r="ED53" s="9">
        <v>25</v>
      </c>
      <c r="EE53" s="9">
        <v>25.399999618530273</v>
      </c>
      <c r="EF53" s="9">
        <v>23.149999618530273</v>
      </c>
      <c r="EG53" s="9">
        <v>24.149999618530273</v>
      </c>
      <c r="EH53" s="9">
        <v>24.524999618530273</v>
      </c>
      <c r="EI53" s="9">
        <v>28.25</v>
      </c>
      <c r="EJ53" s="9">
        <v>40.400001525878906</v>
      </c>
      <c r="EK53" s="9">
        <v>28.899999618530273</v>
      </c>
      <c r="EL53" s="9">
        <v>26.899999618530273</v>
      </c>
      <c r="EM53" s="9">
        <v>27.649999618530273</v>
      </c>
      <c r="EN53" s="9">
        <v>27.549999237060547</v>
      </c>
    </row>
    <row r="54" spans="1:144" s="9" customFormat="1" ht="14.1" hidden="1" customHeight="1" x14ac:dyDescent="0.2">
      <c r="A54" s="163" t="s">
        <v>28</v>
      </c>
      <c r="B54" s="164">
        <v>39.499996185302734</v>
      </c>
      <c r="C54" s="31">
        <v>18.271428353445849</v>
      </c>
      <c r="D54" s="31">
        <v>18.915849766832721</v>
      </c>
      <c r="E54" s="31">
        <v>19.19999809265137</v>
      </c>
      <c r="F54" s="31">
        <v>20.66174410624496</v>
      </c>
      <c r="G54" s="31">
        <v>20.064851476791063</v>
      </c>
      <c r="H54" s="31">
        <v>20.782391423764437</v>
      </c>
      <c r="I54" s="31">
        <v>21.13798941817938</v>
      </c>
      <c r="J54" s="39">
        <v>19.802972178528275</v>
      </c>
      <c r="K54" s="31">
        <v>22.52030856650849</v>
      </c>
      <c r="L54" s="31">
        <v>22.404254710420652</v>
      </c>
      <c r="M54" s="31">
        <v>22.636362422596328</v>
      </c>
      <c r="N54" s="31">
        <v>21.589962664162719</v>
      </c>
      <c r="O54" s="31">
        <v>21.745490354650162</v>
      </c>
      <c r="P54" s="31">
        <v>21.434434973675273</v>
      </c>
      <c r="Q54" s="31">
        <v>21.723404255319153</v>
      </c>
      <c r="R54" s="31">
        <v>22.200000762939453</v>
      </c>
      <c r="S54" s="31">
        <v>22.538861717393075</v>
      </c>
      <c r="T54" s="31">
        <v>22.404254669838767</v>
      </c>
      <c r="U54" s="31">
        <v>22.673468764947387</v>
      </c>
      <c r="V54" s="31">
        <v>21.249562342961628</v>
      </c>
      <c r="W54" s="31">
        <v>21.526110357179274</v>
      </c>
      <c r="X54" s="31">
        <v>21.382127802422708</v>
      </c>
      <c r="Y54" s="31">
        <v>21.623958508173626</v>
      </c>
      <c r="Z54" s="31">
        <v>21.572244760941487</v>
      </c>
      <c r="AA54" s="39">
        <v>21.917858486608267</v>
      </c>
      <c r="AB54" s="39">
        <v>22.455322961324587</v>
      </c>
      <c r="AC54" s="39">
        <v>22.3331412803836</v>
      </c>
      <c r="AD54" s="39">
        <v>22.640173754484756</v>
      </c>
      <c r="AE54" s="39">
        <v>24.843264732733264</v>
      </c>
      <c r="AF54" s="39">
        <v>24.169232326922561</v>
      </c>
      <c r="AG54" s="71">
        <v>23.529924535426964</v>
      </c>
      <c r="AH54" s="46"/>
      <c r="AO54" s="9">
        <v>44.196426936558318</v>
      </c>
      <c r="AP54" s="9">
        <v>16.720001220703125</v>
      </c>
      <c r="AQ54" s="9">
        <v>16.409999847412109</v>
      </c>
      <c r="AR54" s="9">
        <v>17.649999084472601</v>
      </c>
      <c r="AS54" s="9">
        <v>17.659999847412109</v>
      </c>
      <c r="AT54" s="9">
        <v>16.360000610351563</v>
      </c>
      <c r="AU54" s="9">
        <v>14.609999656677246</v>
      </c>
      <c r="AV54" s="9">
        <v>15.460000991821289</v>
      </c>
      <c r="AW54" s="9">
        <v>18.55999755859375</v>
      </c>
      <c r="AX54" s="9">
        <v>18.709997177124023</v>
      </c>
      <c r="AY54" s="9">
        <v>15.959999084472656</v>
      </c>
      <c r="AZ54" s="9">
        <v>16.209999084472656</v>
      </c>
      <c r="BA54" s="9">
        <v>15.659999847412109</v>
      </c>
      <c r="BB54" s="9">
        <v>15.720001220703125</v>
      </c>
      <c r="BC54" s="9">
        <v>15.409999847412109</v>
      </c>
      <c r="BD54" s="9">
        <v>16.649999084472601</v>
      </c>
      <c r="BE54" s="9">
        <v>16.659999847412109</v>
      </c>
      <c r="BF54" s="9">
        <v>15.360000610351563</v>
      </c>
      <c r="BG54" s="9">
        <v>13.609999656677246</v>
      </c>
      <c r="BH54" s="9">
        <v>14.460000991821289</v>
      </c>
      <c r="BI54" s="9">
        <v>18.659997558593751</v>
      </c>
      <c r="BJ54" s="9">
        <v>18.809997177124025</v>
      </c>
      <c r="BK54" s="9">
        <v>16.059999084472658</v>
      </c>
      <c r="BL54" s="9">
        <v>16.309999084472658</v>
      </c>
      <c r="BM54" s="9">
        <v>15.759999847412109</v>
      </c>
      <c r="BN54" s="9">
        <v>15.820001220703125</v>
      </c>
      <c r="BO54" s="9">
        <v>15.509999847412109</v>
      </c>
      <c r="BP54" s="9">
        <v>16.559999084472658</v>
      </c>
      <c r="BQ54" s="9">
        <v>16.759999847412111</v>
      </c>
      <c r="BR54" s="9">
        <v>15.460000610351562</v>
      </c>
      <c r="BS54" s="9">
        <v>13.709999656677246</v>
      </c>
      <c r="BT54" s="9">
        <v>14.560000991821289</v>
      </c>
      <c r="BU54" s="9">
        <v>18.80999755859375</v>
      </c>
      <c r="BV54" s="9">
        <v>18.959997177124023</v>
      </c>
      <c r="BW54" s="9">
        <v>16.209999084472656</v>
      </c>
      <c r="BX54" s="9">
        <v>16.649999084472601</v>
      </c>
      <c r="BY54" s="9">
        <v>15.909999847412109</v>
      </c>
      <c r="BZ54" s="9">
        <v>15.970001220703125</v>
      </c>
      <c r="CA54" s="9">
        <v>15.659999847412109</v>
      </c>
      <c r="CB54" s="9">
        <v>16.709999084472656</v>
      </c>
      <c r="CC54" s="9">
        <v>16.909999847412109</v>
      </c>
      <c r="CD54" s="9">
        <v>15.610000610351563</v>
      </c>
      <c r="CE54" s="9">
        <v>13.859999656677246</v>
      </c>
      <c r="CF54" s="9">
        <v>14.710000991821289</v>
      </c>
      <c r="CG54" s="9">
        <v>19.009997558593749</v>
      </c>
      <c r="CH54" s="9">
        <v>19.159997177124023</v>
      </c>
      <c r="CI54" s="9">
        <v>16.409999084472656</v>
      </c>
      <c r="CJ54" s="9">
        <v>16.659999084472656</v>
      </c>
      <c r="CK54" s="9">
        <v>16.109999847412109</v>
      </c>
      <c r="CL54" s="9">
        <v>16.170001220703124</v>
      </c>
      <c r="CM54" s="9">
        <v>15.859999847412109</v>
      </c>
      <c r="CN54" s="9">
        <v>16.909999084472656</v>
      </c>
      <c r="CO54" s="9">
        <v>17.109999847412109</v>
      </c>
      <c r="CP54" s="9">
        <v>15.810000610351562</v>
      </c>
      <c r="CQ54" s="9">
        <v>14.059999656677245</v>
      </c>
      <c r="CR54" s="9">
        <v>14.910000991821288</v>
      </c>
      <c r="CS54" s="9">
        <v>19.259997558593749</v>
      </c>
      <c r="CT54" s="9">
        <v>19.409997177124023</v>
      </c>
      <c r="CU54" s="9">
        <v>16.659999084472656</v>
      </c>
      <c r="CV54" s="9">
        <v>16.909999084472656</v>
      </c>
      <c r="CW54" s="9">
        <v>16.359999847412109</v>
      </c>
      <c r="CX54" s="9">
        <v>16.420001220703124</v>
      </c>
      <c r="CY54" s="9">
        <v>16.109999847412109</v>
      </c>
      <c r="CZ54" s="9">
        <v>17.159999084472656</v>
      </c>
      <c r="DA54" s="9">
        <v>17.359999847412109</v>
      </c>
      <c r="DB54" s="9">
        <v>16.060000610351562</v>
      </c>
      <c r="DC54" s="9">
        <v>14.309999656677245</v>
      </c>
      <c r="DD54" s="9">
        <v>15.160000991821288</v>
      </c>
      <c r="DE54" s="9">
        <v>19.509997558593749</v>
      </c>
      <c r="DF54" s="9">
        <v>19.659997177124023</v>
      </c>
      <c r="DG54" s="9">
        <v>16.909999084472656</v>
      </c>
      <c r="DH54" s="9">
        <v>17.159999084472656</v>
      </c>
      <c r="DI54" s="9">
        <v>16.609999847412109</v>
      </c>
      <c r="DJ54" s="9">
        <v>16.670001220703124</v>
      </c>
      <c r="DK54" s="9">
        <v>16.359999847412109</v>
      </c>
      <c r="DL54" s="9">
        <v>17.409999084472656</v>
      </c>
      <c r="DM54" s="9">
        <v>17.609999847412109</v>
      </c>
      <c r="DN54" s="9">
        <v>16.310000610351562</v>
      </c>
      <c r="DO54" s="9">
        <v>14.559999656677245</v>
      </c>
      <c r="DP54" s="9">
        <v>15.410000991821288</v>
      </c>
      <c r="DQ54" s="9">
        <v>19.759997558593749</v>
      </c>
      <c r="DR54" s="9">
        <v>19.909997177124023</v>
      </c>
      <c r="DS54" s="9">
        <v>17.159999084472656</v>
      </c>
      <c r="DT54" s="9">
        <v>17.409999084472656</v>
      </c>
      <c r="DU54" s="9">
        <v>16.859999847412109</v>
      </c>
      <c r="DV54" s="9">
        <v>16.920001220703124</v>
      </c>
      <c r="DW54" s="9">
        <v>16.609999847412109</v>
      </c>
      <c r="DX54" s="9">
        <v>17.659999084472656</v>
      </c>
      <c r="DY54" s="9">
        <v>17.859999847412109</v>
      </c>
      <c r="DZ54" s="9">
        <v>16.560000610351562</v>
      </c>
      <c r="EA54" s="9">
        <v>14.809999656677245</v>
      </c>
      <c r="EB54" s="9">
        <v>15.660000991821288</v>
      </c>
      <c r="EC54" s="9">
        <v>20.009997558593749</v>
      </c>
      <c r="ED54" s="9">
        <v>20.159997177124023</v>
      </c>
      <c r="EE54" s="9">
        <v>17.409999084472656</v>
      </c>
      <c r="EF54" s="9">
        <v>17.659999084472656</v>
      </c>
      <c r="EG54" s="9">
        <v>17.109999847412109</v>
      </c>
      <c r="EH54" s="9">
        <v>17.170001220703124</v>
      </c>
      <c r="EI54" s="9">
        <v>16.859999847412109</v>
      </c>
      <c r="EJ54" s="9">
        <v>17.909999084472656</v>
      </c>
      <c r="EK54" s="9">
        <v>18.109999847412109</v>
      </c>
      <c r="EL54" s="9">
        <v>16.810000610351562</v>
      </c>
      <c r="EM54" s="9">
        <v>15.059999656677245</v>
      </c>
      <c r="EN54" s="9">
        <v>15.910000991821288</v>
      </c>
    </row>
    <row r="55" spans="1:144" s="9" customFormat="1" ht="14.1" hidden="1" customHeight="1" x14ac:dyDescent="0.2">
      <c r="A55" s="53" t="s">
        <v>29</v>
      </c>
      <c r="B55" s="164">
        <v>57.25</v>
      </c>
      <c r="C55" s="31">
        <v>38.587713304792089</v>
      </c>
      <c r="D55" s="31">
        <v>35.521276595744681</v>
      </c>
      <c r="E55" s="31">
        <v>34.799999999999997</v>
      </c>
      <c r="F55" s="31">
        <v>34.972584478738071</v>
      </c>
      <c r="G55" s="31">
        <v>33.747869288667722</v>
      </c>
      <c r="H55" s="31">
        <v>34.22282608695653</v>
      </c>
      <c r="I55" s="31">
        <v>36.94705806058996</v>
      </c>
      <c r="J55" s="39">
        <v>35.524528200453602</v>
      </c>
      <c r="K55" s="31">
        <v>36.001547007311707</v>
      </c>
      <c r="L55" s="31">
        <v>36.521276595744681</v>
      </c>
      <c r="M55" s="31">
        <v>35.481817418878734</v>
      </c>
      <c r="N55" s="31">
        <v>32.734416402311069</v>
      </c>
      <c r="O55" s="31">
        <v>33.142746345669615</v>
      </c>
      <c r="P55" s="31">
        <v>32.326086458952531</v>
      </c>
      <c r="Q55" s="31">
        <v>35.681915120875587</v>
      </c>
      <c r="R55" s="31">
        <v>34.054998779296874</v>
      </c>
      <c r="S55" s="31">
        <v>38.056219003224342</v>
      </c>
      <c r="T55" s="31">
        <v>37.979784945224196</v>
      </c>
      <c r="U55" s="31">
        <v>38.132653061224495</v>
      </c>
      <c r="V55" s="31">
        <v>30.375</v>
      </c>
      <c r="W55" s="31">
        <v>32.616979297257522</v>
      </c>
      <c r="X55" s="31">
        <v>31.40744375675283</v>
      </c>
      <c r="Y55" s="31">
        <v>32.03125</v>
      </c>
      <c r="Z55" s="31">
        <v>34.412244135019733</v>
      </c>
      <c r="AA55" s="39">
        <v>34.286526471948541</v>
      </c>
      <c r="AB55" s="39">
        <v>32.881534977192246</v>
      </c>
      <c r="AC55" s="39">
        <v>31.889563611658613</v>
      </c>
      <c r="AD55" s="39">
        <v>31.549929584005604</v>
      </c>
      <c r="AE55" s="39">
        <v>32.644479649169995</v>
      </c>
      <c r="AF55" s="39">
        <v>32.379931953625778</v>
      </c>
      <c r="AG55" s="71">
        <v>32.793207510828772</v>
      </c>
      <c r="AH55" s="46"/>
      <c r="AO55" s="9">
        <v>60.062142857142859</v>
      </c>
      <c r="AP55" s="9">
        <v>19.554998397827148</v>
      </c>
      <c r="AQ55" s="9">
        <v>24.049997329711914</v>
      </c>
      <c r="AR55" s="9">
        <v>29.399997711181641</v>
      </c>
      <c r="AS55" s="9">
        <v>19.949998092651366</v>
      </c>
      <c r="AT55" s="9">
        <v>19.64999885559082</v>
      </c>
      <c r="AU55" s="9">
        <v>19.574998092651366</v>
      </c>
      <c r="AV55" s="9">
        <v>20.999999237060546</v>
      </c>
      <c r="AW55" s="9">
        <v>20.790000915527344</v>
      </c>
      <c r="AX55" s="9">
        <v>20.599998474121094</v>
      </c>
      <c r="AY55" s="9">
        <v>19.600000381469727</v>
      </c>
      <c r="AZ55" s="9">
        <v>19.599998474121094</v>
      </c>
      <c r="BA55" s="9">
        <v>19.599998474121094</v>
      </c>
      <c r="BB55" s="9">
        <v>19.554998397827148</v>
      </c>
      <c r="BC55" s="9">
        <v>24.049997329711914</v>
      </c>
      <c r="BD55" s="9">
        <v>29.399997711181641</v>
      </c>
      <c r="BE55" s="9">
        <v>19.949998092651366</v>
      </c>
      <c r="BF55" s="9">
        <v>19.64999885559082</v>
      </c>
      <c r="BG55" s="9">
        <v>19.574998092651366</v>
      </c>
      <c r="BH55" s="9">
        <v>20.999999237060546</v>
      </c>
      <c r="BI55" s="9">
        <v>20.790000915527344</v>
      </c>
      <c r="BJ55" s="9">
        <v>20.599998474121094</v>
      </c>
      <c r="BK55" s="9">
        <v>19.600000381469727</v>
      </c>
      <c r="BL55" s="9">
        <v>19.599998474121094</v>
      </c>
      <c r="BM55" s="9">
        <v>19.599998474121094</v>
      </c>
      <c r="BN55" s="9">
        <v>19.554998397827148</v>
      </c>
      <c r="BO55" s="9">
        <v>24.049997329711914</v>
      </c>
      <c r="BP55" s="9">
        <v>29.399997711181641</v>
      </c>
      <c r="BQ55" s="9">
        <v>19.949998092651366</v>
      </c>
      <c r="BR55" s="9">
        <v>19.64999885559082</v>
      </c>
      <c r="BS55" s="9">
        <v>19.574998092651366</v>
      </c>
      <c r="BT55" s="9">
        <v>20.999999237060546</v>
      </c>
      <c r="BU55" s="9">
        <v>20.790000915527344</v>
      </c>
      <c r="BV55" s="9">
        <v>20.599998474121094</v>
      </c>
      <c r="BW55" s="9">
        <v>19.600000381469727</v>
      </c>
      <c r="BX55" s="9">
        <v>19.599998474121094</v>
      </c>
      <c r="BY55" s="9">
        <v>19.599998474121094</v>
      </c>
      <c r="BZ55" s="9">
        <v>19.554998397827148</v>
      </c>
      <c r="CA55" s="9">
        <v>24.049997329711914</v>
      </c>
      <c r="CB55" s="9">
        <v>29.399997711181641</v>
      </c>
      <c r="CC55" s="9">
        <v>19.949998092651366</v>
      </c>
      <c r="CD55" s="9">
        <v>19.64999885559082</v>
      </c>
      <c r="CE55" s="9">
        <v>19.574998092651366</v>
      </c>
      <c r="CF55" s="9">
        <v>20.999999237060546</v>
      </c>
      <c r="CG55" s="9">
        <v>20.790000915527344</v>
      </c>
      <c r="CH55" s="9">
        <v>20.599998474121094</v>
      </c>
      <c r="CI55" s="9">
        <v>19.600000381469727</v>
      </c>
      <c r="CJ55" s="9">
        <v>19.599998474121094</v>
      </c>
      <c r="CK55" s="9">
        <v>19.599998474121094</v>
      </c>
      <c r="CL55" s="9">
        <v>19.554998397827148</v>
      </c>
      <c r="CM55" s="9">
        <v>24.049997329711914</v>
      </c>
      <c r="CN55" s="9">
        <v>29.399997711181641</v>
      </c>
      <c r="CO55" s="9">
        <v>19.949998092651366</v>
      </c>
      <c r="CP55" s="9">
        <v>19.64999885559082</v>
      </c>
      <c r="CQ55" s="9">
        <v>19.574998092651366</v>
      </c>
      <c r="CR55" s="9">
        <v>20.999999237060546</v>
      </c>
      <c r="CS55" s="9">
        <v>20.790000915527344</v>
      </c>
      <c r="CT55" s="9">
        <v>20.599998474121094</v>
      </c>
      <c r="CU55" s="9">
        <v>19.600000381469727</v>
      </c>
      <c r="CV55" s="9">
        <v>19.599998474121094</v>
      </c>
      <c r="CW55" s="9">
        <v>19.599998474121094</v>
      </c>
      <c r="CX55" s="9">
        <v>19.554998397827148</v>
      </c>
      <c r="CY55" s="9">
        <v>24.049997329711914</v>
      </c>
      <c r="CZ55" s="9">
        <v>29.399997711181641</v>
      </c>
      <c r="DA55" s="9">
        <v>19.949998092651366</v>
      </c>
      <c r="DB55" s="9">
        <v>19.64999885559082</v>
      </c>
      <c r="DC55" s="9">
        <v>19.574998092651366</v>
      </c>
      <c r="DD55" s="9">
        <v>20.999999237060546</v>
      </c>
      <c r="DE55" s="9">
        <v>20.790000915527344</v>
      </c>
      <c r="DF55" s="9">
        <v>20.599998474121094</v>
      </c>
      <c r="DG55" s="9">
        <v>19.600000381469727</v>
      </c>
      <c r="DH55" s="9">
        <v>19.599998474121094</v>
      </c>
      <c r="DI55" s="9">
        <v>19.599998474121094</v>
      </c>
      <c r="DJ55" s="9">
        <v>19.554998397827148</v>
      </c>
      <c r="DK55" s="9">
        <v>24.049997329711914</v>
      </c>
      <c r="DL55" s="9">
        <v>29.399997711181641</v>
      </c>
      <c r="DM55" s="9">
        <v>19.949998092651366</v>
      </c>
      <c r="DN55" s="9">
        <v>19.64999885559082</v>
      </c>
      <c r="DO55" s="9">
        <v>19.574998092651366</v>
      </c>
      <c r="DP55" s="9">
        <v>20.999999237060546</v>
      </c>
      <c r="DQ55" s="9">
        <v>20.990000915527343</v>
      </c>
      <c r="DR55" s="9">
        <v>20.799998474121093</v>
      </c>
      <c r="DS55" s="9">
        <v>19.800000381469726</v>
      </c>
      <c r="DT55" s="9">
        <v>19.799998474121093</v>
      </c>
      <c r="DU55" s="9">
        <v>19.799998474121093</v>
      </c>
      <c r="DV55" s="9">
        <v>19.754998397827148</v>
      </c>
      <c r="DW55" s="9">
        <v>24.249997329711913</v>
      </c>
      <c r="DX55" s="9">
        <v>29.59999771118164</v>
      </c>
      <c r="DY55" s="9">
        <v>20.149998092651366</v>
      </c>
      <c r="DZ55" s="9">
        <v>19.849998855590819</v>
      </c>
      <c r="EA55" s="9">
        <v>19.774998092651366</v>
      </c>
      <c r="EB55" s="9">
        <v>21.199999237060545</v>
      </c>
      <c r="EC55" s="9">
        <v>21.190000915527342</v>
      </c>
      <c r="ED55" s="9">
        <v>20.999998474121092</v>
      </c>
      <c r="EE55" s="9">
        <v>20.000000381469725</v>
      </c>
      <c r="EF55" s="9">
        <v>19.999998474121092</v>
      </c>
      <c r="EG55" s="9">
        <v>19.999998474121092</v>
      </c>
      <c r="EH55" s="9">
        <v>19.954998397827147</v>
      </c>
      <c r="EI55" s="9">
        <v>24.449997329711913</v>
      </c>
      <c r="EJ55" s="9">
        <v>29.799997711181639</v>
      </c>
      <c r="EK55" s="9">
        <v>20.349998092651365</v>
      </c>
      <c r="EL55" s="9">
        <v>20.049998855590818</v>
      </c>
      <c r="EM55" s="9">
        <v>19.974998092651365</v>
      </c>
      <c r="EN55" s="9">
        <v>21.399999237060545</v>
      </c>
    </row>
    <row r="56" spans="1:144" s="9" customFormat="1" ht="14.1" hidden="1" customHeight="1" x14ac:dyDescent="0.2">
      <c r="A56" s="53" t="s">
        <v>31</v>
      </c>
      <c r="B56" s="164">
        <v>44.875</v>
      </c>
      <c r="C56" s="31">
        <v>32.083999999999975</v>
      </c>
      <c r="D56" s="31">
        <v>33.106382978723403</v>
      </c>
      <c r="E56" s="31">
        <v>26.45</v>
      </c>
      <c r="F56" s="31">
        <v>26.589553267098662</v>
      </c>
      <c r="G56" s="31">
        <v>26.680851063829785</v>
      </c>
      <c r="H56" s="31">
        <v>26.695652173913047</v>
      </c>
      <c r="I56" s="31">
        <v>26.392156563553154</v>
      </c>
      <c r="J56" s="39">
        <v>28.367536176598584</v>
      </c>
      <c r="K56" s="31">
        <v>29.853068043692204</v>
      </c>
      <c r="L56" s="31">
        <v>31.080000694761885</v>
      </c>
      <c r="M56" s="31">
        <v>28.626135392622519</v>
      </c>
      <c r="N56" s="31">
        <v>24.056238579323228</v>
      </c>
      <c r="O56" s="31">
        <v>24.107695186839386</v>
      </c>
      <c r="P56" s="31">
        <v>24.00478197180707</v>
      </c>
      <c r="Q56" s="31">
        <v>24.08255264606882</v>
      </c>
      <c r="R56" s="31">
        <v>25.000249481201173</v>
      </c>
      <c r="S56" s="31">
        <v>25.754803359793208</v>
      </c>
      <c r="T56" s="31">
        <v>25.207872106673875</v>
      </c>
      <c r="U56" s="31">
        <v>26.301734612912544</v>
      </c>
      <c r="V56" s="31">
        <v>24.59999942779541</v>
      </c>
      <c r="W56" s="31">
        <v>24.524955275814829</v>
      </c>
      <c r="X56" s="31">
        <v>23.746806733151701</v>
      </c>
      <c r="Y56" s="31">
        <v>23.974998235702515</v>
      </c>
      <c r="Z56" s="31">
        <v>25.853060858590261</v>
      </c>
      <c r="AA56" s="39">
        <v>25.521762015723848</v>
      </c>
      <c r="AB56" s="39">
        <v>27.766679167955541</v>
      </c>
      <c r="AC56" s="39">
        <v>25.845511595297367</v>
      </c>
      <c r="AD56" s="39">
        <v>25.210797683052395</v>
      </c>
      <c r="AE56" s="39">
        <v>25.578956707484895</v>
      </c>
      <c r="AF56" s="39">
        <v>25.564346567219939</v>
      </c>
      <c r="AG56" s="71">
        <v>25.934123357880484</v>
      </c>
      <c r="AH56" s="46"/>
      <c r="AO56" s="9">
        <v>46.900357142857146</v>
      </c>
      <c r="AP56" s="9">
        <v>19.554998397827148</v>
      </c>
      <c r="AQ56" s="9">
        <v>24.049997329711914</v>
      </c>
      <c r="AR56" s="9">
        <v>29.399997711181641</v>
      </c>
      <c r="AS56" s="9">
        <v>19.949998092651366</v>
      </c>
      <c r="AT56" s="9">
        <v>19.64999885559082</v>
      </c>
      <c r="AU56" s="9">
        <v>19.574998092651366</v>
      </c>
      <c r="AV56" s="9">
        <v>20.999999237060546</v>
      </c>
      <c r="AW56" s="9">
        <v>20.790000915527344</v>
      </c>
      <c r="AX56" s="9">
        <v>20.599998474121094</v>
      </c>
      <c r="AY56" s="9">
        <v>19.600000381469727</v>
      </c>
      <c r="AZ56" s="9">
        <v>19.599998474121094</v>
      </c>
      <c r="BA56" s="9">
        <v>19.599998474121094</v>
      </c>
      <c r="BB56" s="9">
        <v>19.554998397827148</v>
      </c>
      <c r="BC56" s="9">
        <v>24.049997329711914</v>
      </c>
      <c r="BD56" s="9">
        <v>29.399997711181641</v>
      </c>
      <c r="BE56" s="9">
        <v>19.949998092651366</v>
      </c>
      <c r="BF56" s="9">
        <v>19.64999885559082</v>
      </c>
      <c r="BG56" s="9">
        <v>19.574998092651366</v>
      </c>
      <c r="BH56" s="9">
        <v>20.999999237060546</v>
      </c>
      <c r="BI56" s="9">
        <v>20.790000915527344</v>
      </c>
      <c r="BJ56" s="9">
        <v>20.599998474121094</v>
      </c>
      <c r="BK56" s="9">
        <v>19.600000381469727</v>
      </c>
      <c r="BL56" s="9">
        <v>19.599998474121094</v>
      </c>
      <c r="BM56" s="9">
        <v>19.599998474121094</v>
      </c>
      <c r="BN56" s="9">
        <v>19.554998397827148</v>
      </c>
      <c r="BO56" s="9">
        <v>24.049997329711914</v>
      </c>
      <c r="BP56" s="9">
        <v>29.399997711181641</v>
      </c>
      <c r="BQ56" s="9">
        <v>19.949998092651366</v>
      </c>
      <c r="BR56" s="9">
        <v>19.64999885559082</v>
      </c>
      <c r="BS56" s="9">
        <v>19.574998092651366</v>
      </c>
      <c r="BT56" s="9">
        <v>20.999999237060546</v>
      </c>
      <c r="BU56" s="9">
        <v>20.790000915527344</v>
      </c>
      <c r="BV56" s="9">
        <v>20.599998474121094</v>
      </c>
      <c r="BW56" s="9">
        <v>19.600000381469727</v>
      </c>
      <c r="BX56" s="9">
        <v>19.599998474121094</v>
      </c>
      <c r="BY56" s="9">
        <v>19.599998474121094</v>
      </c>
      <c r="BZ56" s="9">
        <v>19.554998397827148</v>
      </c>
      <c r="CA56" s="9">
        <v>24.049997329711914</v>
      </c>
      <c r="CB56" s="9">
        <v>29.399997711181641</v>
      </c>
      <c r="CC56" s="9">
        <v>19.949998092651366</v>
      </c>
      <c r="CD56" s="9">
        <v>19.64999885559082</v>
      </c>
      <c r="CE56" s="9">
        <v>19.574998092651366</v>
      </c>
      <c r="CF56" s="9">
        <v>20.999999237060546</v>
      </c>
      <c r="CG56" s="9">
        <v>20.790000915527344</v>
      </c>
      <c r="CH56" s="9">
        <v>20.599998474121094</v>
      </c>
      <c r="CI56" s="9">
        <v>19.600000381469727</v>
      </c>
      <c r="CJ56" s="9">
        <v>19.599998474121094</v>
      </c>
      <c r="CK56" s="9">
        <v>19.599998474121094</v>
      </c>
      <c r="CL56" s="9">
        <v>19.554998397827148</v>
      </c>
      <c r="CM56" s="9">
        <v>24.049997329711914</v>
      </c>
      <c r="CN56" s="9">
        <v>29.399997711181641</v>
      </c>
      <c r="CO56" s="9">
        <v>19.949998092651366</v>
      </c>
      <c r="CP56" s="9">
        <v>19.64999885559082</v>
      </c>
      <c r="CQ56" s="9">
        <v>19.574998092651366</v>
      </c>
      <c r="CR56" s="9">
        <v>20.999999237060546</v>
      </c>
      <c r="CS56" s="9">
        <v>20.790000915527344</v>
      </c>
      <c r="CT56" s="9">
        <v>20.599998474121094</v>
      </c>
      <c r="CU56" s="9">
        <v>19.600000381469727</v>
      </c>
      <c r="CV56" s="9">
        <v>19.599998474121094</v>
      </c>
      <c r="CW56" s="9">
        <v>19.599998474121094</v>
      </c>
      <c r="CX56" s="9">
        <v>19.554998397827148</v>
      </c>
      <c r="CY56" s="9">
        <v>24.049997329711914</v>
      </c>
      <c r="CZ56" s="9">
        <v>29.399997711181641</v>
      </c>
      <c r="DA56" s="9">
        <v>19.949998092651366</v>
      </c>
      <c r="DB56" s="9">
        <v>19.64999885559082</v>
      </c>
      <c r="DC56" s="9">
        <v>19.574998092651366</v>
      </c>
      <c r="DD56" s="9">
        <v>20.999999237060546</v>
      </c>
      <c r="DE56" s="9">
        <v>20.790000915527344</v>
      </c>
      <c r="DF56" s="9">
        <v>20.599998474121094</v>
      </c>
      <c r="DG56" s="9">
        <v>19.600000381469727</v>
      </c>
      <c r="DH56" s="9">
        <v>19.599998474121094</v>
      </c>
      <c r="DI56" s="9">
        <v>19.599998474121094</v>
      </c>
      <c r="DJ56" s="9">
        <v>19.554998397827148</v>
      </c>
      <c r="DK56" s="9">
        <v>24.049997329711914</v>
      </c>
      <c r="DL56" s="9">
        <v>29.399997711181641</v>
      </c>
      <c r="DM56" s="9">
        <v>19.949998092651366</v>
      </c>
      <c r="DN56" s="9">
        <v>19.64999885559082</v>
      </c>
      <c r="DO56" s="9">
        <v>19.574998092651366</v>
      </c>
      <c r="DP56" s="9">
        <v>20.999999237060546</v>
      </c>
      <c r="DQ56" s="9">
        <v>20.990000915527343</v>
      </c>
      <c r="DR56" s="9">
        <v>20.799998474121093</v>
      </c>
      <c r="DS56" s="9">
        <v>19.800000381469726</v>
      </c>
      <c r="DT56" s="9">
        <v>19.799998474121093</v>
      </c>
      <c r="DU56" s="9">
        <v>19.799998474121093</v>
      </c>
      <c r="DV56" s="9">
        <v>19.754998397827148</v>
      </c>
      <c r="DW56" s="9">
        <v>24.249997329711913</v>
      </c>
      <c r="DX56" s="9">
        <v>29.59999771118164</v>
      </c>
      <c r="DY56" s="9">
        <v>20.149998092651366</v>
      </c>
      <c r="DZ56" s="9">
        <v>19.849998855590819</v>
      </c>
      <c r="EA56" s="9">
        <v>19.774998092651366</v>
      </c>
      <c r="EB56" s="9">
        <v>21.199999237060545</v>
      </c>
      <c r="EC56" s="9">
        <v>21.190000915527342</v>
      </c>
      <c r="ED56" s="9">
        <v>20.999998474121092</v>
      </c>
      <c r="EE56" s="9">
        <v>20.000000381469725</v>
      </c>
      <c r="EF56" s="9">
        <v>19.999998474121092</v>
      </c>
      <c r="EG56" s="9">
        <v>19.999998474121092</v>
      </c>
      <c r="EH56" s="9">
        <v>19.954998397827147</v>
      </c>
      <c r="EI56" s="9">
        <v>24.449997329711913</v>
      </c>
      <c r="EJ56" s="9">
        <v>29.799997711181639</v>
      </c>
      <c r="EK56" s="9">
        <v>20.349998092651365</v>
      </c>
      <c r="EL56" s="9">
        <v>20.049998855590818</v>
      </c>
      <c r="EM56" s="9">
        <v>19.974998092651365</v>
      </c>
      <c r="EN56" s="9">
        <v>21.399999237060545</v>
      </c>
    </row>
    <row r="57" spans="1:144" s="9" customFormat="1" ht="14.1" hidden="1" customHeight="1" x14ac:dyDescent="0.2">
      <c r="A57" s="53" t="s">
        <v>32</v>
      </c>
      <c r="B57" s="164">
        <v>67.5</v>
      </c>
      <c r="C57" s="31">
        <v>44.41371330479209</v>
      </c>
      <c r="D57" s="31">
        <v>39.840425531914896</v>
      </c>
      <c r="E57" s="31">
        <v>37.799999999999997</v>
      </c>
      <c r="F57" s="31">
        <v>37.812618518872775</v>
      </c>
      <c r="G57" s="31">
        <v>36.582975671646444</v>
      </c>
      <c r="H57" s="31">
        <v>37.059782608695656</v>
      </c>
      <c r="I57" s="31">
        <v>39.795097276276231</v>
      </c>
      <c r="J57" s="39">
        <v>39.024202113497083</v>
      </c>
      <c r="K57" s="31">
        <v>41.061895551257251</v>
      </c>
      <c r="L57" s="31">
        <v>40.351063829787229</v>
      </c>
      <c r="M57" s="31">
        <v>41.772727272727273</v>
      </c>
      <c r="N57" s="31">
        <v>36.98301400512279</v>
      </c>
      <c r="O57" s="31">
        <v>41.022550545486745</v>
      </c>
      <c r="P57" s="31">
        <v>32.943477464758836</v>
      </c>
      <c r="Q57" s="31">
        <v>35.487233263380986</v>
      </c>
      <c r="R57" s="31">
        <v>45.154998779296875</v>
      </c>
      <c r="S57" s="31">
        <v>39.746188608087564</v>
      </c>
      <c r="T57" s="31">
        <v>42.788295583522071</v>
      </c>
      <c r="U57" s="31">
        <v>36.704081632653065</v>
      </c>
      <c r="V57" s="31">
        <v>34.625</v>
      </c>
      <c r="W57" s="31">
        <v>34.818134493378516</v>
      </c>
      <c r="X57" s="31">
        <v>33.582975671646444</v>
      </c>
      <c r="Y57" s="31">
        <v>34.25</v>
      </c>
      <c r="Z57" s="31">
        <v>36.621427808489116</v>
      </c>
      <c r="AA57" s="39">
        <v>37.968760305674287</v>
      </c>
      <c r="AB57" s="39">
        <v>36.105130287157095</v>
      </c>
      <c r="AC57" s="39">
        <v>34.789563611658608</v>
      </c>
      <c r="AD57" s="39">
        <v>34.449929584005602</v>
      </c>
      <c r="AE57" s="39">
        <v>35.544479649170007</v>
      </c>
      <c r="AF57" s="39">
        <v>35.279931953625791</v>
      </c>
      <c r="AG57" s="71">
        <v>35.840137111736041</v>
      </c>
      <c r="AH57" s="46"/>
      <c r="AO57" s="9">
        <v>71.772142857142853</v>
      </c>
      <c r="AP57" s="9">
        <v>19.554998397827148</v>
      </c>
      <c r="AQ57" s="9">
        <v>24.049997329711914</v>
      </c>
      <c r="AR57" s="9">
        <v>29.399997711181641</v>
      </c>
      <c r="AS57" s="9">
        <v>19.949998092651366</v>
      </c>
      <c r="AT57" s="9">
        <v>19.64999885559082</v>
      </c>
      <c r="AU57" s="9">
        <v>19.574998092651366</v>
      </c>
      <c r="AV57" s="9">
        <v>20.999999237060546</v>
      </c>
      <c r="AW57" s="9">
        <v>20.790000915527344</v>
      </c>
      <c r="AX57" s="9">
        <v>20.599998474121094</v>
      </c>
      <c r="AY57" s="9">
        <v>19.600000381469727</v>
      </c>
      <c r="AZ57" s="9">
        <v>19.599998474121094</v>
      </c>
      <c r="BA57" s="9">
        <v>19.599998474121094</v>
      </c>
      <c r="BB57" s="9">
        <v>19.554998397827148</v>
      </c>
      <c r="BC57" s="9">
        <v>24.049997329711914</v>
      </c>
      <c r="BD57" s="9">
        <v>29.399997711181641</v>
      </c>
      <c r="BE57" s="9">
        <v>19.949998092651366</v>
      </c>
      <c r="BF57" s="9">
        <v>19.64999885559082</v>
      </c>
      <c r="BG57" s="9">
        <v>19.574998092651366</v>
      </c>
      <c r="BH57" s="9">
        <v>20.999999237060546</v>
      </c>
      <c r="BI57" s="9">
        <v>20.790000915527344</v>
      </c>
      <c r="BJ57" s="9">
        <v>20.599998474121094</v>
      </c>
      <c r="BK57" s="9">
        <v>19.600000381469727</v>
      </c>
      <c r="BL57" s="9">
        <v>19.599998474121094</v>
      </c>
      <c r="BM57" s="9">
        <v>19.599998474121094</v>
      </c>
      <c r="BN57" s="9">
        <v>19.554998397827148</v>
      </c>
      <c r="BO57" s="9">
        <v>24.049997329711914</v>
      </c>
      <c r="BP57" s="9">
        <v>29.399997711181641</v>
      </c>
      <c r="BQ57" s="9">
        <v>19.949998092651366</v>
      </c>
      <c r="BR57" s="9">
        <v>19.64999885559082</v>
      </c>
      <c r="BS57" s="9">
        <v>19.574998092651366</v>
      </c>
      <c r="BT57" s="9">
        <v>20.999999237060546</v>
      </c>
      <c r="BU57" s="9">
        <v>20.790000915527344</v>
      </c>
      <c r="BV57" s="9">
        <v>20.599998474121094</v>
      </c>
      <c r="BW57" s="9">
        <v>19.600000381469727</v>
      </c>
      <c r="BX57" s="9">
        <v>19.599998474121094</v>
      </c>
      <c r="BY57" s="9">
        <v>19.599998474121094</v>
      </c>
      <c r="BZ57" s="9">
        <v>19.554998397827148</v>
      </c>
      <c r="CA57" s="9">
        <v>24.049997329711914</v>
      </c>
      <c r="CB57" s="9">
        <v>29.399997711181641</v>
      </c>
      <c r="CC57" s="9">
        <v>19.949998092651366</v>
      </c>
      <c r="CD57" s="9">
        <v>19.64999885559082</v>
      </c>
      <c r="CE57" s="9">
        <v>19.574998092651366</v>
      </c>
      <c r="CF57" s="9">
        <v>20.999999237060546</v>
      </c>
      <c r="CG57" s="9">
        <v>20.790000915527344</v>
      </c>
      <c r="CH57" s="9">
        <v>20.599998474121094</v>
      </c>
      <c r="CI57" s="9">
        <v>19.600000381469727</v>
      </c>
      <c r="CJ57" s="9">
        <v>19.599998474121094</v>
      </c>
      <c r="CK57" s="9">
        <v>19.599998474121094</v>
      </c>
      <c r="CL57" s="9">
        <v>19.554998397827148</v>
      </c>
      <c r="CM57" s="9">
        <v>24.049997329711914</v>
      </c>
      <c r="CN57" s="9">
        <v>29.399997711181641</v>
      </c>
      <c r="CO57" s="9">
        <v>19.949998092651366</v>
      </c>
      <c r="CP57" s="9">
        <v>19.64999885559082</v>
      </c>
      <c r="CQ57" s="9">
        <v>19.574998092651366</v>
      </c>
      <c r="CR57" s="9">
        <v>20.999999237060546</v>
      </c>
      <c r="CS57" s="9">
        <v>20.790000915527344</v>
      </c>
      <c r="CT57" s="9">
        <v>20.599998474121094</v>
      </c>
      <c r="CU57" s="9">
        <v>19.600000381469727</v>
      </c>
      <c r="CV57" s="9">
        <v>19.599998474121094</v>
      </c>
      <c r="CW57" s="9">
        <v>19.599998474121094</v>
      </c>
      <c r="CX57" s="9">
        <v>19.554998397827148</v>
      </c>
      <c r="CY57" s="9">
        <v>24.049997329711914</v>
      </c>
      <c r="CZ57" s="9">
        <v>29.399997711181641</v>
      </c>
      <c r="DA57" s="9">
        <v>19.949998092651366</v>
      </c>
      <c r="DB57" s="9">
        <v>19.64999885559082</v>
      </c>
      <c r="DC57" s="9">
        <v>19.574998092651366</v>
      </c>
      <c r="DD57" s="9">
        <v>20.999999237060546</v>
      </c>
      <c r="DE57" s="9">
        <v>20.790000915527344</v>
      </c>
      <c r="DF57" s="9">
        <v>20.599998474121094</v>
      </c>
      <c r="DG57" s="9">
        <v>19.600000381469727</v>
      </c>
      <c r="DH57" s="9">
        <v>19.599998474121094</v>
      </c>
      <c r="DI57" s="9">
        <v>19.599998474121094</v>
      </c>
      <c r="DJ57" s="9">
        <v>19.554998397827148</v>
      </c>
      <c r="DK57" s="9">
        <v>24.049997329711914</v>
      </c>
      <c r="DL57" s="9">
        <v>29.399997711181641</v>
      </c>
      <c r="DM57" s="9">
        <v>19.949998092651366</v>
      </c>
      <c r="DN57" s="9">
        <v>19.64999885559082</v>
      </c>
      <c r="DO57" s="9">
        <v>19.574998092651366</v>
      </c>
      <c r="DP57" s="9">
        <v>20.999999237060546</v>
      </c>
      <c r="DQ57" s="9">
        <v>20.990000915527343</v>
      </c>
      <c r="DR57" s="9">
        <v>20.799998474121093</v>
      </c>
      <c r="DS57" s="9">
        <v>19.800000381469726</v>
      </c>
      <c r="DT57" s="9">
        <v>19.799998474121093</v>
      </c>
      <c r="DU57" s="9">
        <v>19.799998474121093</v>
      </c>
      <c r="DV57" s="9">
        <v>19.754998397827148</v>
      </c>
      <c r="DW57" s="9">
        <v>24.249997329711913</v>
      </c>
      <c r="DX57" s="9">
        <v>29.59999771118164</v>
      </c>
      <c r="DY57" s="9">
        <v>20.149998092651366</v>
      </c>
      <c r="DZ57" s="9">
        <v>19.849998855590819</v>
      </c>
      <c r="EA57" s="9">
        <v>19.774998092651366</v>
      </c>
      <c r="EB57" s="9">
        <v>21.199999237060545</v>
      </c>
      <c r="EC57" s="9">
        <v>21.190000915527342</v>
      </c>
      <c r="ED57" s="9">
        <v>20.999998474121092</v>
      </c>
      <c r="EE57" s="9">
        <v>20.000000381469725</v>
      </c>
      <c r="EF57" s="9">
        <v>19.999998474121092</v>
      </c>
      <c r="EG57" s="9">
        <v>19.999998474121092</v>
      </c>
      <c r="EH57" s="9">
        <v>19.954998397827147</v>
      </c>
      <c r="EI57" s="9">
        <v>24.449997329711913</v>
      </c>
      <c r="EJ57" s="9">
        <v>29.799997711181639</v>
      </c>
      <c r="EK57" s="9">
        <v>20.349998092651365</v>
      </c>
      <c r="EL57" s="9">
        <v>20.049998855590818</v>
      </c>
      <c r="EM57" s="9">
        <v>19.974998092651365</v>
      </c>
      <c r="EN57" s="9">
        <v>21.399999237060545</v>
      </c>
    </row>
    <row r="58" spans="1:144" s="9" customFormat="1" ht="14.1" hidden="1" customHeight="1" x14ac:dyDescent="0.2">
      <c r="A58" s="163" t="s">
        <v>33</v>
      </c>
      <c r="B58" s="164">
        <v>33.999996185302734</v>
      </c>
      <c r="C58" s="31">
        <v>15.714570726667109</v>
      </c>
      <c r="D58" s="31">
        <v>15.973404092991609</v>
      </c>
      <c r="E58" s="31">
        <v>17.060000228881837</v>
      </c>
      <c r="F58" s="31">
        <v>15.362810162392044</v>
      </c>
      <c r="G58" s="31">
        <v>14.137023215598253</v>
      </c>
      <c r="H58" s="31">
        <v>14.304348448048469</v>
      </c>
      <c r="I58" s="31">
        <v>17.647058823529413</v>
      </c>
      <c r="J58" s="39">
        <v>15.855797460113747</v>
      </c>
      <c r="K58" s="31">
        <v>19.078004191415225</v>
      </c>
      <c r="L58" s="31">
        <v>19.821915809144368</v>
      </c>
      <c r="M58" s="31">
        <v>18.334092573686082</v>
      </c>
      <c r="N58" s="31">
        <v>17.044894424139287</v>
      </c>
      <c r="O58" s="31">
        <v>17.69196169984107</v>
      </c>
      <c r="P58" s="31">
        <v>16.3978271484375</v>
      </c>
      <c r="Q58" s="31">
        <v>18.21638375140251</v>
      </c>
      <c r="R58" s="31">
        <v>22.290000915527344</v>
      </c>
      <c r="S58" s="31">
        <v>24.772632655194673</v>
      </c>
      <c r="T58" s="31">
        <v>24.438937085740115</v>
      </c>
      <c r="U58" s="31">
        <v>25.106328224649232</v>
      </c>
      <c r="V58" s="31">
        <v>18.519167582194012</v>
      </c>
      <c r="W58" s="31">
        <v>18.311711802325934</v>
      </c>
      <c r="X58" s="31">
        <v>16.384470310617001</v>
      </c>
      <c r="Y58" s="31">
        <v>17.60250091552734</v>
      </c>
      <c r="Z58" s="31">
        <v>20.948164180833466</v>
      </c>
      <c r="AA58" s="39">
        <v>19.676789977787678</v>
      </c>
      <c r="AB58" s="39">
        <v>20.129145131269258</v>
      </c>
      <c r="AC58" s="39">
        <v>21.181652404705407</v>
      </c>
      <c r="AD58" s="39">
        <v>21.578305176444676</v>
      </c>
      <c r="AE58" s="39">
        <v>22.496207253869773</v>
      </c>
      <c r="AF58" s="39">
        <v>22.176976938226314</v>
      </c>
      <c r="AG58" s="71">
        <v>21.377076167923537</v>
      </c>
      <c r="AH58" s="46"/>
      <c r="AO58" s="9">
        <v>40.285709926060271</v>
      </c>
      <c r="AP58" s="9">
        <v>14.350000381469727</v>
      </c>
      <c r="AQ58" s="9">
        <v>14.25</v>
      </c>
      <c r="AR58" s="9">
        <v>14.25</v>
      </c>
      <c r="AS58" s="9">
        <v>14.350000381469727</v>
      </c>
      <c r="AT58" s="9">
        <v>14.90000057220459</v>
      </c>
      <c r="AU58" s="9">
        <v>15.300000190734863</v>
      </c>
      <c r="AV58" s="9">
        <v>15.300000190734863</v>
      </c>
      <c r="AW58" s="9">
        <v>15.5</v>
      </c>
      <c r="AX58" s="9">
        <v>15.600000381469727</v>
      </c>
      <c r="AY58" s="9">
        <v>15</v>
      </c>
      <c r="AZ58" s="9">
        <v>14.75</v>
      </c>
      <c r="BA58" s="9">
        <v>14.600000381469727</v>
      </c>
      <c r="BB58" s="9">
        <v>14.600000381469727</v>
      </c>
      <c r="BC58" s="9">
        <v>14.5</v>
      </c>
      <c r="BD58" s="9">
        <v>14.5</v>
      </c>
      <c r="BE58" s="9">
        <v>14.600000381469727</v>
      </c>
      <c r="BF58" s="9">
        <v>15.15000057220459</v>
      </c>
      <c r="BG58" s="9">
        <v>15.550000190734863</v>
      </c>
      <c r="BH58" s="9">
        <v>15.550000190734863</v>
      </c>
      <c r="BI58" s="9">
        <v>15.75</v>
      </c>
      <c r="BJ58" s="9">
        <v>15.850000381469727</v>
      </c>
      <c r="BK58" s="9">
        <v>15.25</v>
      </c>
      <c r="BL58" s="9">
        <v>15</v>
      </c>
      <c r="BM58" s="9">
        <v>14.850000381469727</v>
      </c>
      <c r="BN58" s="9">
        <v>14.850000381469727</v>
      </c>
      <c r="BO58" s="9">
        <v>14.75</v>
      </c>
      <c r="BP58" s="9">
        <v>14.75</v>
      </c>
      <c r="BQ58" s="9">
        <v>14.850000381469727</v>
      </c>
      <c r="BR58" s="9">
        <v>15.40000057220459</v>
      </c>
      <c r="BS58" s="9">
        <v>15.800000190734863</v>
      </c>
      <c r="BT58" s="9">
        <v>15.800000190734863</v>
      </c>
      <c r="BU58" s="9">
        <v>16.25</v>
      </c>
      <c r="BV58" s="9">
        <v>16.350000381469727</v>
      </c>
      <c r="BW58" s="9">
        <v>15.75</v>
      </c>
      <c r="BX58" s="9">
        <v>15.5</v>
      </c>
      <c r="BY58" s="9">
        <v>15.350000381469727</v>
      </c>
      <c r="BZ58" s="9">
        <v>15.350000381469727</v>
      </c>
      <c r="CA58" s="9">
        <v>15.25</v>
      </c>
      <c r="CB58" s="9">
        <v>15.25</v>
      </c>
      <c r="CC58" s="9">
        <v>15.350000381469727</v>
      </c>
      <c r="CD58" s="9">
        <v>15.90000057220459</v>
      </c>
      <c r="CE58" s="9">
        <v>16.300000190734863</v>
      </c>
      <c r="CF58" s="9">
        <v>16.300000190734863</v>
      </c>
      <c r="CG58" s="9">
        <v>16.75</v>
      </c>
      <c r="CH58" s="9">
        <v>16.850000381469727</v>
      </c>
      <c r="CI58" s="9">
        <v>16.25</v>
      </c>
      <c r="CJ58" s="9">
        <v>16</v>
      </c>
      <c r="CK58" s="9">
        <v>15.850000381469727</v>
      </c>
      <c r="CL58" s="9">
        <v>15.850000381469727</v>
      </c>
      <c r="CM58" s="9">
        <v>15.75</v>
      </c>
      <c r="CN58" s="9">
        <v>15.75</v>
      </c>
      <c r="CO58" s="9">
        <v>15.850000381469727</v>
      </c>
      <c r="CP58" s="9">
        <v>16.40000057220459</v>
      </c>
      <c r="CQ58" s="9">
        <v>16.800000190734863</v>
      </c>
      <c r="CR58" s="9">
        <v>16.800000190734863</v>
      </c>
      <c r="CS58" s="9">
        <v>17.25</v>
      </c>
      <c r="CT58" s="9">
        <v>17.350000381469727</v>
      </c>
      <c r="CU58" s="9">
        <v>16.75</v>
      </c>
      <c r="CV58" s="9">
        <v>16.5</v>
      </c>
      <c r="CW58" s="9">
        <v>16.350000381469727</v>
      </c>
      <c r="CX58" s="9">
        <v>16.350000381469727</v>
      </c>
      <c r="CY58" s="9">
        <v>16.25</v>
      </c>
      <c r="CZ58" s="9">
        <v>16.25</v>
      </c>
      <c r="DA58" s="9">
        <v>16.350000381469727</v>
      </c>
      <c r="DB58" s="9">
        <v>16.90000057220459</v>
      </c>
      <c r="DC58" s="9">
        <v>17.300000190734863</v>
      </c>
      <c r="DD58" s="9">
        <v>17.300000190734863</v>
      </c>
      <c r="DE58" s="9">
        <v>17.75</v>
      </c>
      <c r="DF58" s="9">
        <v>17.850000381469727</v>
      </c>
      <c r="DG58" s="9">
        <v>17.25</v>
      </c>
      <c r="DH58" s="9">
        <v>17</v>
      </c>
      <c r="DI58" s="9">
        <v>16.850000381469727</v>
      </c>
      <c r="DJ58" s="9">
        <v>16.850000381469727</v>
      </c>
      <c r="DK58" s="9">
        <v>16.75</v>
      </c>
      <c r="DL58" s="9">
        <v>16.75</v>
      </c>
      <c r="DM58" s="9">
        <v>16.850000381469727</v>
      </c>
      <c r="DN58" s="9">
        <v>17.40000057220459</v>
      </c>
      <c r="DO58" s="9">
        <v>17.800000190734863</v>
      </c>
      <c r="DP58" s="9">
        <v>17.800000190734863</v>
      </c>
      <c r="DQ58" s="9">
        <v>18.25</v>
      </c>
      <c r="DR58" s="9">
        <v>18.350000381469727</v>
      </c>
      <c r="DS58" s="9">
        <v>17.75</v>
      </c>
      <c r="DT58" s="9">
        <v>17.5</v>
      </c>
      <c r="DU58" s="9">
        <v>17.350000381469727</v>
      </c>
      <c r="DV58" s="9">
        <v>17.350000381469727</v>
      </c>
      <c r="DW58" s="9">
        <v>17.25</v>
      </c>
      <c r="DX58" s="9">
        <v>17.25</v>
      </c>
      <c r="DY58" s="9">
        <v>17.350000381469727</v>
      </c>
      <c r="DZ58" s="9">
        <v>17.90000057220459</v>
      </c>
      <c r="EA58" s="9">
        <v>18.300000190734863</v>
      </c>
      <c r="EB58" s="9">
        <v>18.300000190734863</v>
      </c>
      <c r="EC58" s="9">
        <v>18.75</v>
      </c>
      <c r="ED58" s="9">
        <v>18.850000381469727</v>
      </c>
      <c r="EE58" s="9">
        <v>18.25</v>
      </c>
      <c r="EF58" s="9">
        <v>18</v>
      </c>
      <c r="EG58" s="9">
        <v>17.850000381469727</v>
      </c>
      <c r="EH58" s="9">
        <v>17.850000381469727</v>
      </c>
      <c r="EI58" s="9">
        <v>17.75</v>
      </c>
      <c r="EJ58" s="9">
        <v>17.75</v>
      </c>
      <c r="EK58" s="9">
        <v>17.850000381469727</v>
      </c>
      <c r="EL58" s="9">
        <v>18.40000057220459</v>
      </c>
      <c r="EM58" s="9">
        <v>18.800000190734863</v>
      </c>
      <c r="EN58" s="9">
        <v>18.800000190734863</v>
      </c>
    </row>
    <row r="59" spans="1:144" s="9" customFormat="1" ht="14.1" hidden="1" customHeight="1" x14ac:dyDescent="0.2">
      <c r="A59" s="163" t="s">
        <v>34</v>
      </c>
      <c r="B59" s="164">
        <v>34</v>
      </c>
      <c r="C59" s="31">
        <v>15.614001573835079</v>
      </c>
      <c r="D59" s="31">
        <v>15.632979859697061</v>
      </c>
      <c r="E59" s="31">
        <v>16.760000228881836</v>
      </c>
      <c r="F59" s="31">
        <v>15.042878242661464</v>
      </c>
      <c r="G59" s="31">
        <v>13.807235981555699</v>
      </c>
      <c r="H59" s="31">
        <v>13.97826149152673</v>
      </c>
      <c r="I59" s="31">
        <v>17.343137254901961</v>
      </c>
      <c r="J59" s="39">
        <v>15.564058839410972</v>
      </c>
      <c r="K59" s="31">
        <v>18.754019665303037</v>
      </c>
      <c r="L59" s="31">
        <v>19.492128575101813</v>
      </c>
      <c r="M59" s="31">
        <v>18.015910755504262</v>
      </c>
      <c r="N59" s="31">
        <v>16.72989016156469</v>
      </c>
      <c r="O59" s="31">
        <v>17.388040131213618</v>
      </c>
      <c r="P59" s="31">
        <v>16.071740191915762</v>
      </c>
      <c r="Q59" s="31">
        <v>17.886596517359958</v>
      </c>
      <c r="R59" s="31">
        <v>21.990000915527343</v>
      </c>
      <c r="S59" s="31">
        <v>24.449575772867274</v>
      </c>
      <c r="T59" s="31">
        <v>24.109149851697559</v>
      </c>
      <c r="U59" s="31">
        <v>24.790001694036988</v>
      </c>
      <c r="V59" s="31">
        <v>18.206667582194012</v>
      </c>
      <c r="W59" s="31">
        <v>17.992173880774338</v>
      </c>
      <c r="X59" s="31">
        <v>16.054683076574449</v>
      </c>
      <c r="Y59" s="31">
        <v>17.29000091552734</v>
      </c>
      <c r="Z59" s="31">
        <v>20.631837650221222</v>
      </c>
      <c r="AA59" s="39">
        <v>19.358290850388027</v>
      </c>
      <c r="AB59" s="39">
        <v>19.930890489415141</v>
      </c>
      <c r="AC59" s="39">
        <v>20.827593098949475</v>
      </c>
      <c r="AD59" s="39">
        <v>21.199696406488833</v>
      </c>
      <c r="AE59" s="39">
        <v>22.11977063994361</v>
      </c>
      <c r="AF59" s="39">
        <v>21.803426952423788</v>
      </c>
      <c r="AG59" s="71">
        <v>21.031944698523809</v>
      </c>
      <c r="AH59" s="46"/>
      <c r="AO59" s="9">
        <v>38.249998910086497</v>
      </c>
      <c r="AP59" s="9">
        <v>15.949999809265137</v>
      </c>
      <c r="AQ59" s="9">
        <v>16.850000381469727</v>
      </c>
      <c r="AR59" s="9">
        <v>16.850000381469727</v>
      </c>
      <c r="AS59" s="9">
        <v>17</v>
      </c>
      <c r="AT59" s="9">
        <v>18.400001525878906</v>
      </c>
      <c r="AU59" s="9">
        <v>18.799999237060547</v>
      </c>
      <c r="AV59" s="9">
        <v>18.950000762939453</v>
      </c>
      <c r="AW59" s="9">
        <v>18.950000762939453</v>
      </c>
      <c r="AX59" s="9">
        <v>17.25</v>
      </c>
      <c r="AY59" s="9">
        <v>17.650001525878906</v>
      </c>
      <c r="AZ59" s="9">
        <v>16.850000381469727</v>
      </c>
      <c r="BA59" s="9">
        <v>16.700000762939453</v>
      </c>
      <c r="BB59" s="9">
        <v>16.199999809265137</v>
      </c>
      <c r="BC59" s="9">
        <v>17.100000381469727</v>
      </c>
      <c r="BD59" s="9">
        <v>17.100000381469727</v>
      </c>
      <c r="BE59" s="9">
        <v>17.25</v>
      </c>
      <c r="BF59" s="9">
        <v>18.650001525878906</v>
      </c>
      <c r="BG59" s="9">
        <v>19.049999237060547</v>
      </c>
      <c r="BH59" s="9">
        <v>19.200000762939453</v>
      </c>
      <c r="BI59" s="9">
        <v>19.200000762939453</v>
      </c>
      <c r="BJ59" s="9">
        <v>17.5</v>
      </c>
      <c r="BK59" s="9">
        <v>17.900001525878906</v>
      </c>
      <c r="BL59" s="9">
        <v>17.100000381469727</v>
      </c>
      <c r="BM59" s="9">
        <v>16.950000762939453</v>
      </c>
      <c r="BN59" s="9">
        <v>16.449999809265137</v>
      </c>
      <c r="BO59" s="9">
        <v>17.350000381469727</v>
      </c>
      <c r="BP59" s="9">
        <v>17.350000381469727</v>
      </c>
      <c r="BQ59" s="9">
        <v>17.5</v>
      </c>
      <c r="BR59" s="9">
        <v>18.900001525878906</v>
      </c>
      <c r="BS59" s="9">
        <v>19.299999237060547</v>
      </c>
      <c r="BT59" s="9">
        <v>19.640000762939401</v>
      </c>
      <c r="BU59" s="9">
        <v>19.700000762939453</v>
      </c>
      <c r="BV59" s="9">
        <v>18</v>
      </c>
      <c r="BW59" s="9">
        <v>18.400001525878906</v>
      </c>
      <c r="BX59" s="9">
        <v>17.600000381469727</v>
      </c>
      <c r="BY59" s="9">
        <v>17.640000762939401</v>
      </c>
      <c r="BZ59" s="9">
        <v>16.949999809265137</v>
      </c>
      <c r="CA59" s="9">
        <v>17.850000381469727</v>
      </c>
      <c r="CB59" s="9">
        <v>17.850000381469727</v>
      </c>
      <c r="CC59" s="9">
        <v>18</v>
      </c>
      <c r="CD59" s="9">
        <v>19.400001525878906</v>
      </c>
      <c r="CE59" s="9">
        <v>19.799999237060547</v>
      </c>
      <c r="CF59" s="9">
        <v>19.950000762939453</v>
      </c>
      <c r="CG59" s="9">
        <v>20.200000762939453</v>
      </c>
      <c r="CH59" s="9">
        <v>18.5</v>
      </c>
      <c r="CI59" s="9">
        <v>18.900001525878906</v>
      </c>
      <c r="CJ59" s="9">
        <v>18.100000381469727</v>
      </c>
      <c r="CK59" s="9">
        <v>17.950000762939453</v>
      </c>
      <c r="CL59" s="9">
        <v>17.449999809265137</v>
      </c>
      <c r="CM59" s="9">
        <v>18.350000381469727</v>
      </c>
      <c r="CN59" s="9">
        <v>18.350000381469727</v>
      </c>
      <c r="CO59" s="9">
        <v>18.5</v>
      </c>
      <c r="CP59" s="9">
        <v>19.900001525878906</v>
      </c>
      <c r="CQ59" s="9">
        <v>20.299999237060547</v>
      </c>
      <c r="CR59" s="9">
        <v>20.640000762939401</v>
      </c>
      <c r="CS59" s="9">
        <v>20.700000762939453</v>
      </c>
      <c r="CT59" s="9">
        <v>19</v>
      </c>
      <c r="CU59" s="9">
        <v>19.400001525878906</v>
      </c>
      <c r="CV59" s="9">
        <v>18.600000381469727</v>
      </c>
      <c r="CW59" s="9">
        <v>18.640000762939401</v>
      </c>
      <c r="CX59" s="9">
        <v>17.949999809265137</v>
      </c>
      <c r="CY59" s="9">
        <v>18.850000381469727</v>
      </c>
      <c r="CZ59" s="9">
        <v>18.850000381469727</v>
      </c>
      <c r="DA59" s="9">
        <v>19</v>
      </c>
      <c r="DB59" s="9">
        <v>20.400001525878906</v>
      </c>
      <c r="DC59" s="9">
        <v>20.799999237060547</v>
      </c>
      <c r="DD59" s="9">
        <v>20.950000762939453</v>
      </c>
      <c r="DE59" s="9">
        <v>21.200000762939453</v>
      </c>
      <c r="DF59" s="9">
        <v>19.5</v>
      </c>
      <c r="DG59" s="9">
        <v>19.900001525878906</v>
      </c>
      <c r="DH59" s="9">
        <v>19.100000381469727</v>
      </c>
      <c r="DI59" s="9">
        <v>18.950000762939453</v>
      </c>
      <c r="DJ59" s="9">
        <v>18.449999809265137</v>
      </c>
      <c r="DK59" s="9">
        <v>19.350000381469727</v>
      </c>
      <c r="DL59" s="9">
        <v>19.350000381469727</v>
      </c>
      <c r="DM59" s="9">
        <v>19.5</v>
      </c>
      <c r="DN59" s="9">
        <v>20.900001525878906</v>
      </c>
      <c r="DO59" s="9">
        <v>21.299999237060547</v>
      </c>
      <c r="DP59" s="9">
        <v>21.640000762939401</v>
      </c>
      <c r="DQ59" s="9">
        <v>21.700000762939453</v>
      </c>
      <c r="DR59" s="9">
        <v>20</v>
      </c>
      <c r="DS59" s="9">
        <v>20.400001525878906</v>
      </c>
      <c r="DT59" s="9">
        <v>19.600000381469727</v>
      </c>
      <c r="DU59" s="9">
        <v>19.640000762939401</v>
      </c>
      <c r="DV59" s="9">
        <v>18.949999809265137</v>
      </c>
      <c r="DW59" s="9">
        <v>19.850000381469727</v>
      </c>
      <c r="DX59" s="9">
        <v>19.850000381469727</v>
      </c>
      <c r="DY59" s="9">
        <v>20</v>
      </c>
      <c r="DZ59" s="9">
        <v>21.400001525878906</v>
      </c>
      <c r="EA59" s="9">
        <v>21.799999237060547</v>
      </c>
      <c r="EB59" s="9">
        <v>21.950000762939453</v>
      </c>
      <c r="EC59" s="9">
        <v>22.200000762939453</v>
      </c>
      <c r="ED59" s="9">
        <v>20.5</v>
      </c>
      <c r="EE59" s="9">
        <v>20.900001525878906</v>
      </c>
      <c r="EF59" s="9">
        <v>20.100000381469727</v>
      </c>
      <c r="EG59" s="9">
        <v>19.950000762939453</v>
      </c>
      <c r="EH59" s="9">
        <v>19.449999809265137</v>
      </c>
      <c r="EI59" s="9">
        <v>20.350000381469727</v>
      </c>
      <c r="EJ59" s="9">
        <v>20.350000381469727</v>
      </c>
      <c r="EK59" s="9">
        <v>20.5</v>
      </c>
      <c r="EL59" s="9">
        <v>21.900001525878906</v>
      </c>
      <c r="EM59" s="9">
        <v>22.299999237060547</v>
      </c>
      <c r="EN59" s="9">
        <v>22.640000762939401</v>
      </c>
    </row>
    <row r="60" spans="1:144" s="9" customFormat="1" ht="14.1" hidden="1" customHeight="1" x14ac:dyDescent="0.2">
      <c r="A60" s="163" t="s">
        <v>36</v>
      </c>
      <c r="B60" s="164">
        <v>36.5</v>
      </c>
      <c r="C60" s="31">
        <v>22.48571706499369</v>
      </c>
      <c r="D60" s="31">
        <v>22.345107748153371</v>
      </c>
      <c r="E60" s="31">
        <v>16.481000061035157</v>
      </c>
      <c r="F60" s="31">
        <v>15.702678242339678</v>
      </c>
      <c r="G60" s="31">
        <v>14.227447266274313</v>
      </c>
      <c r="H60" s="31">
        <v>14.689999912096109</v>
      </c>
      <c r="I60" s="31">
        <v>18.190587548648608</v>
      </c>
      <c r="J60" s="39">
        <v>17.874710677326586</v>
      </c>
      <c r="K60" s="31">
        <v>19.350716659132704</v>
      </c>
      <c r="L60" s="31">
        <v>20.082341417353206</v>
      </c>
      <c r="M60" s="31">
        <v>18.619091900912203</v>
      </c>
      <c r="N60" s="31">
        <v>17.335320197509482</v>
      </c>
      <c r="O60" s="31">
        <v>18.004118451885152</v>
      </c>
      <c r="P60" s="31">
        <v>16.666521943133812</v>
      </c>
      <c r="Q60" s="31">
        <v>18.475958438629799</v>
      </c>
      <c r="R60" s="31">
        <v>22.610000991821288</v>
      </c>
      <c r="S60" s="31">
        <v>25.046518220624044</v>
      </c>
      <c r="T60" s="31">
        <v>24.699362369293866</v>
      </c>
      <c r="U60" s="31">
        <v>25.393674071954223</v>
      </c>
      <c r="V60" s="31">
        <v>18.814167658487957</v>
      </c>
      <c r="W60" s="31">
        <v>18.593060814006321</v>
      </c>
      <c r="X60" s="31">
        <v>16.646170413240476</v>
      </c>
      <c r="Y60" s="31">
        <v>17.897500832875565</v>
      </c>
      <c r="Z60" s="31">
        <v>21.235511195902923</v>
      </c>
      <c r="AA60" s="39">
        <v>19.960000773791034</v>
      </c>
      <c r="AB60" s="39">
        <v>20.256927836419816</v>
      </c>
      <c r="AC60" s="39">
        <v>21.499128919860627</v>
      </c>
      <c r="AD60" s="39">
        <v>21.781304347826087</v>
      </c>
      <c r="AE60" s="39">
        <v>23.009414225941423</v>
      </c>
      <c r="AF60" s="39">
        <v>22.617811799850635</v>
      </c>
      <c r="AG60" s="71">
        <v>21.848404162638897</v>
      </c>
      <c r="AH60" s="46"/>
      <c r="AO60" s="9">
        <v>41.142857142857146</v>
      </c>
      <c r="AP60" s="9">
        <v>18.75</v>
      </c>
      <c r="AQ60" s="9">
        <v>20.149999618530273</v>
      </c>
      <c r="AR60" s="9">
        <v>20.149999618530273</v>
      </c>
      <c r="AS60" s="9">
        <v>16.5</v>
      </c>
      <c r="AT60" s="9">
        <v>16</v>
      </c>
      <c r="AU60" s="9">
        <v>16.5</v>
      </c>
      <c r="AV60" s="9">
        <v>17</v>
      </c>
      <c r="AW60" s="9">
        <v>18.5</v>
      </c>
      <c r="AX60" s="9">
        <v>18.25</v>
      </c>
      <c r="AY60" s="9">
        <v>17.399999618530273</v>
      </c>
      <c r="AZ60" s="9">
        <v>16.899999618530273</v>
      </c>
      <c r="BA60" s="9">
        <v>18.149999618530273</v>
      </c>
      <c r="BB60" s="9">
        <v>19.75</v>
      </c>
      <c r="BC60" s="9">
        <v>21.149999618530273</v>
      </c>
      <c r="BD60" s="9">
        <v>21.149999618530273</v>
      </c>
      <c r="BE60" s="9">
        <v>17.5</v>
      </c>
      <c r="BF60" s="9">
        <v>17</v>
      </c>
      <c r="BG60" s="9">
        <v>17.5</v>
      </c>
      <c r="BH60" s="9">
        <v>18</v>
      </c>
      <c r="BI60" s="9">
        <v>19.25</v>
      </c>
      <c r="BJ60" s="9">
        <v>19</v>
      </c>
      <c r="BK60" s="9">
        <v>18.149999618530273</v>
      </c>
      <c r="BL60" s="9">
        <v>17.649999618530273</v>
      </c>
      <c r="BM60" s="9">
        <v>18.899999618530273</v>
      </c>
      <c r="BN60" s="9">
        <v>20.5</v>
      </c>
      <c r="BO60" s="9">
        <v>21.899999618530273</v>
      </c>
      <c r="BP60" s="9">
        <v>21.899999618530273</v>
      </c>
      <c r="BQ60" s="9">
        <v>18.25</v>
      </c>
      <c r="BR60" s="9">
        <v>17.75</v>
      </c>
      <c r="BS60" s="9">
        <v>18.25</v>
      </c>
      <c r="BT60" s="9">
        <v>18.75</v>
      </c>
      <c r="BU60" s="9">
        <v>20</v>
      </c>
      <c r="BV60" s="9">
        <v>19.75</v>
      </c>
      <c r="BW60" s="9">
        <v>18.899999618530273</v>
      </c>
      <c r="BX60" s="9">
        <v>18.399999618530273</v>
      </c>
      <c r="BY60" s="9">
        <v>19.649999618530273</v>
      </c>
      <c r="BZ60" s="9">
        <v>21.25</v>
      </c>
      <c r="CA60" s="9">
        <v>22.649999618530273</v>
      </c>
      <c r="CB60" s="9">
        <v>22.649999618530273</v>
      </c>
      <c r="CC60" s="9">
        <v>19</v>
      </c>
      <c r="CD60" s="9">
        <v>18.5</v>
      </c>
      <c r="CE60" s="9">
        <v>19</v>
      </c>
      <c r="CF60" s="9">
        <v>19.5</v>
      </c>
      <c r="CG60" s="9">
        <v>20.75</v>
      </c>
      <c r="CH60" s="9">
        <v>20.5</v>
      </c>
      <c r="CI60" s="9">
        <v>19.649999618530273</v>
      </c>
      <c r="CJ60" s="9">
        <v>19.149999618530273</v>
      </c>
      <c r="CK60" s="9">
        <v>20.399999618530273</v>
      </c>
      <c r="CL60" s="9">
        <v>22</v>
      </c>
      <c r="CM60" s="9">
        <v>23.399999618530273</v>
      </c>
      <c r="CN60" s="9">
        <v>23.399999618530273</v>
      </c>
      <c r="CO60" s="9">
        <v>19.75</v>
      </c>
      <c r="CP60" s="9">
        <v>19.25</v>
      </c>
      <c r="CQ60" s="9">
        <v>19.75</v>
      </c>
      <c r="CR60" s="9">
        <v>20.25</v>
      </c>
      <c r="CS60" s="9">
        <v>21.5</v>
      </c>
      <c r="CT60" s="9">
        <v>21.25</v>
      </c>
      <c r="CU60" s="9">
        <v>20.399999618530273</v>
      </c>
      <c r="CV60" s="9">
        <v>19.899999618530273</v>
      </c>
      <c r="CW60" s="9">
        <v>21.149999618530273</v>
      </c>
      <c r="CX60" s="9">
        <v>22.75</v>
      </c>
      <c r="CY60" s="9">
        <v>24.149999618530273</v>
      </c>
      <c r="CZ60" s="9">
        <v>24.149999618530273</v>
      </c>
      <c r="DA60" s="9">
        <v>20.5</v>
      </c>
      <c r="DB60" s="9">
        <v>20</v>
      </c>
      <c r="DC60" s="9">
        <v>20.5</v>
      </c>
      <c r="DD60" s="9">
        <v>21</v>
      </c>
      <c r="DE60" s="9">
        <v>22.25</v>
      </c>
      <c r="DF60" s="9">
        <v>22</v>
      </c>
      <c r="DG60" s="9">
        <v>21.149999618530273</v>
      </c>
      <c r="DH60" s="9">
        <v>20.649999618530273</v>
      </c>
      <c r="DI60" s="9">
        <v>21.899999618530273</v>
      </c>
      <c r="DJ60" s="9">
        <v>23.5</v>
      </c>
      <c r="DK60" s="9">
        <v>24.899999618530273</v>
      </c>
      <c r="DL60" s="9">
        <v>24.899999618530273</v>
      </c>
      <c r="DM60" s="9">
        <v>21.25</v>
      </c>
      <c r="DN60" s="9">
        <v>20.75</v>
      </c>
      <c r="DO60" s="9">
        <v>21.25</v>
      </c>
      <c r="DP60" s="9">
        <v>21.75</v>
      </c>
      <c r="DQ60" s="9">
        <v>23</v>
      </c>
      <c r="DR60" s="9">
        <v>22.75</v>
      </c>
      <c r="DS60" s="9">
        <v>21.899999618530273</v>
      </c>
      <c r="DT60" s="9">
        <v>21.399999618530273</v>
      </c>
      <c r="DU60" s="9">
        <v>22.649999618530273</v>
      </c>
      <c r="DV60" s="9">
        <v>24.25</v>
      </c>
      <c r="DW60" s="9">
        <v>25.649999618530273</v>
      </c>
      <c r="DX60" s="9">
        <v>25.649999618530273</v>
      </c>
      <c r="DY60" s="9">
        <v>22</v>
      </c>
      <c r="DZ60" s="9">
        <v>21.5</v>
      </c>
      <c r="EA60" s="9">
        <v>22</v>
      </c>
      <c r="EB60" s="9">
        <v>22.5</v>
      </c>
      <c r="EC60" s="9">
        <v>23.75</v>
      </c>
      <c r="ED60" s="9">
        <v>23.5</v>
      </c>
      <c r="EE60" s="9">
        <v>22.649999618530273</v>
      </c>
      <c r="EF60" s="9">
        <v>22.149999618530273</v>
      </c>
      <c r="EG60" s="9">
        <v>23.399999618530273</v>
      </c>
      <c r="EH60" s="9">
        <v>25</v>
      </c>
      <c r="EI60" s="9">
        <v>26.399999618530273</v>
      </c>
      <c r="EJ60" s="9">
        <v>26.399999618530273</v>
      </c>
      <c r="EK60" s="9">
        <v>22.75</v>
      </c>
      <c r="EL60" s="9">
        <v>22.25</v>
      </c>
      <c r="EM60" s="9">
        <v>22.75</v>
      </c>
      <c r="EN60" s="9">
        <v>23.25</v>
      </c>
    </row>
    <row r="61" spans="1:144" ht="14.1" hidden="1" customHeight="1" x14ac:dyDescent="0.2">
      <c r="A61" s="163" t="s">
        <v>37</v>
      </c>
      <c r="B61" s="164">
        <v>43</v>
      </c>
      <c r="C61" s="31">
        <v>22.671430097307457</v>
      </c>
      <c r="D61" s="31">
        <v>20.255320122901431</v>
      </c>
      <c r="E61" s="31">
        <v>19.370000381469726</v>
      </c>
      <c r="F61" s="31">
        <v>20.048901129771355</v>
      </c>
      <c r="G61" s="31">
        <v>20.032978463680184</v>
      </c>
      <c r="H61" s="31">
        <v>20.049999734629754</v>
      </c>
      <c r="I61" s="31">
        <v>20.063725191004135</v>
      </c>
      <c r="J61" s="39">
        <v>20.293840864430301</v>
      </c>
      <c r="K61" s="31">
        <v>18.695453916804247</v>
      </c>
      <c r="L61" s="31">
        <v>18.599999366922585</v>
      </c>
      <c r="M61" s="31">
        <v>18.790908466685906</v>
      </c>
      <c r="N61" s="31">
        <v>18.887595144988936</v>
      </c>
      <c r="O61" s="31">
        <v>18.888234531178192</v>
      </c>
      <c r="P61" s="31">
        <v>18.886955758799679</v>
      </c>
      <c r="Q61" s="31">
        <v>19.736169449826505</v>
      </c>
      <c r="R61" s="31">
        <v>23.349999237060544</v>
      </c>
      <c r="S61" s="31">
        <v>28.054015737277659</v>
      </c>
      <c r="T61" s="31">
        <v>27.746807747698853</v>
      </c>
      <c r="U61" s="31">
        <v>28.361223726856462</v>
      </c>
      <c r="V61" s="31">
        <v>21.16666618982951</v>
      </c>
      <c r="W61" s="31">
        <v>20.067075393764366</v>
      </c>
      <c r="X61" s="31">
        <v>19.54468008812438</v>
      </c>
      <c r="Y61" s="31">
        <v>20.570832570393883</v>
      </c>
      <c r="Z61" s="31">
        <v>20.085713522774832</v>
      </c>
      <c r="AA61" s="39">
        <v>21.340662458596221</v>
      </c>
      <c r="AB61" s="39">
        <v>22.668673636817598</v>
      </c>
      <c r="AC61" s="39">
        <v>24.092334494773517</v>
      </c>
      <c r="AD61" s="39">
        <v>23.87</v>
      </c>
      <c r="AE61" s="39">
        <v>25.084205020920503</v>
      </c>
      <c r="AF61" s="39">
        <v>24.76867064973861</v>
      </c>
      <c r="AG61" s="71">
        <v>23.95922038265396</v>
      </c>
      <c r="AH61" s="46"/>
      <c r="AO61" s="2">
        <v>43.316429181780116</v>
      </c>
      <c r="AP61" s="2">
        <v>21</v>
      </c>
      <c r="AQ61" s="2">
        <v>22.5</v>
      </c>
      <c r="AR61" s="2">
        <v>22.5</v>
      </c>
      <c r="AS61" s="2">
        <v>20.5</v>
      </c>
      <c r="AT61" s="2">
        <v>18</v>
      </c>
      <c r="AU61" s="2">
        <v>18</v>
      </c>
      <c r="AV61" s="2">
        <v>18</v>
      </c>
      <c r="AW61" s="2">
        <v>18.25</v>
      </c>
      <c r="AX61" s="2">
        <v>18.25</v>
      </c>
      <c r="AY61" s="2">
        <v>18.25</v>
      </c>
      <c r="AZ61" s="2">
        <v>18.25</v>
      </c>
      <c r="BA61" s="2">
        <v>19.25</v>
      </c>
      <c r="BB61" s="2">
        <v>21.25</v>
      </c>
      <c r="BC61" s="2">
        <v>22.75</v>
      </c>
      <c r="BD61" s="2">
        <v>22.75</v>
      </c>
      <c r="BE61" s="2">
        <v>20.75</v>
      </c>
      <c r="BF61" s="2">
        <v>18.25</v>
      </c>
      <c r="BG61" s="2">
        <v>18.25</v>
      </c>
      <c r="BH61" s="2">
        <v>18.25</v>
      </c>
      <c r="BI61" s="2">
        <v>18.5</v>
      </c>
      <c r="BJ61" s="2">
        <v>18.5</v>
      </c>
      <c r="BK61" s="2">
        <v>18.5</v>
      </c>
      <c r="BL61" s="2">
        <v>18.5</v>
      </c>
      <c r="BM61" s="2">
        <v>19.5</v>
      </c>
      <c r="BN61" s="2">
        <v>21.5</v>
      </c>
      <c r="BO61" s="2">
        <v>23</v>
      </c>
      <c r="BP61" s="2">
        <v>23</v>
      </c>
      <c r="BQ61" s="2">
        <v>21</v>
      </c>
      <c r="BR61" s="2">
        <v>18.5</v>
      </c>
      <c r="BS61" s="2">
        <v>18.5</v>
      </c>
      <c r="BT61" s="2">
        <v>18.5</v>
      </c>
      <c r="BU61" s="2">
        <v>19</v>
      </c>
      <c r="BV61" s="2">
        <v>19</v>
      </c>
      <c r="BW61" s="2">
        <v>19</v>
      </c>
      <c r="BX61" s="2">
        <v>19</v>
      </c>
      <c r="BY61" s="2">
        <v>20</v>
      </c>
      <c r="BZ61" s="2">
        <v>22</v>
      </c>
      <c r="CA61" s="2">
        <v>23.5</v>
      </c>
      <c r="CB61" s="2">
        <v>23.5</v>
      </c>
      <c r="CC61" s="2">
        <v>21.5</v>
      </c>
      <c r="CD61" s="2">
        <v>19</v>
      </c>
      <c r="CE61" s="2">
        <v>19</v>
      </c>
      <c r="CF61" s="2">
        <v>19</v>
      </c>
      <c r="CG61" s="2">
        <v>19.5</v>
      </c>
      <c r="CH61" s="2">
        <v>19.5</v>
      </c>
      <c r="CI61" s="2">
        <v>19.5</v>
      </c>
      <c r="CJ61" s="2">
        <v>19.5</v>
      </c>
      <c r="CK61" s="2">
        <v>20.5</v>
      </c>
      <c r="CL61" s="2">
        <v>22.5</v>
      </c>
      <c r="CM61" s="2">
        <v>24</v>
      </c>
      <c r="CN61" s="2">
        <v>24</v>
      </c>
      <c r="CO61" s="2">
        <v>22</v>
      </c>
      <c r="CP61" s="2">
        <v>19.5</v>
      </c>
      <c r="CQ61" s="2">
        <v>19.5</v>
      </c>
      <c r="CR61" s="2">
        <v>19.5</v>
      </c>
      <c r="CS61" s="2">
        <v>20</v>
      </c>
      <c r="CT61" s="2">
        <v>20</v>
      </c>
      <c r="CU61" s="2">
        <v>20</v>
      </c>
      <c r="CV61" s="2">
        <v>20</v>
      </c>
      <c r="CW61" s="2">
        <v>21</v>
      </c>
      <c r="CX61" s="2">
        <v>23</v>
      </c>
      <c r="CY61" s="2">
        <v>24.5</v>
      </c>
      <c r="CZ61" s="2">
        <v>24.5</v>
      </c>
      <c r="DA61" s="2">
        <v>22.5</v>
      </c>
      <c r="DB61" s="2">
        <v>20</v>
      </c>
      <c r="DC61" s="2">
        <v>20</v>
      </c>
      <c r="DD61" s="2">
        <v>20</v>
      </c>
      <c r="DE61" s="2">
        <v>20.5</v>
      </c>
      <c r="DF61" s="2">
        <v>20.5</v>
      </c>
      <c r="DG61" s="2">
        <v>20.5</v>
      </c>
      <c r="DH61" s="2">
        <v>20.5</v>
      </c>
      <c r="DI61" s="2">
        <v>21.5</v>
      </c>
      <c r="DJ61" s="2">
        <v>23.5</v>
      </c>
      <c r="DK61" s="2">
        <v>25</v>
      </c>
      <c r="DL61" s="2">
        <v>25</v>
      </c>
      <c r="DM61" s="2">
        <v>23</v>
      </c>
      <c r="DN61" s="2">
        <v>20.5</v>
      </c>
      <c r="DO61" s="2">
        <v>20.5</v>
      </c>
      <c r="DP61" s="2">
        <v>20.5</v>
      </c>
      <c r="DQ61" s="2">
        <v>21</v>
      </c>
      <c r="DR61" s="2">
        <v>21</v>
      </c>
      <c r="DS61" s="2">
        <v>21</v>
      </c>
      <c r="DT61" s="2">
        <v>21</v>
      </c>
      <c r="DU61" s="2">
        <v>22</v>
      </c>
      <c r="DV61" s="2">
        <v>24</v>
      </c>
      <c r="DW61" s="2">
        <v>25.5</v>
      </c>
      <c r="DX61" s="2">
        <v>25.5</v>
      </c>
      <c r="DY61" s="2">
        <v>23.5</v>
      </c>
      <c r="DZ61" s="2">
        <v>21</v>
      </c>
      <c r="EA61" s="2">
        <v>21</v>
      </c>
      <c r="EB61" s="2">
        <v>21</v>
      </c>
      <c r="EC61" s="2">
        <v>21.5</v>
      </c>
      <c r="ED61" s="2">
        <v>21.5</v>
      </c>
      <c r="EE61" s="2">
        <v>21.5</v>
      </c>
      <c r="EF61" s="2">
        <v>21.5</v>
      </c>
      <c r="EG61" s="2">
        <v>22.5</v>
      </c>
      <c r="EH61" s="2">
        <v>24.5</v>
      </c>
      <c r="EI61" s="2">
        <v>26</v>
      </c>
      <c r="EJ61" s="2">
        <v>26</v>
      </c>
      <c r="EK61" s="2">
        <v>24</v>
      </c>
      <c r="EL61" s="2">
        <v>21.5</v>
      </c>
      <c r="EM61" s="2">
        <v>21.5</v>
      </c>
      <c r="EN61" s="2">
        <v>21.5</v>
      </c>
    </row>
    <row r="62" spans="1:144" ht="14.1" hidden="1" customHeight="1" x14ac:dyDescent="0.2">
      <c r="A62" s="163" t="s">
        <v>39</v>
      </c>
      <c r="B62" s="164">
        <v>56.5</v>
      </c>
      <c r="C62" s="31">
        <v>29.911430576869389</v>
      </c>
      <c r="D62" s="31">
        <v>27.101065615390212</v>
      </c>
      <c r="E62" s="31">
        <v>21.904000091552735</v>
      </c>
      <c r="F62" s="31">
        <v>20.906278517614226</v>
      </c>
      <c r="G62" s="31">
        <v>20.902978775349069</v>
      </c>
      <c r="H62" s="31">
        <v>20.021739130434785</v>
      </c>
      <c r="I62" s="31">
        <v>21.794117647058826</v>
      </c>
      <c r="J62" s="39">
        <v>23.299964351930477</v>
      </c>
      <c r="K62" s="31">
        <v>22.031098474616932</v>
      </c>
      <c r="L62" s="31">
        <v>22.264468497418342</v>
      </c>
      <c r="M62" s="31">
        <v>21.797728451815523</v>
      </c>
      <c r="N62" s="31">
        <v>20.516078939218353</v>
      </c>
      <c r="O62" s="31">
        <v>20.482157314524933</v>
      </c>
      <c r="P62" s="31">
        <v>20.550000563911773</v>
      </c>
      <c r="Q62" s="31">
        <v>21.73340452478287</v>
      </c>
      <c r="R62" s="31">
        <v>25.070000457763669</v>
      </c>
      <c r="S62" s="31">
        <v>27.94236729034278</v>
      </c>
      <c r="T62" s="31">
        <v>27.95595785912047</v>
      </c>
      <c r="U62" s="31">
        <v>27.92877672156509</v>
      </c>
      <c r="V62" s="31">
        <v>23.831667105356853</v>
      </c>
      <c r="W62" s="31">
        <v>21.946171381725794</v>
      </c>
      <c r="X62" s="31">
        <v>20.561064294044009</v>
      </c>
      <c r="Y62" s="31">
        <v>21.665000438690182</v>
      </c>
      <c r="Z62" s="31">
        <v>23.612449412443201</v>
      </c>
      <c r="AA62" s="39">
        <v>23.141449074470561</v>
      </c>
      <c r="AB62" s="39">
        <v>22.615584994277821</v>
      </c>
      <c r="AC62" s="39">
        <v>23.179387102559055</v>
      </c>
      <c r="AD62" s="39">
        <v>22.891695987867273</v>
      </c>
      <c r="AE62" s="39">
        <v>23.809927122363487</v>
      </c>
      <c r="AF62" s="39">
        <v>23.588390434859612</v>
      </c>
      <c r="AG62" s="71">
        <v>23.424183684382552</v>
      </c>
      <c r="AH62" s="46"/>
      <c r="AO62" s="2">
        <v>61.196428571428569</v>
      </c>
      <c r="AP62" s="2">
        <v>19.25</v>
      </c>
      <c r="AQ62" s="2">
        <v>20.5</v>
      </c>
      <c r="AR62" s="2">
        <v>20.75</v>
      </c>
      <c r="AS62" s="2">
        <v>18</v>
      </c>
      <c r="AT62" s="2">
        <v>17.25</v>
      </c>
      <c r="AU62" s="2">
        <v>17.5</v>
      </c>
      <c r="AV62" s="2">
        <v>17.75</v>
      </c>
      <c r="AW62" s="2">
        <v>18.75</v>
      </c>
      <c r="AX62" s="2">
        <v>18.75</v>
      </c>
      <c r="AY62" s="2">
        <v>18</v>
      </c>
      <c r="AZ62" s="2">
        <v>17.75</v>
      </c>
      <c r="BA62" s="2">
        <v>18.75</v>
      </c>
      <c r="BB62" s="2">
        <v>20.25</v>
      </c>
      <c r="BC62" s="2">
        <v>21.5</v>
      </c>
      <c r="BD62" s="2">
        <v>21.75</v>
      </c>
      <c r="BE62" s="2">
        <v>19</v>
      </c>
      <c r="BF62" s="2">
        <v>18.25</v>
      </c>
      <c r="BG62" s="2">
        <v>18.5</v>
      </c>
      <c r="BH62" s="2">
        <v>18.75</v>
      </c>
      <c r="BI62" s="2">
        <v>19.75</v>
      </c>
      <c r="BJ62" s="2">
        <v>19.75</v>
      </c>
      <c r="BK62" s="2">
        <v>19</v>
      </c>
      <c r="BL62" s="2">
        <v>18.75</v>
      </c>
      <c r="BM62" s="2">
        <v>19.75</v>
      </c>
      <c r="BN62" s="2">
        <v>21.25</v>
      </c>
      <c r="BO62" s="2">
        <v>22.5</v>
      </c>
      <c r="BP62" s="2">
        <v>22.75</v>
      </c>
      <c r="BQ62" s="2">
        <v>20</v>
      </c>
      <c r="BR62" s="2">
        <v>19.25</v>
      </c>
      <c r="BS62" s="2">
        <v>19.5</v>
      </c>
      <c r="BT62" s="2">
        <v>19.75</v>
      </c>
      <c r="BU62" s="2">
        <v>20.75</v>
      </c>
      <c r="BV62" s="2">
        <v>20.75</v>
      </c>
      <c r="BW62" s="2">
        <v>20</v>
      </c>
      <c r="BX62" s="2">
        <v>19.75</v>
      </c>
      <c r="BY62" s="2">
        <v>20.75</v>
      </c>
      <c r="BZ62" s="2">
        <v>22.25</v>
      </c>
      <c r="CA62" s="2">
        <v>23.5</v>
      </c>
      <c r="CB62" s="2">
        <v>23.75</v>
      </c>
      <c r="CC62" s="2">
        <v>21</v>
      </c>
      <c r="CD62" s="2">
        <v>20.25</v>
      </c>
      <c r="CE62" s="2">
        <v>20.5</v>
      </c>
      <c r="CF62" s="2">
        <v>20.75</v>
      </c>
      <c r="CG62" s="2">
        <v>21.75</v>
      </c>
      <c r="CH62" s="2">
        <v>21.75</v>
      </c>
      <c r="CI62" s="2">
        <v>21</v>
      </c>
      <c r="CJ62" s="2">
        <v>20.75</v>
      </c>
      <c r="CK62" s="2">
        <v>21.75</v>
      </c>
      <c r="CL62" s="2">
        <v>23.25</v>
      </c>
      <c r="CM62" s="2">
        <v>24.5</v>
      </c>
      <c r="CN62" s="2">
        <v>24.75</v>
      </c>
      <c r="CO62" s="2">
        <v>22</v>
      </c>
      <c r="CP62" s="2">
        <v>21.25</v>
      </c>
      <c r="CQ62" s="2">
        <v>21.5</v>
      </c>
      <c r="CR62" s="2">
        <v>21.75</v>
      </c>
      <c r="CS62" s="2">
        <v>22.75</v>
      </c>
      <c r="CT62" s="2">
        <v>22.75</v>
      </c>
      <c r="CU62" s="2">
        <v>22</v>
      </c>
      <c r="CV62" s="2">
        <v>21.75</v>
      </c>
      <c r="CW62" s="2">
        <v>22.75</v>
      </c>
      <c r="CX62" s="2">
        <v>24.25</v>
      </c>
      <c r="CY62" s="2">
        <v>25.5</v>
      </c>
      <c r="CZ62" s="2">
        <v>25.75</v>
      </c>
      <c r="DA62" s="2">
        <v>23</v>
      </c>
      <c r="DB62" s="2">
        <v>22.25</v>
      </c>
      <c r="DC62" s="2">
        <v>22.5</v>
      </c>
      <c r="DD62" s="2">
        <v>22.75</v>
      </c>
      <c r="DE62" s="2">
        <v>23.75</v>
      </c>
      <c r="DF62" s="2">
        <v>23.75</v>
      </c>
      <c r="DG62" s="2">
        <v>23</v>
      </c>
      <c r="DH62" s="2">
        <v>22.75</v>
      </c>
      <c r="DI62" s="2">
        <v>23.75</v>
      </c>
      <c r="DJ62" s="2">
        <v>25.25</v>
      </c>
      <c r="DK62" s="2">
        <v>26.5</v>
      </c>
      <c r="DL62" s="2">
        <v>26.75</v>
      </c>
      <c r="DM62" s="2">
        <v>24</v>
      </c>
      <c r="DN62" s="2">
        <v>23.25</v>
      </c>
      <c r="DO62" s="2">
        <v>23.5</v>
      </c>
      <c r="DP62" s="2">
        <v>23.75</v>
      </c>
      <c r="DQ62" s="2">
        <v>24.75</v>
      </c>
      <c r="DR62" s="2">
        <v>24.75</v>
      </c>
      <c r="DS62" s="2">
        <v>24</v>
      </c>
      <c r="DT62" s="2">
        <v>23.75</v>
      </c>
      <c r="DU62" s="2">
        <v>24.75</v>
      </c>
      <c r="DV62" s="2">
        <v>26.25</v>
      </c>
      <c r="DW62" s="2">
        <v>27.5</v>
      </c>
      <c r="DX62" s="2">
        <v>27.75</v>
      </c>
      <c r="DY62" s="2">
        <v>25</v>
      </c>
      <c r="DZ62" s="2">
        <v>24.25</v>
      </c>
      <c r="EA62" s="2">
        <v>24.5</v>
      </c>
      <c r="EB62" s="2">
        <v>24.75</v>
      </c>
      <c r="EC62" s="2">
        <v>25.75</v>
      </c>
      <c r="ED62" s="2">
        <v>25.75</v>
      </c>
      <c r="EE62" s="2">
        <v>25</v>
      </c>
      <c r="EF62" s="2">
        <v>24.75</v>
      </c>
      <c r="EG62" s="2">
        <v>25.75</v>
      </c>
      <c r="EH62" s="2">
        <v>27.25</v>
      </c>
      <c r="EI62" s="2">
        <v>28.5</v>
      </c>
      <c r="EJ62" s="2">
        <v>28.75</v>
      </c>
      <c r="EK62" s="2">
        <v>26</v>
      </c>
      <c r="EL62" s="2">
        <v>25.25</v>
      </c>
      <c r="EM62" s="2">
        <v>25.5</v>
      </c>
      <c r="EN62" s="2">
        <v>25.75</v>
      </c>
    </row>
    <row r="63" spans="1:144" ht="14.1" hidden="1" customHeight="1" thickBot="1" x14ac:dyDescent="0.25">
      <c r="A63" s="165" t="s">
        <v>40</v>
      </c>
      <c r="B63" s="166">
        <v>48</v>
      </c>
      <c r="C63" s="57">
        <v>26.825287519182442</v>
      </c>
      <c r="D63" s="57">
        <v>25.508617878366032</v>
      </c>
      <c r="E63" s="57">
        <v>21.883999252319335</v>
      </c>
      <c r="F63" s="57">
        <v>21.435510976591331</v>
      </c>
      <c r="G63" s="57">
        <v>21.565212696156607</v>
      </c>
      <c r="H63" s="57">
        <v>20.658477949059531</v>
      </c>
      <c r="I63" s="57">
        <v>22.082842284557863</v>
      </c>
      <c r="J63" s="58">
        <v>22.906050742605455</v>
      </c>
      <c r="K63" s="57">
        <v>21.599281091524052</v>
      </c>
      <c r="L63" s="57">
        <v>21.836969456774128</v>
      </c>
      <c r="M63" s="57">
        <v>21.361592726273976</v>
      </c>
      <c r="N63" s="57">
        <v>20.188571769766391</v>
      </c>
      <c r="O63" s="57">
        <v>20.426814546772075</v>
      </c>
      <c r="P63" s="57">
        <v>19.950328992760703</v>
      </c>
      <c r="Q63" s="57">
        <v>21.456757038197622</v>
      </c>
      <c r="R63" s="57">
        <v>24.448002624511719</v>
      </c>
      <c r="S63" s="57">
        <v>27.738804410138549</v>
      </c>
      <c r="T63" s="57">
        <v>27.62377937803878</v>
      </c>
      <c r="U63" s="57">
        <v>27.853829442238322</v>
      </c>
      <c r="V63" s="57">
        <v>23.498065869013466</v>
      </c>
      <c r="W63" s="57">
        <v>21.703415324766524</v>
      </c>
      <c r="X63" s="57">
        <v>21.625854979170132</v>
      </c>
      <c r="Y63" s="57">
        <v>21.199836572011311</v>
      </c>
      <c r="Z63" s="57">
        <v>22.284554423118127</v>
      </c>
      <c r="AA63" s="58">
        <v>22.816074997134649</v>
      </c>
      <c r="AB63" s="58">
        <v>23.065992924555434</v>
      </c>
      <c r="AC63" s="58">
        <v>23.594070481755594</v>
      </c>
      <c r="AD63" s="58">
        <v>23.868587787130611</v>
      </c>
      <c r="AE63" s="58">
        <v>24.890485110342755</v>
      </c>
      <c r="AF63" s="58">
        <v>24.558960849039273</v>
      </c>
      <c r="AG63" s="74">
        <v>24.134186551696693</v>
      </c>
      <c r="AH63" s="62"/>
      <c r="AO63" s="2">
        <v>48.321428571428569</v>
      </c>
      <c r="AP63" s="2">
        <v>22.192499160766602</v>
      </c>
      <c r="AQ63" s="2">
        <v>24.192499160766602</v>
      </c>
      <c r="AR63" s="2">
        <v>24.692499160766602</v>
      </c>
      <c r="AS63" s="2">
        <v>21.292500381469726</v>
      </c>
      <c r="AT63" s="2">
        <v>19.792500381469726</v>
      </c>
      <c r="AU63" s="2">
        <v>19.792500381469726</v>
      </c>
      <c r="AV63" s="2">
        <v>19.692499999999999</v>
      </c>
      <c r="AW63" s="2">
        <v>20.642498016357422</v>
      </c>
      <c r="AX63" s="2">
        <v>19.742498397827148</v>
      </c>
      <c r="AY63" s="2">
        <v>20.242498397827148</v>
      </c>
      <c r="AZ63" s="2">
        <v>20.242498397827148</v>
      </c>
      <c r="BA63" s="2">
        <v>19.992498397827148</v>
      </c>
      <c r="BB63" s="2">
        <v>22.442499160766602</v>
      </c>
      <c r="BC63" s="2">
        <v>24.442499160766602</v>
      </c>
      <c r="BD63" s="2">
        <v>24.942499160766602</v>
      </c>
      <c r="BE63" s="2">
        <v>21.542500381469726</v>
      </c>
      <c r="BF63" s="2">
        <v>20.042500381469726</v>
      </c>
      <c r="BG63" s="2">
        <v>20.042500381469726</v>
      </c>
      <c r="BH63" s="2">
        <v>19.942499999999999</v>
      </c>
      <c r="BI63" s="2">
        <v>21.142498016357422</v>
      </c>
      <c r="BJ63" s="2">
        <v>20.242498397827148</v>
      </c>
      <c r="BK63" s="2">
        <v>20.742498397827148</v>
      </c>
      <c r="BL63" s="2">
        <v>20.742498397827148</v>
      </c>
      <c r="BM63" s="2">
        <v>20.492498397827148</v>
      </c>
      <c r="BN63" s="2">
        <v>22.942499160766602</v>
      </c>
      <c r="BO63" s="2">
        <v>24.942499160766602</v>
      </c>
      <c r="BP63" s="2">
        <v>25.442499160766602</v>
      </c>
      <c r="BQ63" s="2">
        <v>22.042500381469726</v>
      </c>
      <c r="BR63" s="2">
        <v>20.542500381469726</v>
      </c>
      <c r="BS63" s="2">
        <v>20.542500381469726</v>
      </c>
      <c r="BT63" s="2">
        <v>20.442499999999999</v>
      </c>
      <c r="BU63" s="2">
        <v>21.842498016357421</v>
      </c>
      <c r="BV63" s="2">
        <v>20.942498397827148</v>
      </c>
      <c r="BW63" s="2">
        <v>21.442498397827148</v>
      </c>
      <c r="BX63" s="2">
        <v>21.442498397827148</v>
      </c>
      <c r="BY63" s="2">
        <v>21.192498397827148</v>
      </c>
      <c r="BZ63" s="2">
        <v>23.642499160766601</v>
      </c>
      <c r="CA63" s="2">
        <v>25.642499160766601</v>
      </c>
      <c r="CB63" s="2">
        <v>26.142499160766601</v>
      </c>
      <c r="CC63" s="2">
        <v>22.742500381469725</v>
      </c>
      <c r="CD63" s="2">
        <v>21.242500381469725</v>
      </c>
      <c r="CE63" s="2">
        <v>21.242500381469725</v>
      </c>
      <c r="CF63" s="2">
        <v>21.142499999999998</v>
      </c>
      <c r="CG63" s="2">
        <v>22.642498016357422</v>
      </c>
      <c r="CH63" s="2">
        <v>21.742498397827148</v>
      </c>
      <c r="CI63" s="2">
        <v>22.242498397827148</v>
      </c>
      <c r="CJ63" s="2">
        <v>22.242498397827148</v>
      </c>
      <c r="CK63" s="2">
        <v>21.992498397827148</v>
      </c>
      <c r="CL63" s="2">
        <v>24.442499160766602</v>
      </c>
      <c r="CM63" s="2">
        <v>26.442499160766602</v>
      </c>
      <c r="CN63" s="2">
        <v>26.942499160766602</v>
      </c>
      <c r="CO63" s="2">
        <v>23.542500381469726</v>
      </c>
      <c r="CP63" s="2">
        <v>22.042500381469726</v>
      </c>
      <c r="CQ63" s="2">
        <v>22.042500381469726</v>
      </c>
      <c r="CR63" s="2">
        <v>21.942499999999999</v>
      </c>
      <c r="CS63" s="2">
        <v>23.142498016357422</v>
      </c>
      <c r="CT63" s="2">
        <v>22.242498397827148</v>
      </c>
      <c r="CU63" s="2">
        <v>22.742498397827148</v>
      </c>
      <c r="CV63" s="2">
        <v>22.742498397827148</v>
      </c>
      <c r="CW63" s="2">
        <v>22.492498397827148</v>
      </c>
      <c r="CX63" s="2">
        <v>24.942499160766602</v>
      </c>
      <c r="CY63" s="2">
        <v>26.942499160766602</v>
      </c>
      <c r="CZ63" s="2">
        <v>27.442499160766602</v>
      </c>
      <c r="DA63" s="2">
        <v>24.042500381469726</v>
      </c>
      <c r="DB63" s="2">
        <v>22.542500381469726</v>
      </c>
      <c r="DC63" s="2">
        <v>22.542500381469726</v>
      </c>
      <c r="DD63" s="2">
        <v>22.442499999999999</v>
      </c>
      <c r="DE63" s="2">
        <v>23.642498016357422</v>
      </c>
      <c r="DF63" s="2">
        <v>22.742498397827148</v>
      </c>
      <c r="DG63" s="2">
        <v>23.242498397827148</v>
      </c>
      <c r="DH63" s="2">
        <v>23.242498397827148</v>
      </c>
      <c r="DI63" s="2">
        <v>22.992498397827148</v>
      </c>
      <c r="DJ63" s="2">
        <v>25.442499160766602</v>
      </c>
      <c r="DK63" s="2">
        <v>27.442499160766602</v>
      </c>
      <c r="DL63" s="2">
        <v>27.942499160766602</v>
      </c>
      <c r="DM63" s="2">
        <v>24.542500381469726</v>
      </c>
      <c r="DN63" s="2">
        <v>23.042500381469726</v>
      </c>
      <c r="DO63" s="2">
        <v>23.042500381469726</v>
      </c>
      <c r="DP63" s="2">
        <v>22.942499999999999</v>
      </c>
      <c r="DQ63" s="2">
        <v>24.142498016357422</v>
      </c>
      <c r="DR63" s="2">
        <v>23.242498397827148</v>
      </c>
      <c r="DS63" s="2">
        <v>23.742498397827148</v>
      </c>
      <c r="DT63" s="2">
        <v>23.742498397827148</v>
      </c>
      <c r="DU63" s="2">
        <v>23.492498397827148</v>
      </c>
      <c r="DV63" s="2">
        <v>25.942499160766602</v>
      </c>
      <c r="DW63" s="2">
        <v>27.942499160766602</v>
      </c>
      <c r="DX63" s="2">
        <v>28.442499160766602</v>
      </c>
      <c r="DY63" s="2">
        <v>25.042500381469726</v>
      </c>
      <c r="DZ63" s="2">
        <v>23.542500381469726</v>
      </c>
      <c r="EA63" s="2">
        <v>23.542500381469726</v>
      </c>
      <c r="EB63" s="2">
        <v>23.442499999999999</v>
      </c>
      <c r="EC63" s="2">
        <v>24.642498016357422</v>
      </c>
      <c r="ED63" s="2">
        <v>23.742498397827148</v>
      </c>
      <c r="EE63" s="2">
        <v>24.242498397827148</v>
      </c>
      <c r="EF63" s="2">
        <v>24.242498397827148</v>
      </c>
      <c r="EG63" s="2">
        <v>23.992498397827148</v>
      </c>
      <c r="EH63" s="2">
        <v>26.442499160766602</v>
      </c>
      <c r="EI63" s="2">
        <v>28.442499160766602</v>
      </c>
      <c r="EJ63" s="2">
        <v>28.942499160766602</v>
      </c>
      <c r="EK63" s="2">
        <v>25.542500381469726</v>
      </c>
      <c r="EL63" s="2">
        <v>24.042500381469726</v>
      </c>
      <c r="EM63" s="2">
        <v>24.042500381469726</v>
      </c>
      <c r="EN63" s="2">
        <v>23.942499999999999</v>
      </c>
    </row>
    <row r="64" spans="1:144" ht="10.5" customHeight="1" x14ac:dyDescent="0.2"/>
    <row r="65" spans="1:35" ht="13.5" customHeight="1" x14ac:dyDescent="0.2">
      <c r="A65" s="4" t="s">
        <v>42</v>
      </c>
    </row>
    <row r="66" spans="1:35" s="27" customFormat="1" ht="13.5" customHeight="1" thickBot="1" x14ac:dyDescent="0.25">
      <c r="A66" s="75" t="s">
        <v>43</v>
      </c>
      <c r="B66" s="76"/>
      <c r="C66" s="77">
        <f t="shared" ref="C66:AG66" si="41">C8</f>
        <v>37073</v>
      </c>
      <c r="D66" s="77">
        <f t="shared" si="41"/>
        <v>37104</v>
      </c>
      <c r="E66" s="77" t="str">
        <f t="shared" si="41"/>
        <v>Sep-01</v>
      </c>
      <c r="F66" s="77" t="str">
        <f t="shared" si="41"/>
        <v>Oct-Dec 01</v>
      </c>
      <c r="G66" s="77">
        <f t="shared" si="41"/>
        <v>0</v>
      </c>
      <c r="H66" s="77">
        <f t="shared" si="41"/>
        <v>0</v>
      </c>
      <c r="I66" s="77">
        <f t="shared" si="41"/>
        <v>0</v>
      </c>
      <c r="J66" s="77" t="str">
        <f t="shared" si="41"/>
        <v>2001 Total</v>
      </c>
      <c r="K66" s="77" t="str">
        <f t="shared" si="41"/>
        <v>Jan-Feb '02</v>
      </c>
      <c r="L66" s="77">
        <f t="shared" si="41"/>
        <v>37257</v>
      </c>
      <c r="M66" s="77">
        <f t="shared" si="41"/>
        <v>37288</v>
      </c>
      <c r="N66" s="77" t="str">
        <f t="shared" si="41"/>
        <v>Mar-Apr '02</v>
      </c>
      <c r="O66" s="77">
        <f t="shared" si="41"/>
        <v>37316</v>
      </c>
      <c r="P66" s="77">
        <f t="shared" si="41"/>
        <v>37347</v>
      </c>
      <c r="Q66" s="77">
        <f t="shared" si="41"/>
        <v>37377</v>
      </c>
      <c r="R66" s="77">
        <f t="shared" si="41"/>
        <v>37408</v>
      </c>
      <c r="S66" s="77" t="str">
        <f t="shared" si="41"/>
        <v>Jul-Aug '02</v>
      </c>
      <c r="T66" s="77">
        <f t="shared" si="41"/>
        <v>37438</v>
      </c>
      <c r="U66" s="77">
        <f t="shared" si="41"/>
        <v>37469</v>
      </c>
      <c r="V66" s="77">
        <f t="shared" si="41"/>
        <v>37500</v>
      </c>
      <c r="W66" s="77" t="str">
        <f t="shared" si="41"/>
        <v>Oct-Dec '02</v>
      </c>
      <c r="X66" s="77">
        <f t="shared" si="41"/>
        <v>37530</v>
      </c>
      <c r="Y66" s="77">
        <f t="shared" si="41"/>
        <v>37561</v>
      </c>
      <c r="Z66" s="77">
        <f t="shared" si="41"/>
        <v>37591</v>
      </c>
      <c r="AA66" s="77" t="str">
        <f t="shared" si="41"/>
        <v>2002</v>
      </c>
      <c r="AB66" s="77" t="str">
        <f t="shared" si="41"/>
        <v>2003</v>
      </c>
      <c r="AC66" s="77" t="str">
        <f t="shared" si="41"/>
        <v>2004</v>
      </c>
      <c r="AD66" s="77" t="str">
        <f t="shared" si="41"/>
        <v>2005</v>
      </c>
      <c r="AE66" s="77" t="str">
        <f t="shared" si="41"/>
        <v>2006-2010</v>
      </c>
      <c r="AF66" s="77" t="str">
        <f t="shared" si="41"/>
        <v>&gt; 2010</v>
      </c>
      <c r="AG66" s="77" t="str">
        <f t="shared" si="41"/>
        <v>Total Off-Peak</v>
      </c>
      <c r="AH66" s="78"/>
      <c r="AI66" s="25"/>
    </row>
    <row r="67" spans="1:35" ht="12.75" hidden="1" customHeight="1" x14ac:dyDescent="0.2">
      <c r="A67" s="79" t="s">
        <v>18</v>
      </c>
      <c r="B67" s="9" t="s">
        <v>19</v>
      </c>
      <c r="C67" s="31"/>
      <c r="D67" s="31"/>
      <c r="E67" s="31"/>
      <c r="F67" s="31"/>
      <c r="G67" s="31"/>
      <c r="H67" s="31"/>
      <c r="I67" s="31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167"/>
      <c r="AG67" s="42"/>
    </row>
    <row r="68" spans="1:35" hidden="1" x14ac:dyDescent="0.2">
      <c r="A68" s="79" t="s">
        <v>20</v>
      </c>
      <c r="B68" s="38" t="s">
        <v>21</v>
      </c>
      <c r="C68" s="31"/>
      <c r="D68" s="31"/>
      <c r="E68" s="31"/>
      <c r="F68" s="31"/>
      <c r="G68" s="31"/>
      <c r="H68" s="31"/>
      <c r="I68" s="31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167"/>
      <c r="AG68" s="42"/>
    </row>
    <row r="69" spans="1:35" hidden="1" x14ac:dyDescent="0.2">
      <c r="A69" s="79" t="s">
        <v>22</v>
      </c>
      <c r="B69" s="9"/>
      <c r="C69" s="31"/>
      <c r="D69" s="31"/>
      <c r="E69" s="31"/>
      <c r="F69" s="31"/>
      <c r="G69" s="31"/>
      <c r="H69" s="31"/>
      <c r="I69" s="31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167"/>
      <c r="AG69" s="42"/>
    </row>
    <row r="70" spans="1:35" hidden="1" x14ac:dyDescent="0.2">
      <c r="A70" s="79" t="s">
        <v>23</v>
      </c>
      <c r="B70" s="9"/>
      <c r="C70" s="31"/>
      <c r="D70" s="31"/>
      <c r="E70" s="31"/>
      <c r="F70" s="31"/>
      <c r="G70" s="31"/>
      <c r="H70" s="31"/>
      <c r="I70" s="31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167"/>
      <c r="AG70" s="42"/>
    </row>
    <row r="71" spans="1:35" hidden="1" x14ac:dyDescent="0.2">
      <c r="A71" s="79" t="s">
        <v>24</v>
      </c>
      <c r="B71" s="44" t="s">
        <v>25</v>
      </c>
      <c r="C71" s="31"/>
      <c r="D71" s="31"/>
      <c r="E71" s="31"/>
      <c r="F71" s="31"/>
      <c r="G71" s="31"/>
      <c r="H71" s="31"/>
      <c r="I71" s="31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167"/>
      <c r="AG71" s="45"/>
    </row>
    <row r="72" spans="1:35" hidden="1" x14ac:dyDescent="0.2">
      <c r="A72" s="79" t="s">
        <v>26</v>
      </c>
      <c r="B72" s="9"/>
      <c r="C72" s="52"/>
      <c r="D72" s="52"/>
      <c r="E72" s="52"/>
      <c r="F72" s="31"/>
      <c r="G72" s="52"/>
      <c r="H72" s="52"/>
      <c r="I72" s="52"/>
      <c r="J72" s="80"/>
      <c r="K72" s="80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167"/>
      <c r="AG72" s="45"/>
    </row>
    <row r="73" spans="1:35" ht="15" customHeight="1" x14ac:dyDescent="0.2">
      <c r="A73" s="53" t="s">
        <v>27</v>
      </c>
      <c r="B73" s="2" t="s">
        <v>27</v>
      </c>
      <c r="C73" s="82">
        <f ca="1">C15/'[2]Gas Curve Summary'!D13*1000</f>
        <v>8041.5849034293742</v>
      </c>
      <c r="D73" s="82">
        <f ca="1">D15/'[2]Gas Curve Summary'!D14*1000</f>
        <v>7986.7400438809773</v>
      </c>
      <c r="E73" s="82">
        <f>E15/('[2]Gas Curve Summary'!B15+'[2]Gas Curve Summary'!C15)*1000</f>
        <v>7394.6233381304819</v>
      </c>
      <c r="F73" s="82">
        <f>F15/AVERAGE('[2]Gas Curve Summary'!D16:D18)*1000</f>
        <v>8134.7733796097809</v>
      </c>
      <c r="G73" s="82"/>
      <c r="H73" s="82"/>
      <c r="I73" s="82"/>
      <c r="J73" s="83">
        <f t="shared" ref="J73:J83" ca="1" si="42">AVERAGE(C73:F73)</f>
        <v>7889.430416262654</v>
      </c>
      <c r="K73" s="82">
        <f t="shared" ref="K73:K83" si="43">AVERAGE(L73,M73)</f>
        <v>7987.2127704700524</v>
      </c>
      <c r="L73" s="82">
        <f>$L15/'[2]Gas Curve Summary'!$D19*1000</f>
        <v>8056.2123087605396</v>
      </c>
      <c r="M73" s="82">
        <f>$M15/'[2]Gas Curve Summary'!$D20*1000</f>
        <v>7918.2132321795661</v>
      </c>
      <c r="N73" s="82">
        <f t="shared" ref="N73:N83" si="44">AVERAGE(O73:P73)</f>
        <v>7027.4521672120327</v>
      </c>
      <c r="O73" s="82">
        <f>$O15/'[2]Gas Curve Summary'!$D16*1000</f>
        <v>7295.7580095969861</v>
      </c>
      <c r="P73" s="82">
        <f>$P15/'[2]Gas Curve Summary'!$D22*1000</f>
        <v>6759.1463248270793</v>
      </c>
      <c r="Q73" s="82">
        <f>$Q15/'[2]Gas Curve Summary'!$D23*1000</f>
        <v>6530.1329673192758</v>
      </c>
      <c r="R73" s="82">
        <f>$R15/'[2]Gas Curve Summary'!$D24*1000</f>
        <v>6494.9880805529447</v>
      </c>
      <c r="S73" s="82">
        <f t="shared" ref="S73:S83" si="45">AVERAGE(T73:U73)</f>
        <v>6518.1985959462936</v>
      </c>
      <c r="T73" s="82">
        <f>$T15/'[2]Gas Curve Summary'!$D25*1000</f>
        <v>6567.982570054417</v>
      </c>
      <c r="U73" s="82">
        <f>$U15/'[2]Gas Curve Summary'!$D26*1000</f>
        <v>6468.4146218381702</v>
      </c>
      <c r="V73" s="82">
        <f>$V15/'[2]Gas Curve Summary'!$D27*1000</f>
        <v>5650.9081980021447</v>
      </c>
      <c r="W73" s="82">
        <f t="shared" ref="W73:W83" si="46">AVERAGE(X73:Z73)</f>
        <v>6489.841329402082</v>
      </c>
      <c r="X73" s="82">
        <f>$X15/'[2]Gas Curve Summary'!$D28*1000</f>
        <v>6365.5905875926592</v>
      </c>
      <c r="Y73" s="82">
        <f>$Y15/'[2]Gas Curve Summary'!$D29*1000</f>
        <v>6733.5115131056345</v>
      </c>
      <c r="Z73" s="82">
        <f>$Z15/'[2]Gas Curve Summary'!$D30*1000</f>
        <v>6370.4218875079523</v>
      </c>
      <c r="AA73" s="83">
        <f>AA15/AVERAGE('[2]Gas Curve Summary'!D19:D30)*1000</f>
        <v>6701.6855385910358</v>
      </c>
      <c r="AB73" s="83">
        <f>AB15/AVERAGE('[2]Gas Curve Summary'!D31:D42)*1000</f>
        <v>6182.9549131340646</v>
      </c>
      <c r="AC73" s="83">
        <f>AC15/AVERAGE('[2]Gas Curve Summary'!D43:D54)*1000</f>
        <v>6059.9847008873558</v>
      </c>
      <c r="AD73" s="83">
        <f>AD15/AVERAGE('[2]Gas Curve Summary'!D55:D66)*1000</f>
        <v>5998.8638188020714</v>
      </c>
      <c r="AE73" s="83">
        <f>AE15/AVERAGE('[2]Gas Curve Summary'!D67:D124)*1000</f>
        <v>6078.5697636350978</v>
      </c>
      <c r="AF73" s="96">
        <f t="shared" ref="AF73:AF81" si="47">AVERAGE(AC73,AD73,AE73)</f>
        <v>6045.8060944415083</v>
      </c>
      <c r="AG73" s="88">
        <f ca="1">AVERAGE(J73,AA73,AB73,AE73)</f>
        <v>6713.1601579057133</v>
      </c>
    </row>
    <row r="74" spans="1:35" ht="13.65" customHeight="1" x14ac:dyDescent="0.2">
      <c r="A74" s="53" t="s">
        <v>28</v>
      </c>
      <c r="B74" s="2" t="s">
        <v>28</v>
      </c>
      <c r="C74" s="82">
        <f ca="1">C16/'[2]Gas Curve Summary'!J13*1000</f>
        <v>4536.6122203313216</v>
      </c>
      <c r="D74" s="82">
        <f ca="1">D16/'[2]Gas Curve Summary'!J14*1000</f>
        <v>3670.8421825796077</v>
      </c>
      <c r="E74" s="82">
        <f>E16/'[2]Gas Curve Summary'!J15*1000</f>
        <v>3671.8298130907192</v>
      </c>
      <c r="F74" s="82">
        <f>F16/AVERAGE('[2]Gas Curve Summary'!J16:J18)*1000</f>
        <v>5068.708178815511</v>
      </c>
      <c r="G74" s="82"/>
      <c r="H74" s="82"/>
      <c r="I74" s="82"/>
      <c r="J74" s="83">
        <f t="shared" ca="1" si="42"/>
        <v>4236.99809870429</v>
      </c>
      <c r="K74" s="82">
        <f t="shared" si="43"/>
        <v>5150.6309428609493</v>
      </c>
      <c r="L74" s="82">
        <f>$L16/'[2]Gas Curve Summary'!$J19*1000</f>
        <v>5103.4748770889873</v>
      </c>
      <c r="M74" s="82">
        <f>$M16/'[2]Gas Curve Summary'!$J20*1000</f>
        <v>5197.7870086329112</v>
      </c>
      <c r="N74" s="82">
        <f t="shared" si="44"/>
        <v>5501.3945810944042</v>
      </c>
      <c r="O74" s="82">
        <f>$O16/'[2]Gas Curve Summary'!$J16*1000</f>
        <v>5548.7344615080792</v>
      </c>
      <c r="P74" s="82">
        <f>$P16/'[2]Gas Curve Summary'!$J22*1000</f>
        <v>5454.0547006807301</v>
      </c>
      <c r="Q74" s="82">
        <f>$Q16/'[2]Gas Curve Summary'!$J23*1000</f>
        <v>5513.5543795226276</v>
      </c>
      <c r="R74" s="82">
        <f>$R16/'[2]Gas Curve Summary'!$J24*1000</f>
        <v>5223.5295912798711</v>
      </c>
      <c r="S74" s="82">
        <f t="shared" si="45"/>
        <v>4538.022469380754</v>
      </c>
      <c r="T74" s="82">
        <f>$T16/'[2]Gas Curve Summary'!$J25*1000</f>
        <v>4726.6360062950989</v>
      </c>
      <c r="U74" s="82">
        <f>$U16/'[2]Gas Curve Summary'!$J26*1000</f>
        <v>4349.4089324664083</v>
      </c>
      <c r="V74" s="82">
        <f>$V16/'[2]Gas Curve Summary'!$J27*1000</f>
        <v>4059.1332078245709</v>
      </c>
      <c r="W74" s="82">
        <f t="shared" si="46"/>
        <v>4844.3658068897494</v>
      </c>
      <c r="X74" s="82">
        <f>$X16/'[2]Gas Curve Summary'!$J28*1000</f>
        <v>4832.1192773836628</v>
      </c>
      <c r="Y74" s="82">
        <f>$Y16/'[2]Gas Curve Summary'!$J29*1000</f>
        <v>4915.6532184982098</v>
      </c>
      <c r="Z74" s="82">
        <f>$Z16/'[2]Gas Curve Summary'!$J30*1000</f>
        <v>4785.3249247873746</v>
      </c>
      <c r="AA74" s="83">
        <f>AA16/AVERAGE('[2]Gas Curve Summary'!J19:J30)*1000</f>
        <v>4908.3568505981002</v>
      </c>
      <c r="AB74" s="83">
        <f>AB16/AVERAGE('[2]Gas Curve Summary'!J31:J42)*1000</f>
        <v>4901.8386730680168</v>
      </c>
      <c r="AC74" s="83">
        <f>AC16/AVERAGE('[2]Gas Curve Summary'!J43:J54)*1000</f>
        <v>4869.4095856351751</v>
      </c>
      <c r="AD74" s="83">
        <f>AD16/AVERAGE('[2]Gas Curve Summary'!J55:J66)*1000</f>
        <v>4889.2703412784031</v>
      </c>
      <c r="AE74" s="83">
        <f>AE16/AVERAGE('[2]Gas Curve Summary'!J67:J124)*1000</f>
        <v>5170.9623924240423</v>
      </c>
      <c r="AF74" s="96">
        <f t="shared" si="47"/>
        <v>4976.5474397792068</v>
      </c>
      <c r="AG74" s="88">
        <f ca="1">AVERAGE(J74,AA74,AB74,AE74)</f>
        <v>4804.5390036986119</v>
      </c>
    </row>
    <row r="75" spans="1:35" ht="13.65" customHeight="1" x14ac:dyDescent="0.2">
      <c r="A75" s="53" t="s">
        <v>29</v>
      </c>
      <c r="B75" s="2" t="s">
        <v>30</v>
      </c>
      <c r="C75" s="82">
        <f ca="1">C17/'[2]Gas Curve Summary'!J13*1000</f>
        <v>9636.1271201591662</v>
      </c>
      <c r="D75" s="82">
        <f ca="1">D17/'[2]Gas Curve Summary'!J14*1000</f>
        <v>6893.3197352502766</v>
      </c>
      <c r="E75" s="82">
        <f>E17/'[2]Gas Curve Summary'!J15*1000</f>
        <v>6655.1921973608714</v>
      </c>
      <c r="F75" s="82">
        <f>F17/AVERAGE('[2]Gas Curve Summary'!J16:J18)*1000</f>
        <v>8579.4221470450739</v>
      </c>
      <c r="G75" s="82"/>
      <c r="H75" s="82"/>
      <c r="I75" s="82"/>
      <c r="J75" s="83">
        <f t="shared" ca="1" si="42"/>
        <v>7941.0152999538459</v>
      </c>
      <c r="K75" s="82">
        <f t="shared" si="43"/>
        <v>8233.2861200396928</v>
      </c>
      <c r="L75" s="82">
        <f>$L17/'[2]Gas Curve Summary'!$J19*1000</f>
        <v>8319.1974022197464</v>
      </c>
      <c r="M75" s="82">
        <f>$M17/'[2]Gas Curve Summary'!$J20*1000</f>
        <v>8147.3748378596401</v>
      </c>
      <c r="N75" s="82">
        <f t="shared" si="44"/>
        <v>8058.2986873283116</v>
      </c>
      <c r="O75" s="82">
        <f>$O17/'[2]Gas Curve Summary'!$J21*1000</f>
        <v>7891.1300823022893</v>
      </c>
      <c r="P75" s="82">
        <f>$P17/'[2]Gas Curve Summary'!$J22*1000</f>
        <v>8225.467292354333</v>
      </c>
      <c r="Q75" s="82">
        <f>$Q17/'[2]Gas Curve Summary'!$J23*1000</f>
        <v>9056.3236347399961</v>
      </c>
      <c r="R75" s="82">
        <f>$R17/'[2]Gas Curve Summary'!$J24*1000</f>
        <v>8012.9408892463234</v>
      </c>
      <c r="S75" s="82">
        <f t="shared" si="45"/>
        <v>7663.7640406784449</v>
      </c>
      <c r="T75" s="82">
        <f>$T17/'[2]Gas Curve Summary'!$J25*1000</f>
        <v>8012.6128576422352</v>
      </c>
      <c r="U75" s="82">
        <f>$U17/'[2]Gas Curve Summary'!$J26*1000</f>
        <v>7314.9152237146545</v>
      </c>
      <c r="V75" s="82">
        <f>$V17/'[2]Gas Curve Summary'!$J27*1000</f>
        <v>5802.2922636103167</v>
      </c>
      <c r="W75" s="82">
        <f t="shared" si="46"/>
        <v>7337.6021198517774</v>
      </c>
      <c r="X75" s="82">
        <f>$X17/'[2]Gas Curve Summary'!$J28*1000</f>
        <v>7097.7274026560071</v>
      </c>
      <c r="Y75" s="82">
        <f>$Y17/'[2]Gas Curve Summary'!$J29*1000</f>
        <v>7281.4844282791546</v>
      </c>
      <c r="Z75" s="82">
        <f>$Z17/'[2]Gas Curve Summary'!$J30*1000</f>
        <v>7633.5945286201713</v>
      </c>
      <c r="AA75" s="83">
        <f>AA17/AVERAGE('[2]Gas Curve Summary'!J19:J30)*1000</f>
        <v>7678.2367763997845</v>
      </c>
      <c r="AB75" s="83">
        <f>AB17/AVERAGE('[2]Gas Curve Summary'!J31:J42)*1000</f>
        <v>7177.8072423471385</v>
      </c>
      <c r="AC75" s="83">
        <f>AC17/AVERAGE('[2]Gas Curve Summary'!J43:J54)*1000</f>
        <v>6953.0454665025945</v>
      </c>
      <c r="AD75" s="83">
        <f>AD17/AVERAGE('[2]Gas Curve Summary'!J55:J66)*1000</f>
        <v>6813.3812336110841</v>
      </c>
      <c r="AE75" s="83">
        <f>AE17/AVERAGE('[2]Gas Curve Summary'!J67:J123)*1000</f>
        <v>6796.3129597667139</v>
      </c>
      <c r="AF75" s="84">
        <f t="shared" si="47"/>
        <v>6854.2465532934648</v>
      </c>
      <c r="AG75" s="88">
        <f ca="1">AVERAGE(J75:AE75)</f>
        <v>7611.2641268056477</v>
      </c>
    </row>
    <row r="76" spans="1:35" ht="13.65" customHeight="1" x14ac:dyDescent="0.2">
      <c r="A76" s="53" t="s">
        <v>31</v>
      </c>
      <c r="B76" s="2" t="s">
        <v>30</v>
      </c>
      <c r="C76" s="82">
        <f ca="1">C18/'[2]Gas Curve Summary'!J13*1000</f>
        <v>8006.213344172812</v>
      </c>
      <c r="D76" s="82">
        <f ca="1">D18/'[2]Gas Curve Summary'!J14*1000</f>
        <v>6424.6813465405394</v>
      </c>
      <c r="E76" s="82">
        <f>E18/'[2]Gas Curve Summary'!J15*1000</f>
        <v>5058.3285523044551</v>
      </c>
      <c r="F76" s="82">
        <f>F18/AVERAGE('[2]Gas Curve Summary'!J16:J18)*1000</f>
        <v>6522.9094612229937</v>
      </c>
      <c r="G76" s="82"/>
      <c r="H76" s="82"/>
      <c r="I76" s="82"/>
      <c r="J76" s="83">
        <f t="shared" ca="1" si="42"/>
        <v>6503.0331760601994</v>
      </c>
      <c r="K76" s="82">
        <f t="shared" si="43"/>
        <v>6826.4461135526381</v>
      </c>
      <c r="L76" s="82">
        <f>$L18/'[2]Gas Curve Summary'!$J19*1000</f>
        <v>7079.7268097407486</v>
      </c>
      <c r="M76" s="82">
        <f>$M18/'[2]Gas Curve Summary'!$J20*1000</f>
        <v>6573.1654173645284</v>
      </c>
      <c r="N76" s="82">
        <f t="shared" si="44"/>
        <v>5924.007220582469</v>
      </c>
      <c r="O76" s="82">
        <f>$O18/'[2]Gas Curve Summary'!$J21*1000</f>
        <v>5739.9274254379488</v>
      </c>
      <c r="P76" s="82">
        <f>$P18/'[2]Gas Curve Summary'!$J22*1000</f>
        <v>6108.0870157269901</v>
      </c>
      <c r="Q76" s="82">
        <f>$Q18/'[2]Gas Curve Summary'!$J23*1000</f>
        <v>6112.3230066164515</v>
      </c>
      <c r="R76" s="82">
        <f>$R18/'[2]Gas Curve Summary'!$J24*1000</f>
        <v>5882.4116426355695</v>
      </c>
      <c r="S76" s="82">
        <f t="shared" si="45"/>
        <v>5181.7644172046421</v>
      </c>
      <c r="T76" s="82">
        <f>$T18/'[2]Gas Curve Summary'!$J25*1000</f>
        <v>5318.1164782012393</v>
      </c>
      <c r="U76" s="82">
        <f>$U18/'[2]Gas Curve Summary'!$J26*1000</f>
        <v>5045.4123562080458</v>
      </c>
      <c r="V76" s="82">
        <f>$V18/'[2]Gas Curve Summary'!$J27*1000</f>
        <v>4699.1402918424865</v>
      </c>
      <c r="W76" s="82">
        <f t="shared" si="46"/>
        <v>5517.1803655481717</v>
      </c>
      <c r="X76" s="82">
        <f>$X18/'[2]Gas Curve Summary'!$J28*1000</f>
        <v>5366.5099961924752</v>
      </c>
      <c r="Y76" s="82">
        <f>$Y18/'[2]Gas Curve Summary'!$J29*1000</f>
        <v>5450.1018949085055</v>
      </c>
      <c r="Z76" s="82">
        <f>$Z18/'[2]Gas Curve Summary'!$J30*1000</f>
        <v>5734.9292055435362</v>
      </c>
      <c r="AA76" s="83">
        <f>AA18/AVERAGE('[2]Gas Curve Summary'!J19:J30)*1000</f>
        <v>5715.42678340368</v>
      </c>
      <c r="AB76" s="83">
        <f>AB18/AVERAGE('[2]Gas Curve Summary'!J31:J42)*1000</f>
        <v>6191.5603158041895</v>
      </c>
      <c r="AC76" s="83">
        <f>AC18/AVERAGE('[2]Gas Curve Summary'!J43:J54)*1000</f>
        <v>5750.7047956907618</v>
      </c>
      <c r="AD76" s="83">
        <f>AD18/AVERAGE('[2]Gas Curve Summary'!J55:J66)*1000</f>
        <v>5558.5854917975703</v>
      </c>
      <c r="AE76" s="83">
        <f>AE18/AVERAGE('[2]Gas Curve Summary'!J67:J123)*1000</f>
        <v>5441.1847121423498</v>
      </c>
      <c r="AF76" s="84">
        <f t="shared" si="47"/>
        <v>5583.4916665435603</v>
      </c>
      <c r="AG76" s="88">
        <f ca="1">AVERAGE(J76:AE76)</f>
        <v>5805.4429514638723</v>
      </c>
    </row>
    <row r="77" spans="1:35" ht="13.65" customHeight="1" x14ac:dyDescent="0.2">
      <c r="A77" s="53" t="s">
        <v>32</v>
      </c>
      <c r="B77" s="2" t="s">
        <v>30</v>
      </c>
      <c r="C77" s="82">
        <f ca="1">C19/'[2]Gas Curve Summary'!J13*1000</f>
        <v>11218.497481926775</v>
      </c>
      <c r="D77" s="82">
        <f ca="1">D19/'[2]Gas Curve Summary'!J14*1000</f>
        <v>7731.501170563728</v>
      </c>
      <c r="E77" s="82">
        <f>E19/'[2]Gas Curve Summary'!J15*1000</f>
        <v>7228.9156626506019</v>
      </c>
      <c r="F77" s="82">
        <f>F19/AVERAGE('[2]Gas Curve Summary'!J16:J18)*1000</f>
        <v>9276.1350524669506</v>
      </c>
      <c r="G77" s="82"/>
      <c r="H77" s="82"/>
      <c r="I77" s="82"/>
      <c r="J77" s="83">
        <f t="shared" ca="1" si="42"/>
        <v>8863.7623419020128</v>
      </c>
      <c r="K77" s="82">
        <f t="shared" si="43"/>
        <v>9391.7434652389747</v>
      </c>
      <c r="L77" s="82">
        <f>$L19/'[2]Gas Curve Summary'!$J19*1000</f>
        <v>9191.5862938011924</v>
      </c>
      <c r="M77" s="82">
        <f>$M19/'[2]Gas Curve Summary'!$J20*1000</f>
        <v>9591.9006366767571</v>
      </c>
      <c r="N77" s="82">
        <f t="shared" si="44"/>
        <v>9074.9190898991274</v>
      </c>
      <c r="O77" s="82">
        <f>$O19/'[2]Gas Curve Summary'!$J21*1000</f>
        <v>9767.2739394016044</v>
      </c>
      <c r="P77" s="82">
        <f>$P19/'[2]Gas Curve Summary'!$J22*1000</f>
        <v>8382.5642403966503</v>
      </c>
      <c r="Q77" s="82">
        <f>$Q19/'[2]Gas Curve Summary'!$J23*1000</f>
        <v>9006.9119957819767</v>
      </c>
      <c r="R77" s="82">
        <f>$R19/'[2]Gas Curve Summary'!$J24*1000</f>
        <v>10624.705595128677</v>
      </c>
      <c r="S77" s="82">
        <f t="shared" si="45"/>
        <v>8033.9708141136134</v>
      </c>
      <c r="T77" s="82">
        <f>$T19/'[2]Gas Curve Summary'!$J25*1000</f>
        <v>9027.0665788021233</v>
      </c>
      <c r="U77" s="82">
        <f>$U19/'[2]Gas Curve Summary'!$J26*1000</f>
        <v>7040.8750494251035</v>
      </c>
      <c r="V77" s="82">
        <f>$V19/'[2]Gas Curve Summary'!$J27*1000</f>
        <v>6614.135625596944</v>
      </c>
      <c r="W77" s="82">
        <f t="shared" si="46"/>
        <v>7832.962158235282</v>
      </c>
      <c r="X77" s="82">
        <f>$X19/'[2]Gas Curve Summary'!$J28*1000</f>
        <v>7589.3730331404395</v>
      </c>
      <c r="Y77" s="82">
        <f>$Y19/'[2]Gas Curve Summary'!$J29*1000</f>
        <v>7785.8604228233689</v>
      </c>
      <c r="Z77" s="82">
        <f>$Z19/'[2]Gas Curve Summary'!$J30*1000</f>
        <v>8123.6530187420403</v>
      </c>
      <c r="AA77" s="83">
        <f>AA19/AVERAGE('[2]Gas Curve Summary'!J19:J30)*1000</f>
        <v>8502.8482535801322</v>
      </c>
      <c r="AB77" s="83">
        <f>AB19/AVERAGE('[2]Gas Curve Summary'!J31:J42)*1000</f>
        <v>7881.4953693859616</v>
      </c>
      <c r="AC77" s="83">
        <f>AC19/AVERAGE('[2]Gas Curve Summary'!J43:J54)*1000</f>
        <v>7585.3473724931091</v>
      </c>
      <c r="AD77" s="83">
        <f>AD19/AVERAGE('[2]Gas Curve Summary'!J55:J66)*1000</f>
        <v>7439.6522217875199</v>
      </c>
      <c r="AE77" s="83">
        <f>AE19/AVERAGE('[2]Gas Curve Summary'!J67:J123)*1000</f>
        <v>7400.0691781270416</v>
      </c>
      <c r="AF77" s="84">
        <f t="shared" si="47"/>
        <v>7475.0229241358902</v>
      </c>
      <c r="AG77" s="88">
        <f ca="1">AVERAGE(J77:AE77)</f>
        <v>8397.8489406581648</v>
      </c>
    </row>
    <row r="78" spans="1:35" ht="13.65" customHeight="1" x14ac:dyDescent="0.2">
      <c r="A78" s="53" t="s">
        <v>33</v>
      </c>
      <c r="B78" s="2" t="s">
        <v>33</v>
      </c>
      <c r="C78" s="82">
        <f ca="1">C20/'[2]Gas Curve Summary'!F13*1000</f>
        <v>4781.0494690773576</v>
      </c>
      <c r="D78" s="82">
        <f ca="1">D20/'[2]Gas Curve Summary'!F14*1000</f>
        <v>4843.360852938632</v>
      </c>
      <c r="E78" s="82">
        <f>E20/'[2]Gas Curve Summary'!B15*1000</f>
        <v>5283.3695351136066</v>
      </c>
      <c r="F78" s="82">
        <f>F16/AVERAGE('[2]Gas Curve Summary'!F16:F18)*1000</f>
        <v>5647.0853476731991</v>
      </c>
      <c r="G78" s="82"/>
      <c r="H78" s="82"/>
      <c r="I78" s="82"/>
      <c r="J78" s="83">
        <f t="shared" ca="1" si="42"/>
        <v>5138.7163012006986</v>
      </c>
      <c r="K78" s="82">
        <f t="shared" si="43"/>
        <v>4738.3555871083718</v>
      </c>
      <c r="L78" s="82">
        <f>$L20/'[2]Gas Curve Summary'!$F19*1000</f>
        <v>4867.2598671932155</v>
      </c>
      <c r="M78" s="82">
        <f>$M20/'[2]Gas Curve Summary'!$F20*1000</f>
        <v>4609.4513070235271</v>
      </c>
      <c r="N78" s="82">
        <f t="shared" si="44"/>
        <v>4596.4179127117031</v>
      </c>
      <c r="O78" s="82">
        <f>$O20/'[2]Gas Curve Summary'!$F21*1000</f>
        <v>4628.3745454129676</v>
      </c>
      <c r="P78" s="82">
        <f>$P20/'[2]Gas Curve Summary'!$F22*1000</f>
        <v>4564.4612800104387</v>
      </c>
      <c r="Q78" s="82">
        <f>$Q20/'[2]Gas Curve Summary'!$F23*1000</f>
        <v>4963.5923028344714</v>
      </c>
      <c r="R78" s="82">
        <f>$R20/'[2]Gas Curve Summary'!$F24*1000</f>
        <v>5959.8932929217499</v>
      </c>
      <c r="S78" s="82">
        <f t="shared" si="45"/>
        <v>6490.6728652597576</v>
      </c>
      <c r="T78" s="82">
        <f>$T20/'[2]Gas Curve Summary'!$F25*1000</f>
        <v>6431.2992330895031</v>
      </c>
      <c r="U78" s="82">
        <f>$U20/'[2]Gas Curve Summary'!$F26*1000</f>
        <v>6550.0464974300112</v>
      </c>
      <c r="V78" s="82">
        <f>$V20/'[2]Gas Curve Summary'!$F27*1000</f>
        <v>4816.4284999204201</v>
      </c>
      <c r="W78" s="82">
        <f t="shared" si="46"/>
        <v>4612.744807627917</v>
      </c>
      <c r="X78" s="82">
        <f>$X20/'[2]Gas Curve Summary'!$F28*1000</f>
        <v>4317.3834810584985</v>
      </c>
      <c r="Y78" s="82">
        <f>$Y20/'[2]Gas Curve Summary'!$F29*1000</f>
        <v>4446.1987662357515</v>
      </c>
      <c r="Z78" s="82">
        <f>$Z20/'[2]Gas Curve Summary'!$F30*1000</f>
        <v>5074.6521755895028</v>
      </c>
      <c r="AA78" s="83">
        <f>AA20/AVERAGE('[2]Gas Curve Summary'!F19:F30)*1000</f>
        <v>5106.9856111917843</v>
      </c>
      <c r="AB78" s="83">
        <f>AB20/AVERAGE('[2]Gas Curve Summary'!F31:F42)*1000</f>
        <v>5150.0946990582715</v>
      </c>
      <c r="AC78" s="83">
        <f>AC20/AVERAGE('[2]Gas Curve Summary'!F43:F54)*1000</f>
        <v>5414.7635136224462</v>
      </c>
      <c r="AD78" s="83">
        <f>AD20/AVERAGE('[2]Gas Curve Summary'!F55:F66)*1000</f>
        <v>5458.0258445541103</v>
      </c>
      <c r="AE78" s="83">
        <f>AE20/AVERAGE('[2]Gas Curve Summary'!F67:F124)*1000</f>
        <v>5462.5533085395455</v>
      </c>
      <c r="AF78" s="96">
        <f t="shared" si="47"/>
        <v>5445.1142222387007</v>
      </c>
      <c r="AG78" s="88">
        <f ca="1">AVERAGE(J78,AA78,AB78,AE78)</f>
        <v>5214.5874799975754</v>
      </c>
    </row>
    <row r="79" spans="1:35" ht="13.65" customHeight="1" x14ac:dyDescent="0.2">
      <c r="A79" s="53" t="s">
        <v>34</v>
      </c>
      <c r="B79" s="2" t="s">
        <v>35</v>
      </c>
      <c r="C79" s="82">
        <f ca="1">C21/'[2]Gas Curve Summary'!F13*1000</f>
        <v>4754.3122063624714</v>
      </c>
      <c r="D79" s="82">
        <f ca="1">D21/'[2]Gas Curve Summary'!F14*1000</f>
        <v>4740.1394359299757</v>
      </c>
      <c r="E79" s="82">
        <f>E21/'[2]Gas Curve Summary'!F15*1000</f>
        <v>4974.7700293505004</v>
      </c>
      <c r="F79" s="82">
        <f>F21/AVERAGE('[2]Gas Curve Summary'!F16:F18)*1000</f>
        <v>4111.3865738609202</v>
      </c>
      <c r="G79" s="82"/>
      <c r="H79" s="82"/>
      <c r="I79" s="82"/>
      <c r="J79" s="83">
        <f t="shared" ca="1" si="42"/>
        <v>4645.1520613759667</v>
      </c>
      <c r="K79" s="82">
        <f t="shared" si="43"/>
        <v>4657.8683411951151</v>
      </c>
      <c r="L79" s="82">
        <f>$L21/'[2]Gas Curve Summary'!$F19*1000</f>
        <v>4786.2808041993403</v>
      </c>
      <c r="M79" s="82">
        <f>$M21/'[2]Gas Curve Summary'!$F20*1000</f>
        <v>4529.4558781908891</v>
      </c>
      <c r="N79" s="82">
        <f t="shared" si="44"/>
        <v>4511.2792139711501</v>
      </c>
      <c r="O79" s="82">
        <f>$O21/'[2]Gas Curve Summary'!$F21*1000</f>
        <v>4548.8659597681144</v>
      </c>
      <c r="P79" s="82">
        <f>$P21/'[2]Gas Curve Summary'!$F22*1000</f>
        <v>4473.6924681741857</v>
      </c>
      <c r="Q79" s="82">
        <f>$Q21/'[2]Gas Curve Summary'!$F23*1000</f>
        <v>4873.7320210790076</v>
      </c>
      <c r="R79" s="82">
        <f>$R21/'[2]Gas Curve Summary'!$F24*1000</f>
        <v>5879.6793891784346</v>
      </c>
      <c r="S79" s="82">
        <f t="shared" si="45"/>
        <v>6406.0162377585675</v>
      </c>
      <c r="T79" s="82">
        <f>$T21/'[2]Gas Curve Summary'!$F25*1000</f>
        <v>6344.5131188677778</v>
      </c>
      <c r="U79" s="82">
        <f>$U21/'[2]Gas Curve Summary'!$F26*1000</f>
        <v>6467.5193566493572</v>
      </c>
      <c r="V79" s="82">
        <f>$V21/'[2]Gas Curve Summary'!$F27*1000</f>
        <v>4735.1541176057244</v>
      </c>
      <c r="W79" s="82">
        <f t="shared" si="46"/>
        <v>4531.9234675631533</v>
      </c>
      <c r="X79" s="82">
        <f>$X21/'[2]Gas Curve Summary'!$F28*1000</f>
        <v>4230.4830241302889</v>
      </c>
      <c r="Y79" s="82">
        <f>$Y21/'[2]Gas Curve Summary'!$F29*1000</f>
        <v>4367.2646919745739</v>
      </c>
      <c r="Z79" s="82">
        <f>$Z21/'[2]Gas Curve Summary'!$F30*1000</f>
        <v>4998.022686584598</v>
      </c>
      <c r="AA79" s="83">
        <f>AA21/AVERAGE('[2]Gas Curve Summary'!F19:F30)*1000</f>
        <v>5024.3211896757066</v>
      </c>
      <c r="AB79" s="83">
        <f>AB21/AVERAGE('[2]Gas Curve Summary'!F31:F42)*1000</f>
        <v>5099.3707277510912</v>
      </c>
      <c r="AC79" s="83">
        <f>AC21/AVERAGE('[2]Gas Curve Summary'!F43:F54)*1000</f>
        <v>5324.2537000424718</v>
      </c>
      <c r="AD79" s="83">
        <f>AD21/AVERAGE('[2]Gas Curve Summary'!F55:F66)*1000</f>
        <v>5362.2603785225328</v>
      </c>
      <c r="AE79" s="83">
        <f>AE21/AVERAGE('[2]Gas Curve Summary'!F67:F124)*1000</f>
        <v>5371.1465639424514</v>
      </c>
      <c r="AF79" s="96">
        <f t="shared" si="47"/>
        <v>5352.5535475024853</v>
      </c>
      <c r="AG79" s="88">
        <f ca="1">AVERAGE(J79,AA79,AB79,AE79)</f>
        <v>5034.9976356863044</v>
      </c>
    </row>
    <row r="80" spans="1:35" ht="13.65" customHeight="1" x14ac:dyDescent="0.2">
      <c r="A80" s="53" t="s">
        <v>36</v>
      </c>
      <c r="B80" s="2" t="s">
        <v>36</v>
      </c>
      <c r="C80" s="82">
        <f ca="1">C22/'[2]Gas Curve Summary'!B13*1000</f>
        <v>7130.1816919927378</v>
      </c>
      <c r="D80" s="82">
        <f ca="1">D22/'[2]Gas Curve Summary'!B14*1000</f>
        <v>7086.9355369975801</v>
      </c>
      <c r="E80" s="82">
        <f>E22/'[2]Gas Curve Summary'!B15*1000</f>
        <v>5104.0569079775078</v>
      </c>
      <c r="F80" s="82">
        <f>F22/AVERAGE('[2]Gas Curve Summary'!B16:B18)*1000</f>
        <v>4330.180598126577</v>
      </c>
      <c r="G80" s="82"/>
      <c r="H80" s="82"/>
      <c r="I80" s="82"/>
      <c r="J80" s="83">
        <f t="shared" ca="1" si="42"/>
        <v>5912.8386837736016</v>
      </c>
      <c r="K80" s="82">
        <f t="shared" si="43"/>
        <v>4845.2725022005452</v>
      </c>
      <c r="L80" s="82">
        <f>$L22/'[2]Gas Curve Summary'!$B19*1000</f>
        <v>4970.8765884537634</v>
      </c>
      <c r="M80" s="82">
        <f>$M22/'[2]Gas Curve Summary'!$B20*1000</f>
        <v>4719.668415947327</v>
      </c>
      <c r="N80" s="82">
        <f t="shared" si="44"/>
        <v>4716.0171597784047</v>
      </c>
      <c r="O80" s="82">
        <f>$O22/'[2]Gas Curve Summary'!$B21*1000</f>
        <v>4750.4270321596705</v>
      </c>
      <c r="P80" s="82">
        <f>$P22/'[2]Gas Curve Summary'!$B22*1000</f>
        <v>4681.6072873971389</v>
      </c>
      <c r="Q80" s="82">
        <f>$Q22/'[2]Gas Curve Summary'!$B23*1000</f>
        <v>5189.8759659072475</v>
      </c>
      <c r="R80" s="82">
        <f>$R22/'[2]Gas Curve Summary'!$B24*1000</f>
        <v>6263.1581694795814</v>
      </c>
      <c r="S80" s="82">
        <f t="shared" si="45"/>
        <v>6812.3118887288874</v>
      </c>
      <c r="T80" s="82">
        <f>$T22/'[2]Gas Curve Summary'!$B25*1000</f>
        <v>6748.4596637414934</v>
      </c>
      <c r="U80" s="82">
        <f>$U22/'[2]Gas Curve Summary'!$B26*1000</f>
        <v>6876.1641137162806</v>
      </c>
      <c r="V80" s="82">
        <f>$V22/'[2]Gas Curve Summary'!$B27*1000</f>
        <v>5064.3789121098143</v>
      </c>
      <c r="W80" s="82">
        <f t="shared" si="46"/>
        <v>4731.5062311489364</v>
      </c>
      <c r="X80" s="82">
        <f>$X22/'[2]Gas Curve Summary'!$B28*1000</f>
        <v>4433.068019504788</v>
      </c>
      <c r="Y80" s="82">
        <f>$Y22/'[2]Gas Curve Summary'!$B29*1000</f>
        <v>4566.8540017544183</v>
      </c>
      <c r="Z80" s="82">
        <f>$Z22/'[2]Gas Curve Summary'!$B30*1000</f>
        <v>5194.596672187603</v>
      </c>
      <c r="AA80" s="83">
        <f>AA22/AVERAGE('[2]Gas Curve Summary'!B19:B30)*1000</f>
        <v>5283.335376320556</v>
      </c>
      <c r="AB80" s="83">
        <f>AB22/AVERAGE('[2]Gas Curve Summary'!B31:B42)*1000</f>
        <v>5278.4490149621679</v>
      </c>
      <c r="AC80" s="83">
        <f>AC22/AVERAGE('[2]Gas Curve Summary'!B43:B54)*1000</f>
        <v>5600.311438520579</v>
      </c>
      <c r="AD80" s="83">
        <f>AD22/AVERAGE('[2]Gas Curve Summary'!B55:B66)*1000</f>
        <v>5615.3060814641758</v>
      </c>
      <c r="AE80" s="83">
        <f>AE22/AVERAGE('[2]Gas Curve Summary'!B67:B124)*1000</f>
        <v>5692.1444083044116</v>
      </c>
      <c r="AF80" s="96">
        <f t="shared" si="47"/>
        <v>5635.9206427630561</v>
      </c>
      <c r="AG80" s="88">
        <f ca="1">AVERAGE(J80,AA80,AB80,AE80)</f>
        <v>5541.6918708401845</v>
      </c>
    </row>
    <row r="81" spans="1:33" ht="13.65" customHeight="1" x14ac:dyDescent="0.2">
      <c r="A81" s="53" t="s">
        <v>37</v>
      </c>
      <c r="B81" s="2" t="s">
        <v>37</v>
      </c>
      <c r="C81" s="82">
        <f ca="1">C23/'[2]Gas Curve Summary'!B13*1000</f>
        <v>7126.4840223108076</v>
      </c>
      <c r="D81" s="82">
        <f ca="1">D23/'[2]Gas Curve Summary'!B14*1000</f>
        <v>6424.1421258805676</v>
      </c>
      <c r="E81" s="82">
        <f>E23/'[2]Gas Curve Summary'!B15*1000</f>
        <v>5998.7612500136092</v>
      </c>
      <c r="F81" s="82">
        <f>F23/AVERAGE('[2]Gas Curve Summary'!B16:B18)*1000</f>
        <v>5528.6978021246505</v>
      </c>
      <c r="G81" s="82"/>
      <c r="H81" s="82"/>
      <c r="I81" s="82"/>
      <c r="J81" s="83">
        <f t="shared" ca="1" si="42"/>
        <v>6269.5213000824087</v>
      </c>
      <c r="K81" s="82">
        <f t="shared" si="43"/>
        <v>4683.5908252055069</v>
      </c>
      <c r="L81" s="82">
        <f>$L23/'[2]Gas Curve Summary'!$B19*1000</f>
        <v>4603.9602393372734</v>
      </c>
      <c r="M81" s="82">
        <f>$M23/'[2]Gas Curve Summary'!$B20*1000</f>
        <v>4763.2214110737414</v>
      </c>
      <c r="N81" s="82">
        <f t="shared" si="44"/>
        <v>5144.5138469377252</v>
      </c>
      <c r="O81" s="82">
        <f>$O23/'[2]Gas Curve Summary'!$B21*1000</f>
        <v>4983.7030425272269</v>
      </c>
      <c r="P81" s="82">
        <f>$P23/'[2]Gas Curve Summary'!$B22*1000</f>
        <v>5305.3246513482245</v>
      </c>
      <c r="Q81" s="82">
        <f>$Q23/'[2]Gas Curve Summary'!$B23*1000</f>
        <v>5543.8678229849729</v>
      </c>
      <c r="R81" s="82">
        <f>$R23/'[2]Gas Curve Summary'!$B24*1000</f>
        <v>6468.1438329807606</v>
      </c>
      <c r="S81" s="82">
        <f t="shared" si="45"/>
        <v>7630.4099119936891</v>
      </c>
      <c r="T81" s="82">
        <f>$T23/'[2]Gas Curve Summary'!$B25*1000</f>
        <v>7581.0950130324736</v>
      </c>
      <c r="U81" s="82">
        <f>$U23/'[2]Gas Curve Summary'!$B26*1000</f>
        <v>7679.7248109549046</v>
      </c>
      <c r="V81" s="82">
        <f>$V23/'[2]Gas Curve Summary'!$B27*1000</f>
        <v>5697.6221237764494</v>
      </c>
      <c r="W81" s="82">
        <f t="shared" si="46"/>
        <v>5122.4367116814765</v>
      </c>
      <c r="X81" s="82">
        <f>$X23/'[2]Gas Curve Summary'!$B28*1000</f>
        <v>5204.9747238680111</v>
      </c>
      <c r="Y81" s="82">
        <f>$Y23/'[2]Gas Curve Summary'!$B29*1000</f>
        <v>5249.0004007129073</v>
      </c>
      <c r="Z81" s="82">
        <f>$Z23/'[2]Gas Curve Summary'!$B30*1000</f>
        <v>4913.335010463511</v>
      </c>
      <c r="AA81" s="83">
        <f>AA23/AVERAGE('[2]Gas Curve Summary'!B19:B30)*1000</f>
        <v>5648.7912099515752</v>
      </c>
      <c r="AB81" s="83">
        <f>AB23/AVERAGE('[2]Gas Curve Summary'!B31:B42)*1000</f>
        <v>5906.8896821378248</v>
      </c>
      <c r="AC81" s="83">
        <f>AC23/AVERAGE('[2]Gas Curve Summary'!B43:B54)*1000</f>
        <v>6275.8159623435913</v>
      </c>
      <c r="AD81" s="83">
        <f>AD23/AVERAGE('[2]Gas Curve Summary'!B55:B66)*1000</f>
        <v>6153.7800502717682</v>
      </c>
      <c r="AE81" s="83">
        <f>AE23/AVERAGE('[2]Gas Curve Summary'!B67:B124)*1000</f>
        <v>6205.4129646471765</v>
      </c>
      <c r="AF81" s="96">
        <f t="shared" si="47"/>
        <v>6211.6696590875117</v>
      </c>
      <c r="AG81" s="88">
        <f ca="1">AVERAGE(J81,AA81,AB81,AE81)</f>
        <v>6007.6537892047463</v>
      </c>
    </row>
    <row r="82" spans="1:33" ht="13.65" hidden="1" customHeight="1" x14ac:dyDescent="0.2">
      <c r="A82" s="53" t="s">
        <v>39</v>
      </c>
      <c r="B82" s="2" t="s">
        <v>39</v>
      </c>
      <c r="C82" s="82"/>
      <c r="D82" s="82"/>
      <c r="E82" s="82"/>
      <c r="F82" s="82"/>
      <c r="G82" s="82"/>
      <c r="H82" s="82"/>
      <c r="I82" s="82"/>
      <c r="J82" s="83" t="e">
        <f t="shared" si="42"/>
        <v>#DIV/0!</v>
      </c>
      <c r="K82" s="82" t="e">
        <f t="shared" si="43"/>
        <v>#DIV/0!</v>
      </c>
      <c r="L82" s="82"/>
      <c r="M82" s="82"/>
      <c r="N82" s="82" t="e">
        <f t="shared" si="44"/>
        <v>#DIV/0!</v>
      </c>
      <c r="O82" s="82"/>
      <c r="P82" s="82"/>
      <c r="Q82" s="82"/>
      <c r="R82" s="82"/>
      <c r="S82" s="82" t="e">
        <f t="shared" si="45"/>
        <v>#DIV/0!</v>
      </c>
      <c r="T82" s="82"/>
      <c r="U82" s="82"/>
      <c r="V82" s="82"/>
      <c r="W82" s="82" t="e">
        <f t="shared" si="46"/>
        <v>#DIV/0!</v>
      </c>
      <c r="X82" s="82"/>
      <c r="Y82" s="82"/>
      <c r="Z82" s="82"/>
      <c r="AA82" s="83"/>
      <c r="AB82" s="83"/>
      <c r="AC82" s="83"/>
      <c r="AD82" s="83"/>
      <c r="AE82" s="83"/>
      <c r="AF82" s="96" t="s">
        <v>43</v>
      </c>
      <c r="AG82" s="88"/>
    </row>
    <row r="83" spans="1:33" ht="13.65" customHeight="1" thickBot="1" x14ac:dyDescent="0.25">
      <c r="A83" s="55" t="s">
        <v>40</v>
      </c>
      <c r="B83" s="56" t="s">
        <v>40</v>
      </c>
      <c r="C83" s="89">
        <f ca="1">C25/'[2]Gas Curve Summary'!B13*1000</f>
        <v>8535.0506564942916</v>
      </c>
      <c r="D83" s="89">
        <f ca="1">D25/'[2]Gas Curve Summary'!B14*1000</f>
        <v>8131.1620863680464</v>
      </c>
      <c r="E83" s="89">
        <f>E25/'[2]Gas Curve Summary'!B15*1000</f>
        <v>6718.4884646390019</v>
      </c>
      <c r="F83" s="89">
        <f>F25/AVERAGE('[2]Gas Curve Summary'!B16:B18)*1000</f>
        <v>5859.774986819777</v>
      </c>
      <c r="G83" s="89"/>
      <c r="H83" s="89"/>
      <c r="I83" s="89"/>
      <c r="J83" s="83">
        <f t="shared" ca="1" si="42"/>
        <v>7311.1190485802799</v>
      </c>
      <c r="K83" s="89">
        <f t="shared" si="43"/>
        <v>5634.9326597342679</v>
      </c>
      <c r="L83" s="89">
        <f>$L25/'[2]Gas Curve Summary'!$B19*1000</f>
        <v>5630.3326546681274</v>
      </c>
      <c r="M83" s="89">
        <f>$M25/'[2]Gas Curve Summary'!$B20*1000</f>
        <v>5639.5326648004075</v>
      </c>
      <c r="N83" s="89">
        <f t="shared" si="44"/>
        <v>5594.8333353306389</v>
      </c>
      <c r="O83" s="89">
        <f>$O25/'[2]Gas Curve Summary'!$B21*1000</f>
        <v>5564.2689320987938</v>
      </c>
      <c r="P83" s="89">
        <f>$P25/'[2]Gas Curve Summary'!$B22*1000</f>
        <v>5625.3977385624839</v>
      </c>
      <c r="Q83" s="89">
        <f>$Q25/'[2]Gas Curve Summary'!$B23*1000</f>
        <v>6003.2726559603652</v>
      </c>
      <c r="R83" s="89">
        <f>$R25/'[2]Gas Curve Summary'!$B24*1000</f>
        <v>6578.3940788121108</v>
      </c>
      <c r="S83" s="89">
        <f t="shared" si="45"/>
        <v>7312.6625515267169</v>
      </c>
      <c r="T83" s="89">
        <f>$T25/'[2]Gas Curve Summary'!$B25*1000</f>
        <v>7317.8562421103506</v>
      </c>
      <c r="U83" s="89">
        <f>$U25/'[2]Gas Curve Summary'!$B26*1000</f>
        <v>7307.4688609430841</v>
      </c>
      <c r="V83" s="89">
        <f>$V25/'[2]Gas Curve Summary'!$B27*1000</f>
        <v>6190.5964654141244</v>
      </c>
      <c r="W83" s="89">
        <f t="shared" si="46"/>
        <v>5516.9591700041683</v>
      </c>
      <c r="X83" s="89">
        <f>$X25/'[2]Gas Curve Summary'!$B28*1000</f>
        <v>5736.5508911295365</v>
      </c>
      <c r="Y83" s="89">
        <f>$Y25/'[2]Gas Curve Summary'!$B29*1000</f>
        <v>5385.5796305208751</v>
      </c>
      <c r="Z83" s="89">
        <f>$Z25/'[2]Gas Curve Summary'!$B30*1000</f>
        <v>5428.7469883620952</v>
      </c>
      <c r="AA83" s="90">
        <f>AA25/AVERAGE('[2]Gas Curve Summary'!B19:B30)*1000</f>
        <v>6021.3112614737893</v>
      </c>
      <c r="AB83" s="90">
        <f>AB25/AVERAGE('[2]Gas Curve Summary'!B31:B42)*1000</f>
        <v>5923.9038891024902</v>
      </c>
      <c r="AC83" s="90">
        <f>AC25/AVERAGE('[2]Gas Curve Summary'!B43:B54)*1000</f>
        <v>6060.251943232076</v>
      </c>
      <c r="AD83" s="90">
        <f>AD25/AVERAGE('[2]Gas Curve Summary'!B55:B668)*1000</f>
        <v>5863.9008923966812</v>
      </c>
      <c r="AE83" s="90">
        <f>AE25/AVERAGE('[2]Gas Curve Summary'!B67:B124)*1000</f>
        <v>6075.8482389328319</v>
      </c>
      <c r="AF83" s="168">
        <f>AVERAGE(AC83,AD83,AE83)</f>
        <v>6000.0003581871961</v>
      </c>
      <c r="AG83" s="92">
        <f ca="1">AVERAGE(J83,AA83,AB83,AE83)</f>
        <v>6333.0456095223481</v>
      </c>
    </row>
    <row r="84" spans="1:33" x14ac:dyDescent="0.2">
      <c r="C84" s="93"/>
      <c r="D84" s="93"/>
      <c r="E84" s="93"/>
      <c r="F84" s="93"/>
      <c r="G84" s="93"/>
      <c r="H84" s="93"/>
      <c r="I84" s="93"/>
      <c r="J84" s="93"/>
      <c r="K84" s="93"/>
      <c r="L84" s="82"/>
      <c r="M84" s="82"/>
      <c r="N84" s="93"/>
      <c r="O84" s="82"/>
      <c r="P84" s="82"/>
      <c r="Q84" s="82"/>
      <c r="R84" s="82"/>
      <c r="S84" s="93"/>
      <c r="T84" s="82"/>
      <c r="U84" s="82"/>
      <c r="V84" s="82"/>
      <c r="W84" s="93"/>
      <c r="X84" s="82"/>
      <c r="Y84" s="82"/>
      <c r="Z84" s="82"/>
      <c r="AA84" s="93"/>
      <c r="AB84" s="93"/>
      <c r="AC84" s="93"/>
      <c r="AD84" s="93"/>
      <c r="AE84" s="93"/>
      <c r="AG84" s="93"/>
    </row>
    <row r="85" spans="1:33" ht="3" customHeight="1" x14ac:dyDescent="0.2">
      <c r="C85" s="93"/>
      <c r="D85" s="93"/>
      <c r="E85" s="93"/>
      <c r="F85" s="93"/>
      <c r="G85" s="93"/>
      <c r="H85" s="93"/>
      <c r="I85" s="93"/>
      <c r="J85" s="93"/>
      <c r="K85" s="93"/>
      <c r="L85" s="94"/>
      <c r="M85" s="94"/>
      <c r="N85" s="93"/>
      <c r="O85" s="94"/>
      <c r="P85" s="94"/>
      <c r="Q85" s="94"/>
      <c r="R85" s="94"/>
      <c r="S85" s="93"/>
      <c r="T85" s="94"/>
      <c r="U85" s="94"/>
      <c r="V85" s="94"/>
      <c r="W85" s="93"/>
      <c r="X85" s="94"/>
      <c r="Y85" s="94"/>
      <c r="Z85" s="94"/>
      <c r="AA85" s="93"/>
      <c r="AB85" s="93"/>
      <c r="AC85" s="93"/>
      <c r="AD85" s="93"/>
      <c r="AE85" s="93"/>
      <c r="AG85" s="93"/>
    </row>
    <row r="86" spans="1:33" ht="10.8" thickBot="1" x14ac:dyDescent="0.25">
      <c r="A86" s="56" t="s">
        <v>41</v>
      </c>
      <c r="B86" s="56"/>
      <c r="C86" s="95"/>
      <c r="D86" s="95"/>
      <c r="E86" s="95"/>
      <c r="F86" s="95"/>
      <c r="G86" s="95"/>
      <c r="H86" s="95"/>
      <c r="I86" s="95"/>
      <c r="J86" s="95"/>
      <c r="K86" s="95"/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160"/>
      <c r="AG86" s="95"/>
    </row>
    <row r="87" spans="1:33" hidden="1" x14ac:dyDescent="0.2">
      <c r="A87" s="79" t="s">
        <v>18</v>
      </c>
      <c r="B87" s="9"/>
      <c r="C87" s="82">
        <f t="shared" ref="C87:J95" si="48">C67-C107</f>
        <v>0</v>
      </c>
      <c r="D87" s="82">
        <f t="shared" si="48"/>
        <v>0</v>
      </c>
      <c r="E87" s="82">
        <f t="shared" si="48"/>
        <v>0</v>
      </c>
      <c r="F87" s="82">
        <f t="shared" si="48"/>
        <v>0</v>
      </c>
      <c r="G87" s="82">
        <f t="shared" si="48"/>
        <v>0</v>
      </c>
      <c r="H87" s="82">
        <f t="shared" si="48"/>
        <v>0</v>
      </c>
      <c r="I87" s="82">
        <f t="shared" si="48"/>
        <v>0</v>
      </c>
      <c r="J87" s="83">
        <f t="shared" si="48"/>
        <v>0</v>
      </c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  <c r="Y87" s="83"/>
      <c r="Z87" s="83"/>
      <c r="AA87" s="83">
        <f t="shared" ref="AA87:AG101" si="49">AA67-AA107</f>
        <v>0</v>
      </c>
      <c r="AB87" s="83">
        <f t="shared" si="49"/>
        <v>0</v>
      </c>
      <c r="AC87" s="96">
        <f t="shared" si="49"/>
        <v>0</v>
      </c>
      <c r="AD87" s="96">
        <f t="shared" si="49"/>
        <v>0</v>
      </c>
      <c r="AE87" s="96">
        <f t="shared" si="49"/>
        <v>0</v>
      </c>
      <c r="AF87" s="31">
        <f t="shared" si="49"/>
        <v>0</v>
      </c>
      <c r="AG87" s="97">
        <f t="shared" si="49"/>
        <v>0</v>
      </c>
    </row>
    <row r="88" spans="1:33" hidden="1" x14ac:dyDescent="0.2">
      <c r="A88" s="79" t="s">
        <v>20</v>
      </c>
      <c r="B88" s="38"/>
      <c r="C88" s="82">
        <f t="shared" si="48"/>
        <v>0</v>
      </c>
      <c r="D88" s="82">
        <f t="shared" si="48"/>
        <v>0</v>
      </c>
      <c r="E88" s="82">
        <f t="shared" si="48"/>
        <v>0</v>
      </c>
      <c r="F88" s="82">
        <f t="shared" si="48"/>
        <v>0</v>
      </c>
      <c r="G88" s="82">
        <f t="shared" si="48"/>
        <v>0</v>
      </c>
      <c r="H88" s="82">
        <f t="shared" si="48"/>
        <v>0</v>
      </c>
      <c r="I88" s="82">
        <f t="shared" si="48"/>
        <v>0</v>
      </c>
      <c r="J88" s="83">
        <f t="shared" si="48"/>
        <v>0</v>
      </c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  <c r="Y88" s="83"/>
      <c r="Z88" s="83"/>
      <c r="AA88" s="83">
        <f t="shared" si="49"/>
        <v>0</v>
      </c>
      <c r="AB88" s="83">
        <f t="shared" si="49"/>
        <v>0</v>
      </c>
      <c r="AC88" s="96">
        <f t="shared" si="49"/>
        <v>0</v>
      </c>
      <c r="AD88" s="96">
        <f t="shared" si="49"/>
        <v>0</v>
      </c>
      <c r="AE88" s="96">
        <f t="shared" si="49"/>
        <v>0</v>
      </c>
      <c r="AF88" s="31">
        <f t="shared" si="49"/>
        <v>0</v>
      </c>
      <c r="AG88" s="97">
        <f t="shared" si="49"/>
        <v>0</v>
      </c>
    </row>
    <row r="89" spans="1:33" hidden="1" x14ac:dyDescent="0.2">
      <c r="A89" s="79" t="s">
        <v>22</v>
      </c>
      <c r="B89" s="9"/>
      <c r="C89" s="82">
        <f t="shared" si="48"/>
        <v>0</v>
      </c>
      <c r="D89" s="82">
        <f t="shared" si="48"/>
        <v>0</v>
      </c>
      <c r="E89" s="82">
        <f t="shared" si="48"/>
        <v>0</v>
      </c>
      <c r="F89" s="82">
        <f t="shared" si="48"/>
        <v>0</v>
      </c>
      <c r="G89" s="82">
        <f t="shared" si="48"/>
        <v>0</v>
      </c>
      <c r="H89" s="82">
        <f t="shared" si="48"/>
        <v>0</v>
      </c>
      <c r="I89" s="82">
        <f t="shared" si="48"/>
        <v>0</v>
      </c>
      <c r="J89" s="83">
        <f t="shared" si="48"/>
        <v>0</v>
      </c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  <c r="Y89" s="83"/>
      <c r="Z89" s="83"/>
      <c r="AA89" s="83">
        <f t="shared" si="49"/>
        <v>0</v>
      </c>
      <c r="AB89" s="83">
        <f t="shared" si="49"/>
        <v>0</v>
      </c>
      <c r="AC89" s="96">
        <f t="shared" si="49"/>
        <v>0</v>
      </c>
      <c r="AD89" s="96">
        <f t="shared" si="49"/>
        <v>0</v>
      </c>
      <c r="AE89" s="96">
        <f t="shared" si="49"/>
        <v>0</v>
      </c>
      <c r="AF89" s="31">
        <f t="shared" si="49"/>
        <v>0</v>
      </c>
      <c r="AG89" s="97">
        <f t="shared" si="49"/>
        <v>0</v>
      </c>
    </row>
    <row r="90" spans="1:33" hidden="1" x14ac:dyDescent="0.2">
      <c r="A90" s="79" t="s">
        <v>23</v>
      </c>
      <c r="B90" s="9"/>
      <c r="C90" s="82">
        <f t="shared" si="48"/>
        <v>0</v>
      </c>
      <c r="D90" s="82">
        <f t="shared" si="48"/>
        <v>0</v>
      </c>
      <c r="E90" s="82">
        <f t="shared" si="48"/>
        <v>0</v>
      </c>
      <c r="F90" s="82">
        <f t="shared" si="48"/>
        <v>0</v>
      </c>
      <c r="G90" s="82">
        <f t="shared" si="48"/>
        <v>0</v>
      </c>
      <c r="H90" s="82">
        <f t="shared" si="48"/>
        <v>0</v>
      </c>
      <c r="I90" s="82">
        <f t="shared" si="48"/>
        <v>0</v>
      </c>
      <c r="J90" s="83">
        <f t="shared" si="48"/>
        <v>0</v>
      </c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  <c r="Y90" s="83"/>
      <c r="Z90" s="83"/>
      <c r="AA90" s="83">
        <f t="shared" si="49"/>
        <v>0</v>
      </c>
      <c r="AB90" s="83">
        <f t="shared" si="49"/>
        <v>0</v>
      </c>
      <c r="AC90" s="96">
        <f t="shared" si="49"/>
        <v>0</v>
      </c>
      <c r="AD90" s="96">
        <f t="shared" si="49"/>
        <v>0</v>
      </c>
      <c r="AE90" s="96">
        <f t="shared" si="49"/>
        <v>0</v>
      </c>
      <c r="AF90" s="31">
        <f t="shared" si="49"/>
        <v>0</v>
      </c>
      <c r="AG90" s="97">
        <f t="shared" si="49"/>
        <v>0</v>
      </c>
    </row>
    <row r="91" spans="1:33" hidden="1" x14ac:dyDescent="0.2">
      <c r="A91" s="79" t="s">
        <v>24</v>
      </c>
      <c r="B91" s="44"/>
      <c r="C91" s="82">
        <f t="shared" si="48"/>
        <v>0</v>
      </c>
      <c r="D91" s="82">
        <f t="shared" si="48"/>
        <v>0</v>
      </c>
      <c r="E91" s="82">
        <f t="shared" si="48"/>
        <v>0</v>
      </c>
      <c r="F91" s="82">
        <f t="shared" si="48"/>
        <v>0</v>
      </c>
      <c r="G91" s="82">
        <f t="shared" si="48"/>
        <v>0</v>
      </c>
      <c r="H91" s="82">
        <f t="shared" si="48"/>
        <v>0</v>
      </c>
      <c r="I91" s="82">
        <f t="shared" si="48"/>
        <v>0</v>
      </c>
      <c r="J91" s="83">
        <f t="shared" si="48"/>
        <v>0</v>
      </c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  <c r="Y91" s="83"/>
      <c r="Z91" s="83"/>
      <c r="AA91" s="83">
        <f t="shared" si="49"/>
        <v>0</v>
      </c>
      <c r="AB91" s="83">
        <f t="shared" si="49"/>
        <v>0</v>
      </c>
      <c r="AC91" s="96">
        <f t="shared" si="49"/>
        <v>0</v>
      </c>
      <c r="AD91" s="96">
        <f t="shared" si="49"/>
        <v>0</v>
      </c>
      <c r="AE91" s="96">
        <f t="shared" si="49"/>
        <v>0</v>
      </c>
      <c r="AF91" s="31">
        <f t="shared" si="49"/>
        <v>0</v>
      </c>
      <c r="AG91" s="97">
        <f t="shared" si="49"/>
        <v>0</v>
      </c>
    </row>
    <row r="92" spans="1:33" hidden="1" x14ac:dyDescent="0.2">
      <c r="A92" s="79" t="s">
        <v>26</v>
      </c>
      <c r="B92" s="9"/>
      <c r="C92" s="82">
        <f t="shared" si="48"/>
        <v>0</v>
      </c>
      <c r="D92" s="82">
        <f t="shared" si="48"/>
        <v>0</v>
      </c>
      <c r="E92" s="82">
        <f t="shared" si="48"/>
        <v>0</v>
      </c>
      <c r="F92" s="82">
        <f t="shared" si="48"/>
        <v>0</v>
      </c>
      <c r="G92" s="82">
        <f t="shared" si="48"/>
        <v>0</v>
      </c>
      <c r="H92" s="82">
        <f t="shared" si="48"/>
        <v>0</v>
      </c>
      <c r="I92" s="82">
        <f t="shared" si="48"/>
        <v>0</v>
      </c>
      <c r="J92" s="83">
        <f t="shared" si="48"/>
        <v>0</v>
      </c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  <c r="Y92" s="83"/>
      <c r="Z92" s="83"/>
      <c r="AA92" s="83">
        <f t="shared" si="49"/>
        <v>0</v>
      </c>
      <c r="AB92" s="83">
        <f t="shared" si="49"/>
        <v>0</v>
      </c>
      <c r="AC92" s="96">
        <f t="shared" si="49"/>
        <v>0</v>
      </c>
      <c r="AD92" s="96">
        <f t="shared" si="49"/>
        <v>0</v>
      </c>
      <c r="AE92" s="96">
        <f t="shared" si="49"/>
        <v>0</v>
      </c>
      <c r="AF92" s="31">
        <f t="shared" si="49"/>
        <v>0</v>
      </c>
      <c r="AG92" s="97">
        <f t="shared" si="49"/>
        <v>0</v>
      </c>
    </row>
    <row r="93" spans="1:33" ht="13.65" customHeight="1" x14ac:dyDescent="0.2">
      <c r="A93" s="53" t="s">
        <v>27</v>
      </c>
      <c r="C93" s="82">
        <f t="shared" ca="1" si="48"/>
        <v>13.96329408553629</v>
      </c>
      <c r="D93" s="82">
        <f t="shared" ca="1" si="48"/>
        <v>0</v>
      </c>
      <c r="E93" s="82">
        <f t="shared" si="48"/>
        <v>0</v>
      </c>
      <c r="F93" s="82">
        <f t="shared" si="48"/>
        <v>0</v>
      </c>
      <c r="G93" s="82">
        <f t="shared" si="48"/>
        <v>0</v>
      </c>
      <c r="H93" s="82">
        <f t="shared" si="48"/>
        <v>0</v>
      </c>
      <c r="I93" s="82">
        <f t="shared" si="48"/>
        <v>0</v>
      </c>
      <c r="J93" s="83">
        <f t="shared" ca="1" si="48"/>
        <v>3.4908235213843</v>
      </c>
      <c r="K93" s="82">
        <f t="shared" ref="K93:Z93" si="50">K73-K113</f>
        <v>0</v>
      </c>
      <c r="L93" s="82">
        <f t="shared" si="50"/>
        <v>0</v>
      </c>
      <c r="M93" s="82">
        <f t="shared" si="50"/>
        <v>0</v>
      </c>
      <c r="N93" s="82">
        <f t="shared" si="50"/>
        <v>0</v>
      </c>
      <c r="O93" s="82">
        <f t="shared" si="50"/>
        <v>0</v>
      </c>
      <c r="P93" s="82">
        <f t="shared" si="50"/>
        <v>0</v>
      </c>
      <c r="Q93" s="82">
        <f t="shared" si="50"/>
        <v>0</v>
      </c>
      <c r="R93" s="82">
        <f t="shared" si="50"/>
        <v>0</v>
      </c>
      <c r="S93" s="82">
        <f t="shared" si="50"/>
        <v>0</v>
      </c>
      <c r="T93" s="82">
        <f t="shared" si="50"/>
        <v>0</v>
      </c>
      <c r="U93" s="82">
        <f t="shared" si="50"/>
        <v>0</v>
      </c>
      <c r="V93" s="82">
        <f t="shared" si="50"/>
        <v>0</v>
      </c>
      <c r="W93" s="82">
        <f t="shared" si="50"/>
        <v>0</v>
      </c>
      <c r="X93" s="82">
        <f t="shared" si="50"/>
        <v>0</v>
      </c>
      <c r="Y93" s="82">
        <f t="shared" si="50"/>
        <v>0</v>
      </c>
      <c r="Z93" s="82">
        <f t="shared" si="50"/>
        <v>0</v>
      </c>
      <c r="AA93" s="83">
        <f t="shared" si="49"/>
        <v>0</v>
      </c>
      <c r="AB93" s="83">
        <f t="shared" si="49"/>
        <v>7.0976459937810432E-5</v>
      </c>
      <c r="AC93" s="83">
        <f t="shared" si="49"/>
        <v>7.1729513365426101E-5</v>
      </c>
      <c r="AD93" s="83">
        <f t="shared" si="49"/>
        <v>7.0605216023977846E-5</v>
      </c>
      <c r="AE93" s="83">
        <f t="shared" si="49"/>
        <v>6.7791361288982444E-5</v>
      </c>
      <c r="AF93" s="80">
        <f t="shared" si="49"/>
        <v>7.0042030529293697E-5</v>
      </c>
      <c r="AG93" s="97">
        <f t="shared" ca="1" si="49"/>
        <v>0.87274057230206381</v>
      </c>
    </row>
    <row r="94" spans="1:33" ht="13.65" customHeight="1" x14ac:dyDescent="0.2">
      <c r="A94" s="53" t="s">
        <v>28</v>
      </c>
      <c r="C94" s="82">
        <f t="shared" ca="1" si="48"/>
        <v>27.375213064329728</v>
      </c>
      <c r="D94" s="82">
        <f t="shared" ca="1" si="48"/>
        <v>0</v>
      </c>
      <c r="E94" s="82">
        <f t="shared" si="48"/>
        <v>0</v>
      </c>
      <c r="F94" s="82">
        <f t="shared" si="48"/>
        <v>0</v>
      </c>
      <c r="G94" s="82">
        <f t="shared" si="48"/>
        <v>0</v>
      </c>
      <c r="H94" s="82">
        <f t="shared" si="48"/>
        <v>0</v>
      </c>
      <c r="I94" s="82">
        <f t="shared" si="48"/>
        <v>0</v>
      </c>
      <c r="J94" s="83">
        <f t="shared" ca="1" si="48"/>
        <v>6.8438032660824319</v>
      </c>
      <c r="K94" s="82">
        <f t="shared" ref="K94:Z94" si="51">K74-K114</f>
        <v>0</v>
      </c>
      <c r="L94" s="82">
        <f t="shared" si="51"/>
        <v>0</v>
      </c>
      <c r="M94" s="82">
        <f t="shared" si="51"/>
        <v>0</v>
      </c>
      <c r="N94" s="82">
        <f t="shared" si="51"/>
        <v>0</v>
      </c>
      <c r="O94" s="82">
        <f t="shared" si="51"/>
        <v>0</v>
      </c>
      <c r="P94" s="82">
        <f t="shared" si="51"/>
        <v>0</v>
      </c>
      <c r="Q94" s="82">
        <f t="shared" si="51"/>
        <v>0</v>
      </c>
      <c r="R94" s="82">
        <f t="shared" si="51"/>
        <v>0</v>
      </c>
      <c r="S94" s="82">
        <f t="shared" si="51"/>
        <v>0</v>
      </c>
      <c r="T94" s="82">
        <f t="shared" si="51"/>
        <v>0</v>
      </c>
      <c r="U94" s="82">
        <f t="shared" si="51"/>
        <v>0</v>
      </c>
      <c r="V94" s="82">
        <f t="shared" si="51"/>
        <v>0</v>
      </c>
      <c r="W94" s="82">
        <f t="shared" si="51"/>
        <v>0</v>
      </c>
      <c r="X94" s="82">
        <f t="shared" si="51"/>
        <v>0</v>
      </c>
      <c r="Y94" s="82">
        <f t="shared" si="51"/>
        <v>0</v>
      </c>
      <c r="Z94" s="82">
        <f t="shared" si="51"/>
        <v>0</v>
      </c>
      <c r="AA94" s="83">
        <f t="shared" si="49"/>
        <v>0</v>
      </c>
      <c r="AB94" s="83">
        <f t="shared" si="49"/>
        <v>0</v>
      </c>
      <c r="AC94" s="83">
        <f t="shared" si="49"/>
        <v>0</v>
      </c>
      <c r="AD94" s="83">
        <f t="shared" si="49"/>
        <v>0</v>
      </c>
      <c r="AE94" s="83">
        <f t="shared" si="49"/>
        <v>0</v>
      </c>
      <c r="AF94" s="80">
        <f t="shared" si="49"/>
        <v>0</v>
      </c>
      <c r="AG94" s="97">
        <f t="shared" ca="1" si="49"/>
        <v>1.7109508165194711</v>
      </c>
    </row>
    <row r="95" spans="1:33" ht="13.65" customHeight="1" x14ac:dyDescent="0.2">
      <c r="A95" s="53" t="s">
        <v>29</v>
      </c>
      <c r="C95" s="82">
        <f t="shared" ca="1" si="48"/>
        <v>112.99945362607468</v>
      </c>
      <c r="D95" s="82">
        <f t="shared" ca="1" si="48"/>
        <v>0</v>
      </c>
      <c r="E95" s="82">
        <f t="shared" si="48"/>
        <v>0</v>
      </c>
      <c r="F95" s="82">
        <f t="shared" si="48"/>
        <v>0</v>
      </c>
      <c r="G95" s="82">
        <f t="shared" si="48"/>
        <v>0</v>
      </c>
      <c r="H95" s="82">
        <f t="shared" si="48"/>
        <v>0</v>
      </c>
      <c r="I95" s="82">
        <f t="shared" si="48"/>
        <v>0</v>
      </c>
      <c r="J95" s="83">
        <f t="shared" ca="1" si="48"/>
        <v>28.249863406517761</v>
      </c>
      <c r="K95" s="82">
        <f t="shared" ref="K95:Z95" si="52">K75-K115</f>
        <v>0</v>
      </c>
      <c r="L95" s="82">
        <f t="shared" si="52"/>
        <v>0</v>
      </c>
      <c r="M95" s="82">
        <f t="shared" si="52"/>
        <v>0</v>
      </c>
      <c r="N95" s="82">
        <f t="shared" si="52"/>
        <v>0</v>
      </c>
      <c r="O95" s="82">
        <f t="shared" si="52"/>
        <v>0</v>
      </c>
      <c r="P95" s="82">
        <f t="shared" si="52"/>
        <v>0</v>
      </c>
      <c r="Q95" s="82">
        <f t="shared" si="52"/>
        <v>0</v>
      </c>
      <c r="R95" s="82">
        <f t="shared" si="52"/>
        <v>0</v>
      </c>
      <c r="S95" s="82">
        <f t="shared" si="52"/>
        <v>0</v>
      </c>
      <c r="T95" s="82">
        <f t="shared" si="52"/>
        <v>0</v>
      </c>
      <c r="U95" s="82">
        <f t="shared" si="52"/>
        <v>0</v>
      </c>
      <c r="V95" s="82">
        <f t="shared" si="52"/>
        <v>0</v>
      </c>
      <c r="W95" s="82">
        <f t="shared" si="52"/>
        <v>0</v>
      </c>
      <c r="X95" s="82">
        <f t="shared" si="52"/>
        <v>0</v>
      </c>
      <c r="Y95" s="82">
        <f t="shared" si="52"/>
        <v>0</v>
      </c>
      <c r="Z95" s="82">
        <f t="shared" si="52"/>
        <v>0</v>
      </c>
      <c r="AA95" s="83">
        <f t="shared" si="49"/>
        <v>0</v>
      </c>
      <c r="AB95" s="83">
        <f t="shared" si="49"/>
        <v>0</v>
      </c>
      <c r="AC95" s="83">
        <f t="shared" si="49"/>
        <v>0</v>
      </c>
      <c r="AD95" s="83">
        <f t="shared" si="49"/>
        <v>0</v>
      </c>
      <c r="AE95" s="83">
        <f t="shared" si="49"/>
        <v>0</v>
      </c>
      <c r="AF95" s="83">
        <f t="shared" si="49"/>
        <v>0</v>
      </c>
      <c r="AG95" s="97">
        <f t="shared" ca="1" si="49"/>
        <v>1.2840847002962619</v>
      </c>
    </row>
    <row r="96" spans="1:33" ht="13.65" customHeight="1" x14ac:dyDescent="0.2">
      <c r="A96" s="53" t="s">
        <v>31</v>
      </c>
      <c r="C96" s="82">
        <f t="shared" ref="C96:F103" ca="1" si="53">C76-C116</f>
        <v>88.148191161958493</v>
      </c>
      <c r="D96" s="82">
        <f t="shared" ca="1" si="53"/>
        <v>0</v>
      </c>
      <c r="E96" s="82">
        <f t="shared" si="53"/>
        <v>0</v>
      </c>
      <c r="F96" s="82">
        <f t="shared" si="53"/>
        <v>0</v>
      </c>
      <c r="G96" s="82">
        <f t="shared" ref="G96:I97" si="54">G76-G118</f>
        <v>0</v>
      </c>
      <c r="H96" s="82">
        <f t="shared" si="54"/>
        <v>0</v>
      </c>
      <c r="I96" s="82">
        <f t="shared" si="54"/>
        <v>0</v>
      </c>
      <c r="J96" s="83">
        <f t="shared" ref="J96:J101" ca="1" si="55">J76-J116</f>
        <v>22.037047790488941</v>
      </c>
      <c r="K96" s="82">
        <f t="shared" ref="K96:Z96" si="56">K76-K116</f>
        <v>0</v>
      </c>
      <c r="L96" s="82">
        <f t="shared" si="56"/>
        <v>0</v>
      </c>
      <c r="M96" s="82">
        <f t="shared" si="56"/>
        <v>0</v>
      </c>
      <c r="N96" s="82">
        <f t="shared" si="56"/>
        <v>0</v>
      </c>
      <c r="O96" s="82">
        <f t="shared" si="56"/>
        <v>0</v>
      </c>
      <c r="P96" s="82">
        <f t="shared" si="56"/>
        <v>0</v>
      </c>
      <c r="Q96" s="82">
        <f t="shared" si="56"/>
        <v>0</v>
      </c>
      <c r="R96" s="82">
        <f t="shared" si="56"/>
        <v>0</v>
      </c>
      <c r="S96" s="82">
        <f t="shared" si="56"/>
        <v>0</v>
      </c>
      <c r="T96" s="82">
        <f t="shared" si="56"/>
        <v>0</v>
      </c>
      <c r="U96" s="82">
        <f t="shared" si="56"/>
        <v>0</v>
      </c>
      <c r="V96" s="82">
        <f t="shared" si="56"/>
        <v>0</v>
      </c>
      <c r="W96" s="82">
        <f t="shared" si="56"/>
        <v>0</v>
      </c>
      <c r="X96" s="82">
        <f t="shared" si="56"/>
        <v>0</v>
      </c>
      <c r="Y96" s="82">
        <f t="shared" si="56"/>
        <v>0</v>
      </c>
      <c r="Z96" s="82">
        <f t="shared" si="56"/>
        <v>0</v>
      </c>
      <c r="AA96" s="83">
        <f t="shared" si="49"/>
        <v>0</v>
      </c>
      <c r="AB96" s="83">
        <f t="shared" si="49"/>
        <v>130.29003246964749</v>
      </c>
      <c r="AC96" s="83">
        <f t="shared" si="49"/>
        <v>115.47505672300667</v>
      </c>
      <c r="AD96" s="83">
        <f t="shared" si="49"/>
        <v>114.17474087294522</v>
      </c>
      <c r="AE96" s="83">
        <f t="shared" si="49"/>
        <v>115.8556875514696</v>
      </c>
      <c r="AF96" s="83">
        <f t="shared" si="49"/>
        <v>115.1684950491408</v>
      </c>
      <c r="AG96" s="97">
        <f t="shared" ca="1" si="49"/>
        <v>22.628752973069822</v>
      </c>
    </row>
    <row r="97" spans="1:33" ht="13.65" customHeight="1" x14ac:dyDescent="0.2">
      <c r="A97" s="53" t="s">
        <v>32</v>
      </c>
      <c r="C97" s="82">
        <f t="shared" ca="1" si="53"/>
        <v>257.56132575893389</v>
      </c>
      <c r="D97" s="82">
        <f t="shared" ca="1" si="53"/>
        <v>0</v>
      </c>
      <c r="E97" s="82">
        <f t="shared" si="53"/>
        <v>0</v>
      </c>
      <c r="F97" s="82">
        <f t="shared" si="53"/>
        <v>0</v>
      </c>
      <c r="G97" s="82">
        <f t="shared" si="54"/>
        <v>0</v>
      </c>
      <c r="H97" s="82">
        <f t="shared" si="54"/>
        <v>0</v>
      </c>
      <c r="I97" s="82">
        <f t="shared" si="54"/>
        <v>0</v>
      </c>
      <c r="J97" s="83">
        <f t="shared" ca="1" si="55"/>
        <v>64.390331439732108</v>
      </c>
      <c r="K97" s="82">
        <f t="shared" ref="K97:Z97" si="57">K77-K117</f>
        <v>0</v>
      </c>
      <c r="L97" s="82">
        <f t="shared" si="57"/>
        <v>0</v>
      </c>
      <c r="M97" s="82">
        <f t="shared" si="57"/>
        <v>0</v>
      </c>
      <c r="N97" s="82">
        <f t="shared" si="57"/>
        <v>0</v>
      </c>
      <c r="O97" s="82">
        <f t="shared" si="57"/>
        <v>0</v>
      </c>
      <c r="P97" s="82">
        <f t="shared" si="57"/>
        <v>0</v>
      </c>
      <c r="Q97" s="82">
        <f t="shared" si="57"/>
        <v>0</v>
      </c>
      <c r="R97" s="82">
        <f t="shared" si="57"/>
        <v>0</v>
      </c>
      <c r="S97" s="82">
        <f t="shared" si="57"/>
        <v>0</v>
      </c>
      <c r="T97" s="82">
        <f t="shared" si="57"/>
        <v>0</v>
      </c>
      <c r="U97" s="82">
        <f t="shared" si="57"/>
        <v>0</v>
      </c>
      <c r="V97" s="82">
        <f t="shared" si="57"/>
        <v>0</v>
      </c>
      <c r="W97" s="82">
        <f t="shared" si="57"/>
        <v>0</v>
      </c>
      <c r="X97" s="82">
        <f t="shared" si="57"/>
        <v>0</v>
      </c>
      <c r="Y97" s="82">
        <f t="shared" si="57"/>
        <v>0</v>
      </c>
      <c r="Z97" s="82">
        <f t="shared" si="57"/>
        <v>0</v>
      </c>
      <c r="AA97" s="83">
        <f t="shared" si="49"/>
        <v>0</v>
      </c>
      <c r="AB97" s="83">
        <f t="shared" si="49"/>
        <v>0</v>
      </c>
      <c r="AC97" s="83">
        <f t="shared" si="49"/>
        <v>0</v>
      </c>
      <c r="AD97" s="83">
        <f t="shared" si="49"/>
        <v>0</v>
      </c>
      <c r="AE97" s="83">
        <f t="shared" si="49"/>
        <v>0</v>
      </c>
      <c r="AF97" s="83">
        <f t="shared" si="49"/>
        <v>0</v>
      </c>
      <c r="AG97" s="97">
        <f t="shared" ca="1" si="49"/>
        <v>2.9268332472602197</v>
      </c>
    </row>
    <row r="98" spans="1:33" ht="13.65" customHeight="1" x14ac:dyDescent="0.2">
      <c r="A98" s="53" t="s">
        <v>33</v>
      </c>
      <c r="C98" s="82">
        <f t="shared" ca="1" si="53"/>
        <v>50.594704878951234</v>
      </c>
      <c r="D98" s="82">
        <f t="shared" ca="1" si="53"/>
        <v>0</v>
      </c>
      <c r="E98" s="82">
        <f t="shared" si="53"/>
        <v>0</v>
      </c>
      <c r="F98" s="82">
        <f t="shared" si="53"/>
        <v>0</v>
      </c>
      <c r="G98" s="82">
        <f t="shared" ref="G98:I102" si="58">G78-G118</f>
        <v>0</v>
      </c>
      <c r="H98" s="82">
        <f t="shared" si="58"/>
        <v>0</v>
      </c>
      <c r="I98" s="82">
        <f t="shared" si="58"/>
        <v>0</v>
      </c>
      <c r="J98" s="83">
        <f t="shared" ca="1" si="55"/>
        <v>12.648676219737354</v>
      </c>
      <c r="K98" s="82">
        <f t="shared" ref="K98:Z98" si="59">K78-K118</f>
        <v>0</v>
      </c>
      <c r="L98" s="82">
        <f t="shared" si="59"/>
        <v>0</v>
      </c>
      <c r="M98" s="82">
        <f t="shared" si="59"/>
        <v>0</v>
      </c>
      <c r="N98" s="82">
        <f t="shared" si="59"/>
        <v>0</v>
      </c>
      <c r="O98" s="82">
        <f t="shared" si="59"/>
        <v>0</v>
      </c>
      <c r="P98" s="82">
        <f t="shared" si="59"/>
        <v>0</v>
      </c>
      <c r="Q98" s="82">
        <f t="shared" si="59"/>
        <v>0</v>
      </c>
      <c r="R98" s="82">
        <f t="shared" si="59"/>
        <v>0</v>
      </c>
      <c r="S98" s="82">
        <f t="shared" si="59"/>
        <v>0</v>
      </c>
      <c r="T98" s="82">
        <f t="shared" si="59"/>
        <v>0</v>
      </c>
      <c r="U98" s="82">
        <f t="shared" si="59"/>
        <v>0</v>
      </c>
      <c r="V98" s="82">
        <f t="shared" si="59"/>
        <v>0</v>
      </c>
      <c r="W98" s="82">
        <f t="shared" si="59"/>
        <v>0</v>
      </c>
      <c r="X98" s="82">
        <f t="shared" si="59"/>
        <v>0</v>
      </c>
      <c r="Y98" s="82">
        <f t="shared" si="59"/>
        <v>0</v>
      </c>
      <c r="Z98" s="82">
        <f t="shared" si="59"/>
        <v>0</v>
      </c>
      <c r="AA98" s="83">
        <f t="shared" si="49"/>
        <v>0</v>
      </c>
      <c r="AB98" s="83">
        <f t="shared" si="49"/>
        <v>0</v>
      </c>
      <c r="AC98" s="83">
        <f t="shared" si="49"/>
        <v>0</v>
      </c>
      <c r="AD98" s="83">
        <f t="shared" si="49"/>
        <v>0</v>
      </c>
      <c r="AE98" s="83">
        <f t="shared" si="49"/>
        <v>0</v>
      </c>
      <c r="AF98" s="83">
        <f t="shared" si="49"/>
        <v>0</v>
      </c>
      <c r="AG98" s="97">
        <f t="shared" ca="1" si="49"/>
        <v>3.1621690549345658</v>
      </c>
    </row>
    <row r="99" spans="1:33" ht="13.65" customHeight="1" x14ac:dyDescent="0.2">
      <c r="A99" s="53" t="s">
        <v>34</v>
      </c>
      <c r="C99" s="82">
        <f t="shared" ca="1" si="53"/>
        <v>54.131118513259935</v>
      </c>
      <c r="D99" s="82">
        <f t="shared" ca="1" si="53"/>
        <v>0</v>
      </c>
      <c r="E99" s="82">
        <f t="shared" si="53"/>
        <v>0</v>
      </c>
      <c r="F99" s="82">
        <f t="shared" si="53"/>
        <v>0</v>
      </c>
      <c r="G99" s="82">
        <f t="shared" si="58"/>
        <v>0</v>
      </c>
      <c r="H99" s="82">
        <f t="shared" si="58"/>
        <v>0</v>
      </c>
      <c r="I99" s="82">
        <f t="shared" si="58"/>
        <v>0</v>
      </c>
      <c r="J99" s="83">
        <f t="shared" ca="1" si="55"/>
        <v>13.532779628314529</v>
      </c>
      <c r="K99" s="82">
        <f t="shared" ref="K99:Z99" si="60">K79-K119</f>
        <v>0</v>
      </c>
      <c r="L99" s="82">
        <f t="shared" si="60"/>
        <v>0</v>
      </c>
      <c r="M99" s="82">
        <f t="shared" si="60"/>
        <v>0</v>
      </c>
      <c r="N99" s="82">
        <f t="shared" si="60"/>
        <v>0</v>
      </c>
      <c r="O99" s="82">
        <f t="shared" si="60"/>
        <v>0</v>
      </c>
      <c r="P99" s="82">
        <f t="shared" si="60"/>
        <v>0</v>
      </c>
      <c r="Q99" s="82">
        <f t="shared" si="60"/>
        <v>0</v>
      </c>
      <c r="R99" s="82">
        <f t="shared" si="60"/>
        <v>0</v>
      </c>
      <c r="S99" s="82">
        <f t="shared" si="60"/>
        <v>0</v>
      </c>
      <c r="T99" s="82">
        <f t="shared" si="60"/>
        <v>0</v>
      </c>
      <c r="U99" s="82">
        <f t="shared" si="60"/>
        <v>0</v>
      </c>
      <c r="V99" s="82">
        <f t="shared" si="60"/>
        <v>0</v>
      </c>
      <c r="W99" s="82">
        <f t="shared" si="60"/>
        <v>0</v>
      </c>
      <c r="X99" s="82">
        <f t="shared" si="60"/>
        <v>0</v>
      </c>
      <c r="Y99" s="82">
        <f t="shared" si="60"/>
        <v>0</v>
      </c>
      <c r="Z99" s="82">
        <f t="shared" si="60"/>
        <v>0</v>
      </c>
      <c r="AA99" s="83">
        <f t="shared" si="49"/>
        <v>0</v>
      </c>
      <c r="AB99" s="83">
        <f t="shared" si="49"/>
        <v>0</v>
      </c>
      <c r="AC99" s="83">
        <f t="shared" si="49"/>
        <v>0</v>
      </c>
      <c r="AD99" s="83">
        <f t="shared" si="49"/>
        <v>0</v>
      </c>
      <c r="AE99" s="83">
        <f t="shared" si="49"/>
        <v>0</v>
      </c>
      <c r="AF99" s="83">
        <f t="shared" si="49"/>
        <v>0</v>
      </c>
      <c r="AG99" s="97">
        <f t="shared" ca="1" si="49"/>
        <v>3.383194907079087</v>
      </c>
    </row>
    <row r="100" spans="1:33" ht="13.65" customHeight="1" x14ac:dyDescent="0.2">
      <c r="A100" s="53" t="s">
        <v>36</v>
      </c>
      <c r="C100" s="82">
        <f t="shared" ca="1" si="53"/>
        <v>63.645845043118243</v>
      </c>
      <c r="D100" s="82">
        <f t="shared" ca="1" si="53"/>
        <v>0</v>
      </c>
      <c r="E100" s="82">
        <f t="shared" si="53"/>
        <v>-9.451092773815617E-5</v>
      </c>
      <c r="F100" s="82">
        <f t="shared" si="53"/>
        <v>0</v>
      </c>
      <c r="G100" s="82">
        <f t="shared" si="58"/>
        <v>0</v>
      </c>
      <c r="H100" s="82">
        <f t="shared" si="58"/>
        <v>0</v>
      </c>
      <c r="I100" s="82">
        <f t="shared" si="58"/>
        <v>0</v>
      </c>
      <c r="J100" s="83">
        <f t="shared" ca="1" si="55"/>
        <v>15.91143763304899</v>
      </c>
      <c r="K100" s="82">
        <f t="shared" ref="K100:Z100" si="61">K80-K120</f>
        <v>0</v>
      </c>
      <c r="L100" s="82">
        <f t="shared" si="61"/>
        <v>0</v>
      </c>
      <c r="M100" s="82">
        <f t="shared" si="61"/>
        <v>0</v>
      </c>
      <c r="N100" s="82">
        <f t="shared" si="61"/>
        <v>0</v>
      </c>
      <c r="O100" s="82">
        <f t="shared" si="61"/>
        <v>0</v>
      </c>
      <c r="P100" s="82">
        <f t="shared" si="61"/>
        <v>0</v>
      </c>
      <c r="Q100" s="82">
        <f t="shared" si="61"/>
        <v>0</v>
      </c>
      <c r="R100" s="82">
        <f t="shared" si="61"/>
        <v>0</v>
      </c>
      <c r="S100" s="82">
        <f t="shared" si="61"/>
        <v>0</v>
      </c>
      <c r="T100" s="82">
        <f t="shared" si="61"/>
        <v>0</v>
      </c>
      <c r="U100" s="82">
        <f t="shared" si="61"/>
        <v>0</v>
      </c>
      <c r="V100" s="82">
        <f t="shared" si="61"/>
        <v>0</v>
      </c>
      <c r="W100" s="82">
        <f t="shared" si="61"/>
        <v>0</v>
      </c>
      <c r="X100" s="82">
        <f t="shared" si="61"/>
        <v>0</v>
      </c>
      <c r="Y100" s="82">
        <f t="shared" si="61"/>
        <v>0</v>
      </c>
      <c r="Z100" s="82">
        <f t="shared" si="61"/>
        <v>0</v>
      </c>
      <c r="AA100" s="83">
        <f t="shared" si="49"/>
        <v>0</v>
      </c>
      <c r="AB100" s="83">
        <f t="shared" si="49"/>
        <v>0</v>
      </c>
      <c r="AC100" s="83">
        <f t="shared" si="49"/>
        <v>0</v>
      </c>
      <c r="AD100" s="83">
        <f t="shared" si="49"/>
        <v>0</v>
      </c>
      <c r="AE100" s="83">
        <f t="shared" si="49"/>
        <v>0</v>
      </c>
      <c r="AF100" s="83">
        <f t="shared" si="49"/>
        <v>0</v>
      </c>
      <c r="AG100" s="97">
        <f t="shared" ca="1" si="49"/>
        <v>3.9778594082627023</v>
      </c>
    </row>
    <row r="101" spans="1:33" ht="13.65" customHeight="1" x14ac:dyDescent="0.2">
      <c r="A101" s="53" t="s">
        <v>37</v>
      </c>
      <c r="C101" s="82">
        <f t="shared" ca="1" si="53"/>
        <v>1.5845574121722166</v>
      </c>
      <c r="D101" s="82">
        <f t="shared" ca="1" si="53"/>
        <v>0</v>
      </c>
      <c r="E101" s="82">
        <f t="shared" si="53"/>
        <v>-9.4510926828661468E-5</v>
      </c>
      <c r="F101" s="82">
        <f t="shared" si="53"/>
        <v>0</v>
      </c>
      <c r="G101" s="82">
        <f t="shared" si="58"/>
        <v>0</v>
      </c>
      <c r="H101" s="82">
        <f t="shared" si="58"/>
        <v>0</v>
      </c>
      <c r="I101" s="82">
        <f t="shared" si="58"/>
        <v>0</v>
      </c>
      <c r="J101" s="83">
        <f t="shared" ca="1" si="55"/>
        <v>0.39611572531157435</v>
      </c>
      <c r="K101" s="82">
        <f t="shared" ref="K101:Z101" si="62">K81-K121</f>
        <v>0</v>
      </c>
      <c r="L101" s="82">
        <f t="shared" si="62"/>
        <v>0</v>
      </c>
      <c r="M101" s="82">
        <f t="shared" si="62"/>
        <v>0</v>
      </c>
      <c r="N101" s="82">
        <f t="shared" si="62"/>
        <v>0</v>
      </c>
      <c r="O101" s="82">
        <f t="shared" si="62"/>
        <v>0</v>
      </c>
      <c r="P101" s="82">
        <f t="shared" si="62"/>
        <v>0</v>
      </c>
      <c r="Q101" s="82">
        <f t="shared" si="62"/>
        <v>0</v>
      </c>
      <c r="R101" s="82">
        <f t="shared" si="62"/>
        <v>0</v>
      </c>
      <c r="S101" s="82">
        <f t="shared" si="62"/>
        <v>0</v>
      </c>
      <c r="T101" s="82">
        <f t="shared" si="62"/>
        <v>0</v>
      </c>
      <c r="U101" s="82">
        <f t="shared" si="62"/>
        <v>0</v>
      </c>
      <c r="V101" s="82">
        <f t="shared" si="62"/>
        <v>0</v>
      </c>
      <c r="W101" s="82">
        <f t="shared" si="62"/>
        <v>0</v>
      </c>
      <c r="X101" s="82">
        <f t="shared" si="62"/>
        <v>0</v>
      </c>
      <c r="Y101" s="82">
        <f t="shared" si="62"/>
        <v>0</v>
      </c>
      <c r="Z101" s="82">
        <f t="shared" si="62"/>
        <v>0</v>
      </c>
      <c r="AA101" s="83">
        <f t="shared" si="49"/>
        <v>0</v>
      </c>
      <c r="AB101" s="83">
        <f t="shared" si="49"/>
        <v>0</v>
      </c>
      <c r="AC101" s="83">
        <f t="shared" si="49"/>
        <v>0</v>
      </c>
      <c r="AD101" s="83">
        <f t="shared" si="49"/>
        <v>0</v>
      </c>
      <c r="AE101" s="83">
        <f t="shared" si="49"/>
        <v>0</v>
      </c>
      <c r="AF101" s="83">
        <f t="shared" si="49"/>
        <v>0</v>
      </c>
      <c r="AG101" s="97">
        <f t="shared" ca="1" si="49"/>
        <v>9.9028931327666214E-2</v>
      </c>
    </row>
    <row r="102" spans="1:33" ht="13.65" hidden="1" customHeight="1" x14ac:dyDescent="0.2">
      <c r="A102" s="53" t="s">
        <v>39</v>
      </c>
      <c r="C102" s="82">
        <f t="shared" si="53"/>
        <v>0</v>
      </c>
      <c r="D102" s="82">
        <f t="shared" si="53"/>
        <v>0</v>
      </c>
      <c r="E102" s="82">
        <f t="shared" si="53"/>
        <v>0</v>
      </c>
      <c r="F102" s="82">
        <f t="shared" si="53"/>
        <v>0</v>
      </c>
      <c r="G102" s="82">
        <f t="shared" si="58"/>
        <v>0</v>
      </c>
      <c r="H102" s="82">
        <f t="shared" si="58"/>
        <v>0</v>
      </c>
      <c r="I102" s="82">
        <f t="shared" si="58"/>
        <v>0</v>
      </c>
      <c r="J102" s="83"/>
      <c r="K102" s="82" t="e">
        <f t="shared" ref="K102:Z102" si="63">K82-K122</f>
        <v>#DIV/0!</v>
      </c>
      <c r="L102" s="82">
        <f t="shared" si="63"/>
        <v>0</v>
      </c>
      <c r="M102" s="82">
        <f t="shared" si="63"/>
        <v>0</v>
      </c>
      <c r="N102" s="82" t="e">
        <f t="shared" si="63"/>
        <v>#DIV/0!</v>
      </c>
      <c r="O102" s="82">
        <f t="shared" si="63"/>
        <v>0</v>
      </c>
      <c r="P102" s="82">
        <f t="shared" si="63"/>
        <v>0</v>
      </c>
      <c r="Q102" s="82">
        <f t="shared" si="63"/>
        <v>0</v>
      </c>
      <c r="R102" s="82">
        <f t="shared" si="63"/>
        <v>0</v>
      </c>
      <c r="S102" s="82" t="e">
        <f t="shared" si="63"/>
        <v>#DIV/0!</v>
      </c>
      <c r="T102" s="82">
        <f t="shared" si="63"/>
        <v>0</v>
      </c>
      <c r="U102" s="82">
        <f t="shared" si="63"/>
        <v>0</v>
      </c>
      <c r="V102" s="82">
        <f t="shared" si="63"/>
        <v>0</v>
      </c>
      <c r="W102" s="82" t="e">
        <f t="shared" si="63"/>
        <v>#DIV/0!</v>
      </c>
      <c r="X102" s="82">
        <f t="shared" si="63"/>
        <v>0</v>
      </c>
      <c r="Y102" s="82">
        <f t="shared" si="63"/>
        <v>0</v>
      </c>
      <c r="Z102" s="82">
        <f t="shared" si="63"/>
        <v>0</v>
      </c>
      <c r="AA102" s="83">
        <f t="shared" ref="AA102:AE103" si="64">AA82-AA122</f>
        <v>0</v>
      </c>
      <c r="AB102" s="83">
        <f t="shared" si="64"/>
        <v>0</v>
      </c>
      <c r="AC102" s="83">
        <f t="shared" si="64"/>
        <v>0</v>
      </c>
      <c r="AD102" s="83">
        <f t="shared" si="64"/>
        <v>0</v>
      </c>
      <c r="AE102" s="83">
        <f t="shared" si="64"/>
        <v>0</v>
      </c>
      <c r="AF102" s="80" t="s">
        <v>43</v>
      </c>
      <c r="AG102" s="97">
        <f>AG82-AG122</f>
        <v>0</v>
      </c>
    </row>
    <row r="103" spans="1:33" ht="13.65" customHeight="1" thickBot="1" x14ac:dyDescent="0.25">
      <c r="A103" s="55" t="s">
        <v>40</v>
      </c>
      <c r="B103" s="9"/>
      <c r="C103" s="89">
        <f t="shared" ca="1" si="53"/>
        <v>104.72774034644681</v>
      </c>
      <c r="D103" s="89">
        <f t="shared" ca="1" si="53"/>
        <v>40.89317473911251</v>
      </c>
      <c r="E103" s="89">
        <f t="shared" si="53"/>
        <v>-58.841746670794237</v>
      </c>
      <c r="F103" s="89">
        <f t="shared" si="53"/>
        <v>-51.295233767960781</v>
      </c>
      <c r="G103" s="89"/>
      <c r="H103" s="89"/>
      <c r="I103" s="89"/>
      <c r="J103" s="90">
        <f ca="1">J83-J123</f>
        <v>8.8709836617017572</v>
      </c>
      <c r="K103" s="89">
        <f t="shared" ref="K103:Z103" si="65">K83-K123</f>
        <v>224.91122888682366</v>
      </c>
      <c r="L103" s="89">
        <f t="shared" si="65"/>
        <v>225.14219507057078</v>
      </c>
      <c r="M103" s="89">
        <f t="shared" si="65"/>
        <v>224.68026270307564</v>
      </c>
      <c r="N103" s="89">
        <f t="shared" si="65"/>
        <v>97.990421205959137</v>
      </c>
      <c r="O103" s="89">
        <f t="shared" si="65"/>
        <v>174.60810181592478</v>
      </c>
      <c r="P103" s="89">
        <f t="shared" si="65"/>
        <v>21.372740595994401</v>
      </c>
      <c r="Q103" s="89">
        <f t="shared" si="65"/>
        <v>-23.906287353574044</v>
      </c>
      <c r="R103" s="89">
        <f t="shared" si="65"/>
        <v>-193.90581717451551</v>
      </c>
      <c r="S103" s="89">
        <f t="shared" si="65"/>
        <v>-232.2434440760062</v>
      </c>
      <c r="T103" s="89">
        <f t="shared" si="65"/>
        <v>-229.62446227182954</v>
      </c>
      <c r="U103" s="89">
        <f t="shared" si="65"/>
        <v>-234.86242588018195</v>
      </c>
      <c r="V103" s="89">
        <f t="shared" si="65"/>
        <v>-134.5895020188409</v>
      </c>
      <c r="W103" s="89">
        <f t="shared" si="65"/>
        <v>-23.017229744762517</v>
      </c>
      <c r="X103" s="89">
        <f t="shared" si="65"/>
        <v>-22.664815706717491</v>
      </c>
      <c r="Y103" s="89">
        <f t="shared" si="65"/>
        <v>-23.921918856852244</v>
      </c>
      <c r="Z103" s="89">
        <f t="shared" si="65"/>
        <v>-22.464954670715088</v>
      </c>
      <c r="AA103" s="90">
        <f t="shared" si="64"/>
        <v>-18.015968384284861</v>
      </c>
      <c r="AB103" s="90">
        <f t="shared" si="64"/>
        <v>-86.517267300384447</v>
      </c>
      <c r="AC103" s="90">
        <f t="shared" si="64"/>
        <v>-85.771148809237275</v>
      </c>
      <c r="AD103" s="90">
        <f t="shared" si="64"/>
        <v>-81.989496246569615</v>
      </c>
      <c r="AE103" s="90">
        <f t="shared" si="64"/>
        <v>-81.641658445244502</v>
      </c>
      <c r="AF103" s="90">
        <f>AF83-AF123</f>
        <v>-83.134101167017434</v>
      </c>
      <c r="AG103" s="169">
        <f ca="1">AG83-AG123</f>
        <v>-44.325977617052558</v>
      </c>
    </row>
    <row r="104" spans="1:33" ht="14.25" customHeight="1" x14ac:dyDescent="0.2"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G104" s="93"/>
    </row>
    <row r="105" spans="1:33" x14ac:dyDescent="0.2"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G105" s="93"/>
    </row>
    <row r="106" spans="1:33" ht="10.8" hidden="1" thickBot="1" x14ac:dyDescent="0.25">
      <c r="A106" s="101">
        <f>A6-1</f>
        <v>37080</v>
      </c>
      <c r="B106" s="63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170"/>
      <c r="AG106" s="64"/>
    </row>
    <row r="107" spans="1:33" hidden="1" x14ac:dyDescent="0.2">
      <c r="A107" s="102" t="s">
        <v>18</v>
      </c>
      <c r="B107" s="9"/>
      <c r="C107" s="103"/>
      <c r="D107" s="103"/>
      <c r="E107" s="103"/>
      <c r="F107" s="103"/>
      <c r="G107" s="103"/>
      <c r="H107" s="103"/>
      <c r="I107" s="103"/>
      <c r="J107" s="104"/>
      <c r="K107" s="104"/>
      <c r="L107" s="104"/>
      <c r="M107" s="104"/>
      <c r="N107" s="104"/>
      <c r="O107" s="104"/>
      <c r="P107" s="104"/>
      <c r="Q107" s="104"/>
      <c r="R107" s="104"/>
      <c r="S107" s="104"/>
      <c r="T107" s="104"/>
      <c r="U107" s="104"/>
      <c r="V107" s="104"/>
      <c r="W107" s="104"/>
      <c r="X107" s="104"/>
      <c r="Y107" s="104"/>
      <c r="Z107" s="104"/>
      <c r="AA107" s="104"/>
      <c r="AB107" s="104"/>
      <c r="AC107" s="104"/>
      <c r="AD107" s="104"/>
      <c r="AE107" s="104"/>
      <c r="AF107" s="29"/>
      <c r="AG107" s="98"/>
    </row>
    <row r="108" spans="1:33" hidden="1" x14ac:dyDescent="0.2">
      <c r="A108" s="79" t="s">
        <v>20</v>
      </c>
      <c r="B108" s="38"/>
      <c r="C108" s="82"/>
      <c r="D108" s="82"/>
      <c r="E108" s="82"/>
      <c r="F108" s="82"/>
      <c r="G108" s="82"/>
      <c r="H108" s="82"/>
      <c r="I108" s="82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  <c r="Y108" s="83"/>
      <c r="Z108" s="83"/>
      <c r="AA108" s="83"/>
      <c r="AB108" s="83"/>
      <c r="AC108" s="83"/>
      <c r="AD108" s="83"/>
      <c r="AE108" s="83"/>
      <c r="AF108" s="31"/>
      <c r="AG108" s="99"/>
    </row>
    <row r="109" spans="1:33" hidden="1" x14ac:dyDescent="0.2">
      <c r="A109" s="79" t="s">
        <v>22</v>
      </c>
      <c r="B109" s="9"/>
      <c r="C109" s="82"/>
      <c r="D109" s="82"/>
      <c r="E109" s="82"/>
      <c r="F109" s="82"/>
      <c r="G109" s="82"/>
      <c r="H109" s="82"/>
      <c r="I109" s="82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  <c r="Z109" s="83"/>
      <c r="AA109" s="83"/>
      <c r="AB109" s="83"/>
      <c r="AC109" s="83"/>
      <c r="AD109" s="83"/>
      <c r="AE109" s="83"/>
      <c r="AF109" s="31"/>
      <c r="AG109" s="99"/>
    </row>
    <row r="110" spans="1:33" hidden="1" x14ac:dyDescent="0.2">
      <c r="A110" s="79" t="s">
        <v>23</v>
      </c>
      <c r="B110" s="9"/>
      <c r="C110" s="82"/>
      <c r="D110" s="82"/>
      <c r="E110" s="82"/>
      <c r="F110" s="82"/>
      <c r="G110" s="82"/>
      <c r="H110" s="82"/>
      <c r="I110" s="82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  <c r="Y110" s="83"/>
      <c r="Z110" s="83"/>
      <c r="AA110" s="83"/>
      <c r="AB110" s="83"/>
      <c r="AC110" s="83"/>
      <c r="AD110" s="83"/>
      <c r="AE110" s="83"/>
      <c r="AF110" s="31"/>
      <c r="AG110" s="99"/>
    </row>
    <row r="111" spans="1:33" hidden="1" x14ac:dyDescent="0.2">
      <c r="A111" s="79" t="s">
        <v>24</v>
      </c>
      <c r="B111" s="44"/>
      <c r="C111" s="82"/>
      <c r="D111" s="82"/>
      <c r="E111" s="82"/>
      <c r="F111" s="82"/>
      <c r="G111" s="82"/>
      <c r="H111" s="82"/>
      <c r="I111" s="82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  <c r="Y111" s="83"/>
      <c r="Z111" s="83"/>
      <c r="AA111" s="83"/>
      <c r="AB111" s="83"/>
      <c r="AC111" s="83"/>
      <c r="AD111" s="83"/>
      <c r="AE111" s="83"/>
      <c r="AF111" s="31"/>
      <c r="AG111" s="99"/>
    </row>
    <row r="112" spans="1:33" hidden="1" x14ac:dyDescent="0.2">
      <c r="A112" s="79" t="s">
        <v>26</v>
      </c>
      <c r="B112" s="9"/>
      <c r="C112" s="82"/>
      <c r="D112" s="82"/>
      <c r="E112" s="82"/>
      <c r="F112" s="82"/>
      <c r="G112" s="82"/>
      <c r="H112" s="82"/>
      <c r="I112" s="82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  <c r="Y112" s="83"/>
      <c r="Z112" s="83"/>
      <c r="AA112" s="83"/>
      <c r="AB112" s="83"/>
      <c r="AC112" s="83"/>
      <c r="AD112" s="83"/>
      <c r="AE112" s="83"/>
      <c r="AF112" s="31"/>
      <c r="AG112" s="99"/>
    </row>
    <row r="113" spans="1:33" hidden="1" x14ac:dyDescent="0.2">
      <c r="A113" s="53" t="s">
        <v>27</v>
      </c>
      <c r="C113" s="82">
        <v>8027.6216093438379</v>
      </c>
      <c r="D113" s="82">
        <v>7986.7400438809773</v>
      </c>
      <c r="E113" s="82">
        <v>7394.6233381304819</v>
      </c>
      <c r="F113" s="82">
        <v>8134.7733796097809</v>
      </c>
      <c r="G113" s="82"/>
      <c r="H113" s="82"/>
      <c r="I113" s="82"/>
      <c r="J113" s="83">
        <v>7885.9395927412697</v>
      </c>
      <c r="K113" s="83">
        <v>7987.2127704700524</v>
      </c>
      <c r="L113" s="83">
        <v>8056.2123087605396</v>
      </c>
      <c r="M113" s="83">
        <v>7918.2132321795661</v>
      </c>
      <c r="N113" s="83">
        <v>7027.4521672120327</v>
      </c>
      <c r="O113" s="83">
        <v>7295.7580095969861</v>
      </c>
      <c r="P113" s="83">
        <v>6759.1463248270793</v>
      </c>
      <c r="Q113" s="83">
        <v>6530.1329673192758</v>
      </c>
      <c r="R113" s="83">
        <v>6494.9880805529447</v>
      </c>
      <c r="S113" s="83">
        <v>6518.1985959462936</v>
      </c>
      <c r="T113" s="83">
        <v>6567.982570054417</v>
      </c>
      <c r="U113" s="83">
        <v>6468.4146218381702</v>
      </c>
      <c r="V113" s="83">
        <v>5650.9081980021447</v>
      </c>
      <c r="W113" s="83">
        <v>6489.841329402082</v>
      </c>
      <c r="X113" s="83">
        <v>6365.5905875926592</v>
      </c>
      <c r="Y113" s="83">
        <v>6733.5115131056345</v>
      </c>
      <c r="Z113" s="83">
        <v>6370.4218875079523</v>
      </c>
      <c r="AA113" s="83">
        <v>6701.6855385910358</v>
      </c>
      <c r="AB113" s="83">
        <v>6182.9548421576046</v>
      </c>
      <c r="AC113" s="83">
        <v>6059.9846291578424</v>
      </c>
      <c r="AD113" s="83">
        <v>5998.8637481968553</v>
      </c>
      <c r="AE113" s="83">
        <v>6078.5696958437366</v>
      </c>
      <c r="AF113" s="171">
        <v>6045.8060243994778</v>
      </c>
      <c r="AG113" s="99">
        <v>6712.2874173334112</v>
      </c>
    </row>
    <row r="114" spans="1:33" hidden="1" x14ac:dyDescent="0.2">
      <c r="A114" s="53" t="s">
        <v>28</v>
      </c>
      <c r="C114" s="82">
        <v>4509.2370072669919</v>
      </c>
      <c r="D114" s="82">
        <v>3670.8421825796077</v>
      </c>
      <c r="E114" s="82">
        <v>3671.8298130907192</v>
      </c>
      <c r="F114" s="82">
        <v>5068.708178815511</v>
      </c>
      <c r="G114" s="82"/>
      <c r="H114" s="82"/>
      <c r="I114" s="82"/>
      <c r="J114" s="83">
        <v>4230.1542954382076</v>
      </c>
      <c r="K114" s="83">
        <v>5150.6309428609493</v>
      </c>
      <c r="L114" s="83">
        <v>5103.4748770889873</v>
      </c>
      <c r="M114" s="83">
        <v>5197.7870086329112</v>
      </c>
      <c r="N114" s="83">
        <v>5501.3945810944042</v>
      </c>
      <c r="O114" s="83">
        <v>5548.7344615080792</v>
      </c>
      <c r="P114" s="83">
        <v>5454.0547006807301</v>
      </c>
      <c r="Q114" s="83">
        <v>5513.5543795226276</v>
      </c>
      <c r="R114" s="83">
        <v>5223.5295912798711</v>
      </c>
      <c r="S114" s="83">
        <v>4538.022469380754</v>
      </c>
      <c r="T114" s="83">
        <v>4726.6360062950989</v>
      </c>
      <c r="U114" s="83">
        <v>4349.4089324664083</v>
      </c>
      <c r="V114" s="83">
        <v>4059.1332078245709</v>
      </c>
      <c r="W114" s="83">
        <v>4844.3658068897494</v>
      </c>
      <c r="X114" s="83">
        <v>4832.1192773836628</v>
      </c>
      <c r="Y114" s="83">
        <v>4915.6532184982098</v>
      </c>
      <c r="Z114" s="83">
        <v>4785.3249247873746</v>
      </c>
      <c r="AA114" s="83">
        <v>4908.3568505981002</v>
      </c>
      <c r="AB114" s="83">
        <v>4901.8386730680168</v>
      </c>
      <c r="AC114" s="83">
        <v>4869.4095856351751</v>
      </c>
      <c r="AD114" s="83">
        <v>4889.2703412784031</v>
      </c>
      <c r="AE114" s="83">
        <v>5170.9623924240423</v>
      </c>
      <c r="AF114" s="171">
        <v>4976.5474397792068</v>
      </c>
      <c r="AG114" s="99">
        <v>4802.8280528820924</v>
      </c>
    </row>
    <row r="115" spans="1:33" hidden="1" x14ac:dyDescent="0.2">
      <c r="A115" s="53" t="s">
        <v>29</v>
      </c>
      <c r="C115" s="82">
        <v>9523.1276665330915</v>
      </c>
      <c r="D115" s="82">
        <v>6893.3197352502766</v>
      </c>
      <c r="E115" s="82">
        <v>6655.1921973608714</v>
      </c>
      <c r="F115" s="82">
        <v>8579.4221470450739</v>
      </c>
      <c r="G115" s="82"/>
      <c r="H115" s="82"/>
      <c r="I115" s="82"/>
      <c r="J115" s="83">
        <v>7912.7654365473281</v>
      </c>
      <c r="K115" s="83">
        <v>8233.2861200396928</v>
      </c>
      <c r="L115" s="83">
        <v>8319.1974022197464</v>
      </c>
      <c r="M115" s="83">
        <v>8147.3748378596401</v>
      </c>
      <c r="N115" s="83">
        <v>8058.2986873283116</v>
      </c>
      <c r="O115" s="83">
        <v>7891.1300823022893</v>
      </c>
      <c r="P115" s="83">
        <v>8225.467292354333</v>
      </c>
      <c r="Q115" s="83">
        <v>9056.3236347399961</v>
      </c>
      <c r="R115" s="83">
        <v>8012.9408892463234</v>
      </c>
      <c r="S115" s="83">
        <v>7663.7640406784449</v>
      </c>
      <c r="T115" s="83">
        <v>8012.6128576422352</v>
      </c>
      <c r="U115" s="83">
        <v>7314.9152237146545</v>
      </c>
      <c r="V115" s="83">
        <v>5802.2922636103167</v>
      </c>
      <c r="W115" s="83">
        <v>7337.6021198517774</v>
      </c>
      <c r="X115" s="83">
        <v>7097.7274026560071</v>
      </c>
      <c r="Y115" s="83">
        <v>7281.4844282791546</v>
      </c>
      <c r="Z115" s="83">
        <v>7633.5945286201713</v>
      </c>
      <c r="AA115" s="83">
        <v>7678.2367763997845</v>
      </c>
      <c r="AB115" s="83">
        <v>7177.8072423471385</v>
      </c>
      <c r="AC115" s="83">
        <v>6953.0454665025945</v>
      </c>
      <c r="AD115" s="83">
        <v>6813.3812336110841</v>
      </c>
      <c r="AE115" s="83">
        <v>6796.3129597667139</v>
      </c>
      <c r="AF115" s="171">
        <v>6854.2465532934648</v>
      </c>
      <c r="AG115" s="99">
        <v>7609.9800421053515</v>
      </c>
    </row>
    <row r="116" spans="1:33" hidden="1" x14ac:dyDescent="0.2">
      <c r="A116" s="53" t="s">
        <v>31</v>
      </c>
      <c r="C116" s="82">
        <v>7918.0651530108535</v>
      </c>
      <c r="D116" s="82">
        <v>6424.6813465405394</v>
      </c>
      <c r="E116" s="82">
        <v>5058.3285523044551</v>
      </c>
      <c r="F116" s="82">
        <v>6522.9094612229937</v>
      </c>
      <c r="G116" s="82"/>
      <c r="H116" s="82"/>
      <c r="I116" s="82"/>
      <c r="J116" s="83">
        <v>6480.9961282697104</v>
      </c>
      <c r="K116" s="83">
        <v>6826.4461135526381</v>
      </c>
      <c r="L116" s="83">
        <v>7079.7268097407486</v>
      </c>
      <c r="M116" s="83">
        <v>6573.1654173645284</v>
      </c>
      <c r="N116" s="83">
        <v>5924.007220582469</v>
      </c>
      <c r="O116" s="83">
        <v>5739.9274254379488</v>
      </c>
      <c r="P116" s="83">
        <v>6108.0870157269901</v>
      </c>
      <c r="Q116" s="83">
        <v>6112.3230066164515</v>
      </c>
      <c r="R116" s="83">
        <v>5882.4116426355695</v>
      </c>
      <c r="S116" s="83">
        <v>5181.7644172046421</v>
      </c>
      <c r="T116" s="83">
        <v>5318.1164782012393</v>
      </c>
      <c r="U116" s="83">
        <v>5045.4123562080458</v>
      </c>
      <c r="V116" s="83">
        <v>4699.1402918424865</v>
      </c>
      <c r="W116" s="83">
        <v>5517.1803655481717</v>
      </c>
      <c r="X116" s="83">
        <v>5366.5099961924752</v>
      </c>
      <c r="Y116" s="83">
        <v>5450.1018949085055</v>
      </c>
      <c r="Z116" s="83">
        <v>5734.9292055435362</v>
      </c>
      <c r="AA116" s="83">
        <v>5715.42678340368</v>
      </c>
      <c r="AB116" s="83">
        <v>6061.270283334542</v>
      </c>
      <c r="AC116" s="83">
        <v>5635.2297389677551</v>
      </c>
      <c r="AD116" s="83">
        <v>5444.4107509246251</v>
      </c>
      <c r="AE116" s="83">
        <v>5325.3290245908802</v>
      </c>
      <c r="AF116" s="171">
        <v>5468.3231714944195</v>
      </c>
      <c r="AG116" s="99">
        <v>5782.8141984908025</v>
      </c>
    </row>
    <row r="117" spans="1:33" hidden="1" x14ac:dyDescent="0.2">
      <c r="A117" s="53" t="s">
        <v>32</v>
      </c>
      <c r="C117" s="82">
        <v>10960.936156167842</v>
      </c>
      <c r="D117" s="82">
        <v>7731.501170563728</v>
      </c>
      <c r="E117" s="82">
        <v>7228.9156626506019</v>
      </c>
      <c r="F117" s="82">
        <v>9276.1350524669506</v>
      </c>
      <c r="G117" s="82"/>
      <c r="H117" s="82"/>
      <c r="I117" s="82"/>
      <c r="J117" s="83">
        <v>8799.3720104622807</v>
      </c>
      <c r="K117" s="83">
        <v>9391.7434652389747</v>
      </c>
      <c r="L117" s="83">
        <v>9191.5862938011924</v>
      </c>
      <c r="M117" s="83">
        <v>9591.9006366767571</v>
      </c>
      <c r="N117" s="83">
        <v>9074.9190898991274</v>
      </c>
      <c r="O117" s="83">
        <v>9767.2739394016044</v>
      </c>
      <c r="P117" s="83">
        <v>8382.5642403966503</v>
      </c>
      <c r="Q117" s="83">
        <v>9006.9119957819767</v>
      </c>
      <c r="R117" s="83">
        <v>10624.705595128677</v>
      </c>
      <c r="S117" s="83">
        <v>8033.9708141136134</v>
      </c>
      <c r="T117" s="83">
        <v>9027.0665788021233</v>
      </c>
      <c r="U117" s="83">
        <v>7040.8750494251035</v>
      </c>
      <c r="V117" s="83">
        <v>6614.135625596944</v>
      </c>
      <c r="W117" s="83">
        <v>7832.962158235282</v>
      </c>
      <c r="X117" s="83">
        <v>7589.3730331404395</v>
      </c>
      <c r="Y117" s="83">
        <v>7785.8604228233689</v>
      </c>
      <c r="Z117" s="83">
        <v>8123.6530187420403</v>
      </c>
      <c r="AA117" s="83">
        <v>8502.8482535801322</v>
      </c>
      <c r="AB117" s="83">
        <v>7881.4953693859616</v>
      </c>
      <c r="AC117" s="83">
        <v>7585.3473724931091</v>
      </c>
      <c r="AD117" s="83">
        <v>7439.6522217875199</v>
      </c>
      <c r="AE117" s="83">
        <v>7400.0691781270416</v>
      </c>
      <c r="AF117" s="171">
        <v>7475.0229241358902</v>
      </c>
      <c r="AG117" s="99">
        <v>8394.9221074109046</v>
      </c>
    </row>
    <row r="118" spans="1:33" hidden="1" x14ac:dyDescent="0.2">
      <c r="A118" s="53" t="s">
        <v>33</v>
      </c>
      <c r="C118" s="82">
        <v>4730.4547641984063</v>
      </c>
      <c r="D118" s="82">
        <v>4843.360852938632</v>
      </c>
      <c r="E118" s="82">
        <v>5283.3695351136066</v>
      </c>
      <c r="F118" s="82">
        <v>5647.0853476731991</v>
      </c>
      <c r="G118" s="82"/>
      <c r="H118" s="82"/>
      <c r="I118" s="82"/>
      <c r="J118" s="83">
        <v>5126.0676249809612</v>
      </c>
      <c r="K118" s="83">
        <v>4738.3555871083718</v>
      </c>
      <c r="L118" s="83">
        <v>4867.2598671932155</v>
      </c>
      <c r="M118" s="83">
        <v>4609.4513070235271</v>
      </c>
      <c r="N118" s="83">
        <v>4596.4179127117031</v>
      </c>
      <c r="O118" s="83">
        <v>4628.3745454129676</v>
      </c>
      <c r="P118" s="83">
        <v>4564.4612800104387</v>
      </c>
      <c r="Q118" s="83">
        <v>4963.5923028344714</v>
      </c>
      <c r="R118" s="83">
        <v>5959.8932929217499</v>
      </c>
      <c r="S118" s="83">
        <v>6490.6728652597576</v>
      </c>
      <c r="T118" s="83">
        <v>6431.2992330895031</v>
      </c>
      <c r="U118" s="83">
        <v>6550.0464974300112</v>
      </c>
      <c r="V118" s="83">
        <v>4816.4284999204201</v>
      </c>
      <c r="W118" s="83">
        <v>4612.744807627917</v>
      </c>
      <c r="X118" s="83">
        <v>4317.3834810584985</v>
      </c>
      <c r="Y118" s="83">
        <v>4446.1987662357515</v>
      </c>
      <c r="Z118" s="83">
        <v>5074.6521755895028</v>
      </c>
      <c r="AA118" s="83">
        <v>5106.9856111917843</v>
      </c>
      <c r="AB118" s="83">
        <v>5150.0946990582715</v>
      </c>
      <c r="AC118" s="83">
        <v>5414.7635136224462</v>
      </c>
      <c r="AD118" s="83">
        <v>5458.0258445541103</v>
      </c>
      <c r="AE118" s="83">
        <v>5462.5533085395455</v>
      </c>
      <c r="AF118" s="171">
        <v>5445.1142222387007</v>
      </c>
      <c r="AG118" s="99">
        <v>5211.4253109426409</v>
      </c>
    </row>
    <row r="119" spans="1:33" hidden="1" x14ac:dyDescent="0.2">
      <c r="A119" s="53" t="s">
        <v>34</v>
      </c>
      <c r="C119" s="82">
        <v>4700.1810878492115</v>
      </c>
      <c r="D119" s="82">
        <v>4740.1394359299757</v>
      </c>
      <c r="E119" s="82">
        <v>4974.7700293505004</v>
      </c>
      <c r="F119" s="82">
        <v>4111.3865738609202</v>
      </c>
      <c r="G119" s="82"/>
      <c r="H119" s="82"/>
      <c r="I119" s="82"/>
      <c r="J119" s="83">
        <v>4631.6192817476522</v>
      </c>
      <c r="K119" s="83">
        <v>4657.8683411951151</v>
      </c>
      <c r="L119" s="83">
        <v>4786.2808041993403</v>
      </c>
      <c r="M119" s="83">
        <v>4529.4558781908891</v>
      </c>
      <c r="N119" s="83">
        <v>4511.2792139711501</v>
      </c>
      <c r="O119" s="83">
        <v>4548.8659597681144</v>
      </c>
      <c r="P119" s="83">
        <v>4473.6924681741857</v>
      </c>
      <c r="Q119" s="83">
        <v>4873.7320210790076</v>
      </c>
      <c r="R119" s="83">
        <v>5879.6793891784346</v>
      </c>
      <c r="S119" s="83">
        <v>6406.0162377585675</v>
      </c>
      <c r="T119" s="83">
        <v>6344.5131188677778</v>
      </c>
      <c r="U119" s="83">
        <v>6467.5193566493572</v>
      </c>
      <c r="V119" s="83">
        <v>4735.1541176057244</v>
      </c>
      <c r="W119" s="83">
        <v>4531.9234675631533</v>
      </c>
      <c r="X119" s="83">
        <v>4230.4830241302889</v>
      </c>
      <c r="Y119" s="83">
        <v>4367.2646919745739</v>
      </c>
      <c r="Z119" s="83">
        <v>4998.022686584598</v>
      </c>
      <c r="AA119" s="83">
        <v>5024.3211896757066</v>
      </c>
      <c r="AB119" s="83">
        <v>5099.3707277510912</v>
      </c>
      <c r="AC119" s="83">
        <v>5324.2537000424718</v>
      </c>
      <c r="AD119" s="83">
        <v>5362.2603785225328</v>
      </c>
      <c r="AE119" s="83">
        <v>5371.1465639424514</v>
      </c>
      <c r="AF119" s="171">
        <v>5352.5535475024853</v>
      </c>
      <c r="AG119" s="99">
        <v>5031.6144407792253</v>
      </c>
    </row>
    <row r="120" spans="1:33" hidden="1" x14ac:dyDescent="0.2">
      <c r="A120" s="53" t="s">
        <v>36</v>
      </c>
      <c r="C120" s="82">
        <v>7066.5358469496196</v>
      </c>
      <c r="D120" s="82">
        <v>7086.9355369975801</v>
      </c>
      <c r="E120" s="82">
        <v>5104.0570024884355</v>
      </c>
      <c r="F120" s="82">
        <v>4330.180598126577</v>
      </c>
      <c r="G120" s="82"/>
      <c r="H120" s="82"/>
      <c r="I120" s="82"/>
      <c r="J120" s="83">
        <v>5896.9272461405526</v>
      </c>
      <c r="K120" s="83">
        <v>4845.2725022005452</v>
      </c>
      <c r="L120" s="83">
        <v>4970.8765884537634</v>
      </c>
      <c r="M120" s="83">
        <v>4719.668415947327</v>
      </c>
      <c r="N120" s="83">
        <v>4716.0171597784047</v>
      </c>
      <c r="O120" s="83">
        <v>4750.4270321596705</v>
      </c>
      <c r="P120" s="83">
        <v>4681.6072873971389</v>
      </c>
      <c r="Q120" s="83">
        <v>5189.8759659072475</v>
      </c>
      <c r="R120" s="83">
        <v>6263.1581694795814</v>
      </c>
      <c r="S120" s="83">
        <v>6812.3118887288874</v>
      </c>
      <c r="T120" s="83">
        <v>6748.4596637414934</v>
      </c>
      <c r="U120" s="83">
        <v>6876.1641137162806</v>
      </c>
      <c r="V120" s="83">
        <v>5064.3789121098143</v>
      </c>
      <c r="W120" s="83">
        <v>4731.5062311489364</v>
      </c>
      <c r="X120" s="83">
        <v>4433.068019504788</v>
      </c>
      <c r="Y120" s="83">
        <v>4566.8540017544183</v>
      </c>
      <c r="Z120" s="83">
        <v>5194.596672187603</v>
      </c>
      <c r="AA120" s="83">
        <v>5283.335376320556</v>
      </c>
      <c r="AB120" s="83">
        <v>5278.4490149621679</v>
      </c>
      <c r="AC120" s="83">
        <v>5600.311438520579</v>
      </c>
      <c r="AD120" s="83">
        <v>5615.3060814641758</v>
      </c>
      <c r="AE120" s="83">
        <v>5692.1444083044116</v>
      </c>
      <c r="AF120" s="171">
        <v>5635.9206427630561</v>
      </c>
      <c r="AG120" s="99">
        <v>5537.7140114319218</v>
      </c>
    </row>
    <row r="121" spans="1:33" hidden="1" x14ac:dyDescent="0.2">
      <c r="A121" s="53" t="s">
        <v>37</v>
      </c>
      <c r="C121" s="82">
        <v>7124.8994648986354</v>
      </c>
      <c r="D121" s="82">
        <v>6424.1421258805676</v>
      </c>
      <c r="E121" s="82">
        <v>5998.7613445245361</v>
      </c>
      <c r="F121" s="82">
        <v>5528.6978021246505</v>
      </c>
      <c r="G121" s="82"/>
      <c r="H121" s="82"/>
      <c r="I121" s="82"/>
      <c r="J121" s="83">
        <v>6269.1251843570972</v>
      </c>
      <c r="K121" s="83">
        <v>4683.5908252055069</v>
      </c>
      <c r="L121" s="83">
        <v>4603.9602393372734</v>
      </c>
      <c r="M121" s="83">
        <v>4763.2214110737414</v>
      </c>
      <c r="N121" s="83">
        <v>5144.5138469377252</v>
      </c>
      <c r="O121" s="83">
        <v>4983.7030425272269</v>
      </c>
      <c r="P121" s="83">
        <v>5305.3246513482245</v>
      </c>
      <c r="Q121" s="83">
        <v>5543.8678229849729</v>
      </c>
      <c r="R121" s="83">
        <v>6468.1438329807606</v>
      </c>
      <c r="S121" s="83">
        <v>7630.4099119936891</v>
      </c>
      <c r="T121" s="83">
        <v>7581.0950130324736</v>
      </c>
      <c r="U121" s="83">
        <v>7679.7248109549046</v>
      </c>
      <c r="V121" s="83">
        <v>5697.6221237764494</v>
      </c>
      <c r="W121" s="83">
        <v>5122.4367116814765</v>
      </c>
      <c r="X121" s="83">
        <v>5204.9747238680111</v>
      </c>
      <c r="Y121" s="83">
        <v>5249.0004007129073</v>
      </c>
      <c r="Z121" s="83">
        <v>4913.335010463511</v>
      </c>
      <c r="AA121" s="83">
        <v>5648.7912099515752</v>
      </c>
      <c r="AB121" s="83">
        <v>5906.8896821378248</v>
      </c>
      <c r="AC121" s="83">
        <v>6275.8159623435913</v>
      </c>
      <c r="AD121" s="83">
        <v>6153.7800502717682</v>
      </c>
      <c r="AE121" s="83">
        <v>6205.4129646471765</v>
      </c>
      <c r="AF121" s="171">
        <v>6211.6696590875117</v>
      </c>
      <c r="AG121" s="99">
        <v>6007.5547602734187</v>
      </c>
    </row>
    <row r="122" spans="1:33" hidden="1" x14ac:dyDescent="0.2">
      <c r="A122" s="53" t="s">
        <v>39</v>
      </c>
      <c r="C122" s="82"/>
      <c r="D122" s="82"/>
      <c r="E122" s="82"/>
      <c r="F122" s="82"/>
      <c r="G122" s="82"/>
      <c r="H122" s="82"/>
      <c r="I122" s="82"/>
      <c r="J122" s="83" t="e">
        <v>#DIV/0!</v>
      </c>
      <c r="K122" s="83" t="e">
        <v>#DIV/0!</v>
      </c>
      <c r="L122" s="83"/>
      <c r="M122" s="83"/>
      <c r="N122" s="83" t="e">
        <v>#DIV/0!</v>
      </c>
      <c r="O122" s="83"/>
      <c r="P122" s="83"/>
      <c r="Q122" s="83"/>
      <c r="R122" s="83"/>
      <c r="S122" s="83" t="e">
        <v>#DIV/0!</v>
      </c>
      <c r="T122" s="83"/>
      <c r="U122" s="83"/>
      <c r="V122" s="83"/>
      <c r="W122" s="83" t="e">
        <v>#DIV/0!</v>
      </c>
      <c r="X122" s="83"/>
      <c r="Y122" s="83"/>
      <c r="Z122" s="83"/>
      <c r="AA122" s="83"/>
      <c r="AB122" s="83"/>
      <c r="AC122" s="83"/>
      <c r="AD122" s="83"/>
      <c r="AE122" s="83"/>
      <c r="AF122" s="171" t="s">
        <v>43</v>
      </c>
      <c r="AG122" s="99"/>
    </row>
    <row r="123" spans="1:33" ht="10.8" hidden="1" thickBot="1" x14ac:dyDescent="0.25">
      <c r="A123" s="55" t="s">
        <v>40</v>
      </c>
      <c r="B123" s="9"/>
      <c r="C123" s="89">
        <v>8430.3229161478448</v>
      </c>
      <c r="D123" s="89">
        <v>8090.2689116289339</v>
      </c>
      <c r="E123" s="89">
        <v>6777.3302113097961</v>
      </c>
      <c r="F123" s="89">
        <v>5911.0702205877378</v>
      </c>
      <c r="G123" s="89"/>
      <c r="H123" s="89"/>
      <c r="I123" s="89"/>
      <c r="J123" s="83">
        <v>7302.2480649185782</v>
      </c>
      <c r="K123" s="83">
        <v>5410.0214308474442</v>
      </c>
      <c r="L123" s="83">
        <v>5405.1904595975566</v>
      </c>
      <c r="M123" s="83">
        <v>5414.8524020973318</v>
      </c>
      <c r="N123" s="83">
        <v>5496.8429141246797</v>
      </c>
      <c r="O123" s="83">
        <v>5389.660830282869</v>
      </c>
      <c r="P123" s="83">
        <v>5604.0249979664895</v>
      </c>
      <c r="Q123" s="83">
        <v>6027.1789433139393</v>
      </c>
      <c r="R123" s="83">
        <v>6772.2998959866263</v>
      </c>
      <c r="S123" s="83">
        <v>7544.9059956027231</v>
      </c>
      <c r="T123" s="83">
        <v>7547.4807043821802</v>
      </c>
      <c r="U123" s="83">
        <v>7542.3312868232661</v>
      </c>
      <c r="V123" s="83">
        <v>6325.1859674329653</v>
      </c>
      <c r="W123" s="83">
        <v>5539.9763997489308</v>
      </c>
      <c r="X123" s="83">
        <v>5759.215706836254</v>
      </c>
      <c r="Y123" s="83">
        <v>5409.5015493777273</v>
      </c>
      <c r="Z123" s="83">
        <v>5451.2119430328103</v>
      </c>
      <c r="AA123" s="90">
        <v>6039.3272298580741</v>
      </c>
      <c r="AB123" s="90">
        <v>6010.4211564028747</v>
      </c>
      <c r="AC123" s="90">
        <v>6146.0230920413132</v>
      </c>
      <c r="AD123" s="90">
        <v>5945.8903886432508</v>
      </c>
      <c r="AE123" s="90">
        <v>6157.4898973780764</v>
      </c>
      <c r="AF123" s="172">
        <v>6083.1344593542135</v>
      </c>
      <c r="AG123" s="100">
        <v>6377.3715871394006</v>
      </c>
    </row>
  </sheetData>
  <phoneticPr fontId="0" type="noConversion"/>
  <pageMargins left="0.25" right="0.25" top="1" bottom="0.25" header="0.5" footer="0.5"/>
  <pageSetup scale="68" orientation="landscape" r:id="rId1"/>
  <headerFooter alignWithMargins="0">
    <oddHeader>&amp;C&amp;"Times New Roman,Bold"&amp;12EAST POWER DESK PRICE REPORT
Off-Peak Prices and Heat Rates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3]!PublishPowerOffPeakPrices">
                <anchor moveWithCells="1" sizeWithCells="1">
                  <from>
                    <xdr:col>2</xdr:col>
                    <xdr:colOff>243840</xdr:colOff>
                    <xdr:row>0</xdr:row>
                    <xdr:rowOff>106680</xdr:rowOff>
                  </from>
                  <to>
                    <xdr:col>4</xdr:col>
                    <xdr:colOff>480060</xdr:colOff>
                    <xdr:row>5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Power East Price</vt:lpstr>
      <vt:lpstr>E. Power Desk Daily Price</vt:lpstr>
      <vt:lpstr>Power Off-Peak Prices</vt:lpstr>
      <vt:lpstr>'Power East Price'!DetailData</vt:lpstr>
      <vt:lpstr>'Power Off-Peak Prices'!DetailData</vt:lpstr>
      <vt:lpstr>epr19sec1</vt:lpstr>
      <vt:lpstr>erp15sec1</vt:lpstr>
      <vt:lpstr>erp18sec1</vt:lpstr>
      <vt:lpstr>erp19sec1</vt:lpstr>
      <vt:lpstr>Factors</vt:lpstr>
      <vt:lpstr>nr_EPDDPrR</vt:lpstr>
      <vt:lpstr>nr_POPPrc</vt:lpstr>
      <vt:lpstr>'Power Off-Peak Prices'!nr_pow_east_price</vt:lpstr>
      <vt:lpstr>nr_pow_east_price</vt:lpstr>
      <vt:lpstr>'E. Power Desk Daily Price'!Print_Area</vt:lpstr>
      <vt:lpstr>'Power East Price'!Print_Area</vt:lpstr>
      <vt:lpstr>'Power Off-Peak Prices'!Print_Area</vt:lpstr>
      <vt:lpstr>PrReportDate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2001-07-09T21:04:33Z</dcterms:created>
  <dcterms:modified xsi:type="dcterms:W3CDTF">2023-09-10T15:35:16Z</dcterms:modified>
</cp:coreProperties>
</file>