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12" windowWidth="15336" windowHeight="4572" tabRatio="813" activeTab="2"/>
  </bookViews>
  <sheets>
    <sheet name="Legal Notice" sheetId="45" r:id="rId1"/>
    <sheet name="Instruction Page" sheetId="42" r:id="rId2"/>
    <sheet name="Certification Form" sheetId="26" r:id="rId3"/>
    <sheet name="List Page" sheetId="43" r:id="rId4"/>
    <sheet name="Offers to Sell (2)" sheetId="22" state="hidden" r:id="rId5"/>
  </sheets>
  <definedNames>
    <definedName name="AprAward">#REF!</definedName>
    <definedName name="AprOffer">#REF!</definedName>
    <definedName name="AugAward">#REF!</definedName>
    <definedName name="AugOffer">#REF!</definedName>
    <definedName name="cell1">#REF!</definedName>
    <definedName name="cell2">#REF!</definedName>
    <definedName name="cell3">#REF!</definedName>
    <definedName name="copy_area">'Certification Form'!$33:$33</definedName>
    <definedName name="copy_cell_area">'Certification Form'!$19:$33</definedName>
    <definedName name="copy_cell_location_area">'Certification Form'!$B$33</definedName>
    <definedName name="copy_location_area">'Certification Form'!$33:$33</definedName>
    <definedName name="DecAward">#REF!</definedName>
    <definedName name="DecOffer">#REF!</definedName>
    <definedName name="FebAward">#REF!</definedName>
    <definedName name="FebOffer">#REF!</definedName>
    <definedName name="JanAward">#REF!</definedName>
    <definedName name="JanOffer">#REF!</definedName>
    <definedName name="JulAward">#REF!</definedName>
    <definedName name="JulOffer">#REF!</definedName>
    <definedName name="JunAward">#REF!</definedName>
    <definedName name="JunOffer">#REF!</definedName>
    <definedName name="MarAward">#REF!</definedName>
    <definedName name="MarOffer">#REF!</definedName>
    <definedName name="MayAward">#REF!</definedName>
    <definedName name="MayOffer">'Certification Form'!$B$17:$R$33</definedName>
    <definedName name="NovAward">#REF!</definedName>
    <definedName name="NovOffer">'Certification Form'!$B$17:$R$33</definedName>
    <definedName name="OctAward">#REF!</definedName>
    <definedName name="OctOffer">#REF!</definedName>
    <definedName name="opp1insrow">#REF!</definedName>
    <definedName name="opp2insrow">#REF!</definedName>
    <definedName name="opp3insrow">#REF!</definedName>
    <definedName name="opp4insrow">#REF!</definedName>
    <definedName name="opp5insrow">#REF!</definedName>
    <definedName name="opp6insrow">#REF!</definedName>
    <definedName name="oppdiff1">#REF!</definedName>
    <definedName name="oppdiff2">#REF!</definedName>
    <definedName name="oppdiff3">#REF!</definedName>
    <definedName name="oppdiff4">#REF!</definedName>
    <definedName name="oppdiff5">#REF!</definedName>
    <definedName name="oppdiff6">#REF!</definedName>
    <definedName name="_xlnm.Print_Area" localSheetId="2">'Certification Form'!$A$1:$AN$50</definedName>
    <definedName name="SepAward">#REF!</definedName>
    <definedName name="SepOffer">#REF!</definedName>
    <definedName name="StripAward">#REF!</definedName>
    <definedName name="StripOffer">#REF!</definedName>
    <definedName name="sumdiff">#REF!</definedName>
    <definedName name="Table">'Certification Form'!$B$17:$R$33</definedName>
    <definedName name="temp">#REF!</definedName>
    <definedName name="Templete">'Certification Form'!$A$3:$AB$50</definedName>
  </definedNames>
  <calcPr calcId="0" fullCalcOnLoad="1"/>
</workbook>
</file>

<file path=xl/calcChain.xml><?xml version="1.0" encoding="utf-8"?>
<calcChain xmlns="http://schemas.openxmlformats.org/spreadsheetml/2006/main">
  <c r="B9" i="26" l="1"/>
  <c r="H10" i="26"/>
  <c r="I10" i="26"/>
  <c r="J10" i="26"/>
  <c r="K10" i="26"/>
  <c r="L10" i="26"/>
  <c r="M10" i="26"/>
  <c r="N10" i="26"/>
  <c r="B11" i="26"/>
  <c r="E11" i="26"/>
  <c r="H11" i="26"/>
  <c r="I11" i="26"/>
  <c r="J11" i="26"/>
  <c r="K11" i="26"/>
  <c r="L11" i="26"/>
  <c r="M11" i="26"/>
  <c r="N11" i="26"/>
  <c r="H12" i="26"/>
  <c r="I12" i="26"/>
  <c r="J12" i="26"/>
  <c r="K12" i="26"/>
  <c r="L12" i="26"/>
  <c r="M12" i="26"/>
  <c r="N12" i="26"/>
  <c r="B13" i="26"/>
  <c r="H15" i="26"/>
  <c r="I15" i="26"/>
  <c r="J15" i="26"/>
  <c r="K15" i="26"/>
  <c r="L15" i="26"/>
  <c r="M15" i="26"/>
  <c r="B17" i="26"/>
  <c r="N17" i="26"/>
  <c r="P17" i="26"/>
  <c r="Q17" i="26"/>
  <c r="R17" i="26"/>
  <c r="S17" i="26"/>
  <c r="T17" i="26"/>
  <c r="U17" i="26"/>
  <c r="V17" i="26"/>
  <c r="W17" i="26"/>
  <c r="Y17" i="26"/>
  <c r="Z17" i="26"/>
  <c r="AA17" i="26"/>
  <c r="AB17" i="26"/>
  <c r="AC17" i="26"/>
  <c r="AD17" i="26"/>
  <c r="AE17" i="26"/>
  <c r="AF17" i="26"/>
  <c r="AG17" i="26"/>
  <c r="B18" i="26"/>
  <c r="O18" i="26"/>
  <c r="P18" i="26"/>
  <c r="Q18" i="26"/>
  <c r="R18" i="26"/>
  <c r="S18" i="26"/>
  <c r="T18" i="26"/>
  <c r="U18" i="26"/>
  <c r="V18" i="26"/>
  <c r="W18" i="26"/>
  <c r="Y18" i="26"/>
  <c r="Z18" i="26"/>
  <c r="AA18" i="26"/>
  <c r="AB18" i="26"/>
  <c r="AC18" i="26"/>
  <c r="AD18" i="26"/>
  <c r="AE18" i="26"/>
  <c r="AF18" i="26"/>
  <c r="AG18" i="26"/>
  <c r="B19" i="26"/>
  <c r="N19" i="26"/>
  <c r="O19" i="26"/>
  <c r="P19" i="26"/>
  <c r="Q19" i="26"/>
  <c r="R19" i="26"/>
  <c r="S19" i="26"/>
  <c r="T19" i="26"/>
  <c r="U19" i="26"/>
  <c r="V19" i="26"/>
  <c r="W19" i="26"/>
  <c r="Y19" i="26"/>
  <c r="Z19" i="26"/>
  <c r="AA19" i="26"/>
  <c r="AB19" i="26"/>
  <c r="AC19" i="26"/>
  <c r="AD19" i="26"/>
  <c r="AE19" i="26"/>
  <c r="AF19" i="26"/>
  <c r="AG19" i="26"/>
  <c r="B20" i="26"/>
  <c r="N20" i="26"/>
  <c r="O20" i="26"/>
  <c r="P20" i="26"/>
  <c r="Q20" i="26"/>
  <c r="R20" i="26"/>
  <c r="S20" i="26"/>
  <c r="T20" i="26"/>
  <c r="U20" i="26"/>
  <c r="V20" i="26"/>
  <c r="W20" i="26"/>
  <c r="Y20" i="26"/>
  <c r="Z20" i="26"/>
  <c r="AA20" i="26"/>
  <c r="AB20" i="26"/>
  <c r="AC20" i="26"/>
  <c r="AD20" i="26"/>
  <c r="AE20" i="26"/>
  <c r="AF20" i="26"/>
  <c r="AG20" i="26"/>
  <c r="B21" i="26"/>
  <c r="N21" i="26"/>
  <c r="O21" i="26"/>
  <c r="P21" i="26"/>
  <c r="Q21" i="26"/>
  <c r="R21" i="26"/>
  <c r="S21" i="26"/>
  <c r="T21" i="26"/>
  <c r="U21" i="26"/>
  <c r="V21" i="26"/>
  <c r="W21" i="26"/>
  <c r="Y21" i="26"/>
  <c r="Z21" i="26"/>
  <c r="AA21" i="26"/>
  <c r="AB21" i="26"/>
  <c r="AC21" i="26"/>
  <c r="AD21" i="26"/>
  <c r="AE21" i="26"/>
  <c r="AF21" i="26"/>
  <c r="AG21" i="26"/>
  <c r="B22" i="26"/>
  <c r="N22" i="26"/>
  <c r="O22" i="26"/>
  <c r="P22" i="26"/>
  <c r="Q22" i="26"/>
  <c r="R22" i="26"/>
  <c r="S22" i="26"/>
  <c r="T22" i="26"/>
  <c r="U22" i="26"/>
  <c r="V22" i="26"/>
  <c r="W22" i="26"/>
  <c r="Y22" i="26"/>
  <c r="Z22" i="26"/>
  <c r="AA22" i="26"/>
  <c r="AB22" i="26"/>
  <c r="AC22" i="26"/>
  <c r="AD22" i="26"/>
  <c r="AE22" i="26"/>
  <c r="AF22" i="26"/>
  <c r="AG22" i="26"/>
  <c r="B23" i="26"/>
  <c r="N23" i="26"/>
  <c r="O23" i="26"/>
  <c r="P23" i="26"/>
  <c r="Q23" i="26"/>
  <c r="R23" i="26"/>
  <c r="S23" i="26"/>
  <c r="T23" i="26"/>
  <c r="U23" i="26"/>
  <c r="V23" i="26"/>
  <c r="W23" i="26"/>
  <c r="Y23" i="26"/>
  <c r="Z23" i="26"/>
  <c r="AA23" i="26"/>
  <c r="AB23" i="26"/>
  <c r="AC23" i="26"/>
  <c r="AD23" i="26"/>
  <c r="AE23" i="26"/>
  <c r="AF23" i="26"/>
  <c r="AG23" i="26"/>
  <c r="B24" i="26"/>
  <c r="N24" i="26"/>
  <c r="O24" i="26"/>
  <c r="P24" i="26"/>
  <c r="Q24" i="26"/>
  <c r="R24" i="26"/>
  <c r="S24" i="26"/>
  <c r="T24" i="26"/>
  <c r="U24" i="26"/>
  <c r="V24" i="26"/>
  <c r="W24" i="26"/>
  <c r="Y24" i="26"/>
  <c r="Z24" i="26"/>
  <c r="AA24" i="26"/>
  <c r="AB24" i="26"/>
  <c r="AC24" i="26"/>
  <c r="AD24" i="26"/>
  <c r="AE24" i="26"/>
  <c r="AF24" i="26"/>
  <c r="AG24" i="26"/>
  <c r="B25" i="26"/>
  <c r="N25" i="26"/>
  <c r="O25" i="26"/>
  <c r="P25" i="26"/>
  <c r="Q25" i="26"/>
  <c r="R25" i="26"/>
  <c r="S25" i="26"/>
  <c r="T25" i="26"/>
  <c r="U25" i="26"/>
  <c r="V25" i="26"/>
  <c r="W25" i="26"/>
  <c r="Y25" i="26"/>
  <c r="Z25" i="26"/>
  <c r="AA25" i="26"/>
  <c r="AB25" i="26"/>
  <c r="AC25" i="26"/>
  <c r="AD25" i="26"/>
  <c r="AE25" i="26"/>
  <c r="AF25" i="26"/>
  <c r="AG25" i="26"/>
  <c r="B26" i="26"/>
  <c r="N26" i="26"/>
  <c r="O26" i="26"/>
  <c r="P26" i="26"/>
  <c r="Q26" i="26"/>
  <c r="R26" i="26"/>
  <c r="S26" i="26"/>
  <c r="T26" i="26"/>
  <c r="U26" i="26"/>
  <c r="V26" i="26"/>
  <c r="W26" i="26"/>
  <c r="Y26" i="26"/>
  <c r="Z26" i="26"/>
  <c r="AA26" i="26"/>
  <c r="AB26" i="26"/>
  <c r="AC26" i="26"/>
  <c r="AD26" i="26"/>
  <c r="AE26" i="26"/>
  <c r="AF26" i="26"/>
  <c r="AG26" i="26"/>
  <c r="B27" i="26"/>
  <c r="N27" i="26"/>
  <c r="O27" i="26"/>
  <c r="P27" i="26"/>
  <c r="Q27" i="26"/>
  <c r="R27" i="26"/>
  <c r="S27" i="26"/>
  <c r="T27" i="26"/>
  <c r="U27" i="26"/>
  <c r="V27" i="26"/>
  <c r="W27" i="26"/>
  <c r="Y27" i="26"/>
  <c r="Z27" i="26"/>
  <c r="AA27" i="26"/>
  <c r="AB27" i="26"/>
  <c r="AC27" i="26"/>
  <c r="AD27" i="26"/>
  <c r="AE27" i="26"/>
  <c r="AF27" i="26"/>
  <c r="AG27" i="26"/>
  <c r="B28" i="26"/>
  <c r="N28" i="26"/>
  <c r="O28" i="26"/>
  <c r="P28" i="26"/>
  <c r="Q28" i="26"/>
  <c r="R28" i="26"/>
  <c r="S28" i="26"/>
  <c r="T28" i="26"/>
  <c r="U28" i="26"/>
  <c r="V28" i="26"/>
  <c r="W28" i="26"/>
  <c r="Y28" i="26"/>
  <c r="Z28" i="26"/>
  <c r="AA28" i="26"/>
  <c r="AB28" i="26"/>
  <c r="AC28" i="26"/>
  <c r="AD28" i="26"/>
  <c r="AE28" i="26"/>
  <c r="AF28" i="26"/>
  <c r="AG28" i="26"/>
  <c r="B29" i="26"/>
  <c r="N29" i="26"/>
  <c r="O29" i="26"/>
  <c r="P29" i="26"/>
  <c r="Q29" i="26"/>
  <c r="R29" i="26"/>
  <c r="S29" i="26"/>
  <c r="T29" i="26"/>
  <c r="U29" i="26"/>
  <c r="V29" i="26"/>
  <c r="W29" i="26"/>
  <c r="Y29" i="26"/>
  <c r="Z29" i="26"/>
  <c r="AA29" i="26"/>
  <c r="AB29" i="26"/>
  <c r="AC29" i="26"/>
  <c r="AD29" i="26"/>
  <c r="AE29" i="26"/>
  <c r="AF29" i="26"/>
  <c r="AG29" i="26"/>
  <c r="B30" i="26"/>
  <c r="N30" i="26"/>
  <c r="O30" i="26"/>
  <c r="P30" i="26"/>
  <c r="Q30" i="26"/>
  <c r="R30" i="26"/>
  <c r="S30" i="26"/>
  <c r="T30" i="26"/>
  <c r="U30" i="26"/>
  <c r="V30" i="26"/>
  <c r="W30" i="26"/>
  <c r="Y30" i="26"/>
  <c r="Z30" i="26"/>
  <c r="AA30" i="26"/>
  <c r="AB30" i="26"/>
  <c r="AC30" i="26"/>
  <c r="AD30" i="26"/>
  <c r="AE30" i="26"/>
  <c r="AF30" i="26"/>
  <c r="AG30" i="26"/>
  <c r="B31" i="26"/>
  <c r="N31" i="26"/>
  <c r="O31" i="26"/>
  <c r="P31" i="26"/>
  <c r="Q31" i="26"/>
  <c r="R31" i="26"/>
  <c r="S31" i="26"/>
  <c r="T31" i="26"/>
  <c r="U31" i="26"/>
  <c r="V31" i="26"/>
  <c r="W31" i="26"/>
  <c r="Y31" i="26"/>
  <c r="Z31" i="26"/>
  <c r="AA31" i="26"/>
  <c r="AB31" i="26"/>
  <c r="AC31" i="26"/>
  <c r="AD31" i="26"/>
  <c r="AE31" i="26"/>
  <c r="AF31" i="26"/>
  <c r="AG31" i="26"/>
  <c r="B32" i="26"/>
  <c r="N32" i="26"/>
  <c r="O32" i="26"/>
  <c r="P32" i="26"/>
  <c r="Q32" i="26"/>
  <c r="R32" i="26"/>
  <c r="S32" i="26"/>
  <c r="T32" i="26"/>
  <c r="U32" i="26"/>
  <c r="V32" i="26"/>
  <c r="W32" i="26"/>
  <c r="Y32" i="26"/>
  <c r="Z32" i="26"/>
  <c r="AA32" i="26"/>
  <c r="AB32" i="26"/>
  <c r="AC32" i="26"/>
  <c r="AD32" i="26"/>
  <c r="AE32" i="26"/>
  <c r="AF32" i="26"/>
  <c r="AG32" i="26"/>
  <c r="B33" i="26"/>
  <c r="N33" i="26"/>
  <c r="O33" i="26"/>
  <c r="P33" i="26"/>
  <c r="Q33" i="26"/>
  <c r="R33" i="26"/>
  <c r="S33" i="26"/>
  <c r="T33" i="26"/>
  <c r="U33" i="26"/>
  <c r="V33" i="26"/>
  <c r="W33" i="26"/>
  <c r="Y33" i="26"/>
  <c r="Z33" i="26"/>
  <c r="AA33" i="26"/>
  <c r="AB33" i="26"/>
  <c r="AC33" i="26"/>
  <c r="AD33" i="26"/>
  <c r="AE33" i="26"/>
  <c r="AF33" i="26"/>
  <c r="AG33" i="26"/>
  <c r="H34" i="26"/>
  <c r="I34" i="26"/>
  <c r="J34" i="26"/>
  <c r="K34" i="26"/>
  <c r="L34" i="26"/>
  <c r="M34" i="26"/>
  <c r="D35" i="26"/>
  <c r="E35" i="26"/>
  <c r="G35" i="26"/>
  <c r="H35" i="26"/>
  <c r="I35" i="26"/>
  <c r="J35" i="26"/>
  <c r="K35" i="26"/>
  <c r="L35" i="26"/>
  <c r="M35" i="26"/>
  <c r="S35" i="26"/>
  <c r="T35" i="26"/>
  <c r="U35" i="26"/>
  <c r="V35" i="26"/>
  <c r="W35" i="26"/>
  <c r="E44" i="26"/>
</calcChain>
</file>

<file path=xl/comments1.xml><?xml version="1.0" encoding="utf-8"?>
<comments xmlns="http://schemas.openxmlformats.org/spreadsheetml/2006/main">
  <authors>
    <author>EMPLOYEE</author>
  </authors>
  <commentList>
    <comment ref="D17" authorId="0" shapeId="0">
      <text>
        <r>
          <rPr>
            <b/>
            <sz val="8"/>
            <color indexed="81"/>
            <rFont val="Tahoma"/>
          </rPr>
          <t>Enter:
ROS = Rest of State
NYC = New York City
LI = Long Island
HQ= Hydro Quebec
PJM = PJMISO Area
OH = Ontario Hydro
NE = ISO New England Area</t>
        </r>
        <r>
          <rPr>
            <sz val="8"/>
            <color indexed="81"/>
            <rFont val="Tahoma"/>
          </rPr>
          <t xml:space="preserve">
</t>
        </r>
      </text>
    </comment>
    <comment ref="E17" authorId="0" shapeId="0">
      <text>
        <r>
          <rPr>
            <b/>
            <sz val="8"/>
            <color indexed="81"/>
            <rFont val="Tahoma"/>
          </rPr>
          <t>When self supplying, enter your own name.</t>
        </r>
        <r>
          <rPr>
            <sz val="8"/>
            <color indexed="81"/>
            <rFont val="Tahoma"/>
          </rPr>
          <t xml:space="preserve">
</t>
        </r>
      </text>
    </comment>
    <comment ref="G17" authorId="0" shapeId="0">
      <text>
        <r>
          <rPr>
            <sz val="8"/>
            <color indexed="81"/>
            <rFont val="Tahoma"/>
          </rPr>
          <t>This column MUST be completed for each entrée.   Enter Sold or Purchased.
When entering MW (to the right), sold amounts must be negative and purchased amounts must be postive.
An error warning will appear if entry errors are made.</t>
        </r>
      </text>
    </comment>
  </commentList>
</comments>
</file>

<file path=xl/sharedStrings.xml><?xml version="1.0" encoding="utf-8"?>
<sst xmlns="http://schemas.openxmlformats.org/spreadsheetml/2006/main" count="2177" uniqueCount="1125">
  <si>
    <t>ETK561</t>
  </si>
  <si>
    <t>Lafarge Building Material, Inc (Blue Circle Cement)</t>
  </si>
  <si>
    <t>Wheelabrator Westchester Co., L.P.</t>
  </si>
  <si>
    <t>HQ_GEN</t>
  </si>
  <si>
    <t>Entergy Nuclear IP2 LLC</t>
  </si>
  <si>
    <t>EntNuIP2</t>
  </si>
  <si>
    <t>($/kW)</t>
  </si>
  <si>
    <t>Amount</t>
  </si>
  <si>
    <t>NYC</t>
  </si>
  <si>
    <t>LI</t>
  </si>
  <si>
    <t>PJM</t>
  </si>
  <si>
    <t>HQ</t>
  </si>
  <si>
    <t>(MW)</t>
  </si>
  <si>
    <t>Offers to Sell</t>
  </si>
  <si>
    <t>Bid #</t>
  </si>
  <si>
    <t>New York Independent System Operator</t>
  </si>
  <si>
    <t>Installed Capacity (ICAP) Obligatory Period Auction</t>
  </si>
  <si>
    <t>ICAP Obligation Period Auction (6 mth)</t>
  </si>
  <si>
    <t>Min. Price</t>
  </si>
  <si>
    <t>*  Locations must be checked using the number one (1).</t>
  </si>
  <si>
    <r>
      <t>Instructions</t>
    </r>
    <r>
      <rPr>
        <sz val="10"/>
        <rFont val="Arial"/>
      </rPr>
      <t>*</t>
    </r>
  </si>
  <si>
    <t>Contact Name:</t>
  </si>
  <si>
    <t>Company Address:</t>
  </si>
  <si>
    <t>Company Name:</t>
  </si>
  <si>
    <t>Contact #:</t>
  </si>
  <si>
    <t>Contact E-Mail:</t>
  </si>
  <si>
    <t>Registrant Name:</t>
  </si>
  <si>
    <t>Phase #:</t>
  </si>
  <si>
    <t>Location*</t>
  </si>
  <si>
    <t>ROS**</t>
  </si>
  <si>
    <t>** Rest of State - New York Control Area outside of New York City &amp; Long Island</t>
  </si>
  <si>
    <t>Date submitted:</t>
  </si>
  <si>
    <t>Instructions:</t>
  </si>
  <si>
    <t>Contact Phone#:</t>
  </si>
  <si>
    <t>SUBMIT TO:</t>
  </si>
  <si>
    <t>Name</t>
  </si>
  <si>
    <r>
      <t>* Rest of State</t>
    </r>
    <r>
      <rPr>
        <sz val="10"/>
        <rFont val="Times New Roman"/>
        <family val="1"/>
      </rPr>
      <t xml:space="preserve"> - New York Control Area outside of New York City &amp; Long Island</t>
    </r>
  </si>
  <si>
    <t>Do Not Enter Information</t>
  </si>
  <si>
    <t>Your Name Goes Here</t>
  </si>
  <si>
    <t>Your Phone # Here</t>
  </si>
  <si>
    <t>Address 1</t>
  </si>
  <si>
    <t>Address 2</t>
  </si>
  <si>
    <t>Address 3</t>
  </si>
  <si>
    <t>City, State Zip</t>
  </si>
  <si>
    <t>your @ address here</t>
  </si>
  <si>
    <t>PTID</t>
  </si>
  <si>
    <t>#</t>
  </si>
  <si>
    <t>Submitter's</t>
  </si>
  <si>
    <t>Location</t>
  </si>
  <si>
    <t>ROS</t>
  </si>
  <si>
    <t>MUST be completed by initial supplier</t>
  </si>
  <si>
    <t>Transferred</t>
  </si>
  <si>
    <t>To/From</t>
  </si>
  <si>
    <t>Sold</t>
  </si>
  <si>
    <t>Purchased</t>
  </si>
  <si>
    <t>or</t>
  </si>
  <si>
    <t>Winter</t>
  </si>
  <si>
    <t>Total</t>
  </si>
  <si>
    <t>Negative MWs = Sold, Positive MWs = Purchased</t>
  </si>
  <si>
    <t>OH</t>
  </si>
  <si>
    <t>NE</t>
  </si>
  <si>
    <t>Capability Season:</t>
  </si>
  <si>
    <t>Long Name</t>
  </si>
  <si>
    <t>Summer</t>
  </si>
  <si>
    <t>Locations</t>
  </si>
  <si>
    <t>Season</t>
  </si>
  <si>
    <t>TransType</t>
  </si>
  <si>
    <t>Short Name</t>
  </si>
  <si>
    <t>PTIDs</t>
  </si>
  <si>
    <t>1st Rochdale Cooperative Group, Ltd.</t>
  </si>
  <si>
    <t>1stRoch</t>
  </si>
  <si>
    <t>3M Purchasing and Packaging</t>
  </si>
  <si>
    <t>3mP&amp;P</t>
  </si>
  <si>
    <t>Advantage Energy, Inc.</t>
  </si>
  <si>
    <t>AdvantEn</t>
  </si>
  <si>
    <t>Agway Energy Services, Inc.</t>
  </si>
  <si>
    <t>AgwayES</t>
  </si>
  <si>
    <t>Amerada Hess Corporation</t>
  </si>
  <si>
    <t>AmerHess</t>
  </si>
  <si>
    <t>Amherst Utility Cooperative</t>
  </si>
  <si>
    <t>AmherUtl</t>
  </si>
  <si>
    <t>Astoria Generating Company, LP</t>
  </si>
  <si>
    <t>AstGenCo</t>
  </si>
  <si>
    <t>Central Hudson Enterprises Corporation</t>
  </si>
  <si>
    <t>CHEnt</t>
  </si>
  <si>
    <t>Central Hudson Gas &amp; Electric Corp.</t>
  </si>
  <si>
    <t>CHGE</t>
  </si>
  <si>
    <t>City of Buffalo, NY</t>
  </si>
  <si>
    <t>CityBuff</t>
  </si>
  <si>
    <t>Con Edison Solutions, Inc.</t>
  </si>
  <si>
    <t>ConEdSol</t>
  </si>
  <si>
    <t>Conectiv Energy Supply, Inc.</t>
  </si>
  <si>
    <t>ConecEn</t>
  </si>
  <si>
    <t>Consolidated Edison Company of NY, Inc.</t>
  </si>
  <si>
    <t>ConEdNY</t>
  </si>
  <si>
    <t>Consolidated Edison Energy, Inc.</t>
  </si>
  <si>
    <t>ConEdEn</t>
  </si>
  <si>
    <t>Constellation Power Source, Inc.</t>
  </si>
  <si>
    <t>ConstPwr</t>
  </si>
  <si>
    <t>County of Niagara</t>
  </si>
  <si>
    <t>CountNia</t>
  </si>
  <si>
    <t>Dynegy Power Marketing, Inc.</t>
  </si>
  <si>
    <t>DynegyPM</t>
  </si>
  <si>
    <t>East Coast Power LLC</t>
  </si>
  <si>
    <t>EastCoas</t>
  </si>
  <si>
    <t>Econnergy</t>
  </si>
  <si>
    <t>Econnerg</t>
  </si>
  <si>
    <t>Empire Natural Gas</t>
  </si>
  <si>
    <t>EmpiNatG</t>
  </si>
  <si>
    <t>Energetix</t>
  </si>
  <si>
    <t>Energetx</t>
  </si>
  <si>
    <t>Energy Cooperative of New York, Inc.</t>
  </si>
  <si>
    <t>ECNY</t>
  </si>
  <si>
    <t>Erie, County of</t>
  </si>
  <si>
    <t>CountEri</t>
  </si>
  <si>
    <t>Essential</t>
  </si>
  <si>
    <t>Essent</t>
  </si>
  <si>
    <t>FPL Energy Power Marketing, Inc.</t>
  </si>
  <si>
    <t>FPLEnPwM</t>
  </si>
  <si>
    <t>Freeport, Inc Village of</t>
  </si>
  <si>
    <t>Freeport</t>
  </si>
  <si>
    <t>HQ EnergyServices US</t>
  </si>
  <si>
    <t>HQEnSvUS</t>
  </si>
  <si>
    <t>Indeck-Corinth, L.P.</t>
  </si>
  <si>
    <t>IndCorin</t>
  </si>
  <si>
    <t>Indeck-Ilion, L.P.</t>
  </si>
  <si>
    <t>IndIllio</t>
  </si>
  <si>
    <t>Indeck-Olean, L.P.</t>
  </si>
  <si>
    <t>IndOlean</t>
  </si>
  <si>
    <t>Indeck-Oswego, L.P.</t>
  </si>
  <si>
    <t>IndOsweg</t>
  </si>
  <si>
    <t>Indeck-Yerkes, L.P.</t>
  </si>
  <si>
    <t>IndYerks</t>
  </si>
  <si>
    <t>Jamestown, Board of Public Utilities</t>
  </si>
  <si>
    <t>Jamestwn</t>
  </si>
  <si>
    <t>Kaleida Health</t>
  </si>
  <si>
    <t>Kaleida</t>
  </si>
  <si>
    <t>Keyspan Energy Services, Inc.</t>
  </si>
  <si>
    <t>KeySpEn</t>
  </si>
  <si>
    <t>Keyspan Ravenswood</t>
  </si>
  <si>
    <t>KeySpRav</t>
  </si>
  <si>
    <t>Long Island Power Authority</t>
  </si>
  <si>
    <t>LIPA</t>
  </si>
  <si>
    <t>Metromedia Energy</t>
  </si>
  <si>
    <t>Mirabito Gas and Electric Inc.</t>
  </si>
  <si>
    <t>MirabiGE</t>
  </si>
  <si>
    <t>Monroe County</t>
  </si>
  <si>
    <t>CountMon</t>
  </si>
  <si>
    <t>Morgan Stanley Capital Group, Inc.</t>
  </si>
  <si>
    <t>MorgStan</t>
  </si>
  <si>
    <t>National Fuel Resources, Inc.</t>
  </si>
  <si>
    <t>NatlFuel</t>
  </si>
  <si>
    <t>Federal Electric and Gas</t>
  </si>
  <si>
    <t>FedEG</t>
  </si>
  <si>
    <t>New York Municipal Power Agency</t>
  </si>
  <si>
    <t>NYMPA</t>
  </si>
  <si>
    <t>New York Power Authority</t>
  </si>
  <si>
    <t>NYPA</t>
  </si>
  <si>
    <t>New York State Electric &amp; Gas</t>
  </si>
  <si>
    <t>NYSEG</t>
  </si>
  <si>
    <t>AESNuEn</t>
  </si>
  <si>
    <t>Niagara Mohawk Energy Marketing, Inc.</t>
  </si>
  <si>
    <t>NIMOEM</t>
  </si>
  <si>
    <t>Niagara Mohawk Power Corp.</t>
  </si>
  <si>
    <t>NIMOPC</t>
  </si>
  <si>
    <t>NRG Power Marketing Inc.</t>
  </si>
  <si>
    <t>NRGPwrM</t>
  </si>
  <si>
    <t>NYSEG Solutions, Inc.</t>
  </si>
  <si>
    <t>NYSEGSol</t>
  </si>
  <si>
    <t>Orange and Rockland Utilities, Inc.</t>
  </si>
  <si>
    <t>ORUtil</t>
  </si>
  <si>
    <t>Orion Energy Services</t>
  </si>
  <si>
    <t>OrionEnS</t>
  </si>
  <si>
    <t>PP&amp;L EnergyPlus Co.</t>
  </si>
  <si>
    <t>PPLEnPl</t>
  </si>
  <si>
    <t>Primmary Power Marketing</t>
  </si>
  <si>
    <t>PrimPwrM</t>
  </si>
  <si>
    <t>PSEGEnRT</t>
  </si>
  <si>
    <t>Public Service Electric &amp; Gas Co.</t>
  </si>
  <si>
    <t>PSEG</t>
  </si>
  <si>
    <t>Rochester Gas &amp; Electric Corp.</t>
  </si>
  <si>
    <t>RGE</t>
  </si>
  <si>
    <t>Rockville Center, Village of</t>
  </si>
  <si>
    <t>RockvCtr</t>
  </si>
  <si>
    <t>Schools and Municipal Energy Cooperative of Western New York</t>
  </si>
  <si>
    <t>SMEC</t>
  </si>
  <si>
    <t>Select Energy, Inc.</t>
  </si>
  <si>
    <t>SelEn</t>
  </si>
  <si>
    <t>Selkirk Cogen Partners, LP</t>
  </si>
  <si>
    <t>SelkCogn</t>
  </si>
  <si>
    <t>Sempra Energy Trading Corp.</t>
  </si>
  <si>
    <t>SemprEnt</t>
  </si>
  <si>
    <t>Singer Holding Corp. dba Robison Oil</t>
  </si>
  <si>
    <t>SingRobO</t>
  </si>
  <si>
    <t>Sithe Independence Power Partners, L.P.</t>
  </si>
  <si>
    <t>SitheIPP</t>
  </si>
  <si>
    <t>Sithe Power Marketing, LP</t>
  </si>
  <si>
    <t>SithePwM</t>
  </si>
  <si>
    <t>SmartEnergy.com, Inc.</t>
  </si>
  <si>
    <t>SmartEn</t>
  </si>
  <si>
    <t>Southern Co Energy Marketing</t>
  </si>
  <si>
    <t>SoCoEnM</t>
  </si>
  <si>
    <t>State University of New York at Buffalo</t>
  </si>
  <si>
    <t>SUNYBuff</t>
  </si>
  <si>
    <t>Statoil Energy Services, Inc.</t>
  </si>
  <si>
    <t>StatEnSv</t>
  </si>
  <si>
    <t>Strategic Energy LLC</t>
  </si>
  <si>
    <t>StratgEn</t>
  </si>
  <si>
    <t>Strategic Power Management, LLC</t>
  </si>
  <si>
    <t>StratgPM</t>
  </si>
  <si>
    <t>Tops Markets, Inc.</t>
  </si>
  <si>
    <t>TopsMkts</t>
  </si>
  <si>
    <t>Total Gas &amp; Electric, Inc.</t>
  </si>
  <si>
    <t>TGE</t>
  </si>
  <si>
    <t>TMessena</t>
  </si>
  <si>
    <t>TransCanada Power Marketing Ltd.</t>
  </si>
  <si>
    <t>TrnCanPM</t>
  </si>
  <si>
    <t>Wegmans Food Markets, Inc.</t>
  </si>
  <si>
    <t>Wegmans</t>
  </si>
  <si>
    <t>Columbia Energy</t>
  </si>
  <si>
    <t>WeschRes</t>
  </si>
  <si>
    <t>Western New York Wind Corp.</t>
  </si>
  <si>
    <t>WestNYWi</t>
  </si>
  <si>
    <t>Williams Energy Marketing and Trading Company</t>
  </si>
  <si>
    <t>WillEnMT</t>
  </si>
  <si>
    <t>AEP System Operating Companies</t>
  </si>
  <si>
    <t>AEPSysOp</t>
  </si>
  <si>
    <t>AES Creative Resources, L.P.</t>
  </si>
  <si>
    <t>AESCreRe</t>
  </si>
  <si>
    <t xml:space="preserve">Allegheny Energy Supply Company, LLC </t>
  </si>
  <si>
    <t>AllegEnS</t>
  </si>
  <si>
    <t>Allegheny Power</t>
  </si>
  <si>
    <t>AllegPwr</t>
  </si>
  <si>
    <t>Aquila Energy Power Marketing</t>
  </si>
  <si>
    <t>AquilEPM</t>
  </si>
  <si>
    <t>Cargill-Alliant, LLC</t>
  </si>
  <si>
    <t>CargAlli</t>
  </si>
  <si>
    <t>TransAlta Energy Marketing (U.S.) Inc.</t>
  </si>
  <si>
    <t>TranAEnM</t>
  </si>
  <si>
    <t xml:space="preserve">Cinergy Capital &amp; Trading, Inc. </t>
  </si>
  <si>
    <t>CingyEnM</t>
  </si>
  <si>
    <t>Cinergy Services, Inc.</t>
  </si>
  <si>
    <t>CingySvr</t>
  </si>
  <si>
    <t xml:space="preserve">Coastal Merchant Energy, L.P. </t>
  </si>
  <si>
    <t>CoastMEn</t>
  </si>
  <si>
    <t>Coral Power, L.L.C.</t>
  </si>
  <si>
    <t>CoralPwr</t>
  </si>
  <si>
    <t>Duke Energy Trading and Marketing, LLC</t>
  </si>
  <si>
    <t>DukeEnTM</t>
  </si>
  <si>
    <t>Edison Mission Marketing &amp; Trading</t>
  </si>
  <si>
    <t>EdisnMMT</t>
  </si>
  <si>
    <t>El Paso Merchant Energy, L.P.</t>
  </si>
  <si>
    <t>ElPasMEn</t>
  </si>
  <si>
    <t>TXU Energy Services</t>
  </si>
  <si>
    <t>TXUEnSev</t>
  </si>
  <si>
    <t>Virginia Power Marketing</t>
  </si>
  <si>
    <t>VirgPwrM</t>
  </si>
  <si>
    <t>Enron Energy Services, Inc.</t>
  </si>
  <si>
    <t>EnronEnS</t>
  </si>
  <si>
    <t>Enron Power Marketing, Inc.</t>
  </si>
  <si>
    <t>EnronPM</t>
  </si>
  <si>
    <t>Entergy Nuclear Fitzpatrick, LLC</t>
  </si>
  <si>
    <t>EntNukFz</t>
  </si>
  <si>
    <t>Entergy Nuclear IP3 LLC</t>
  </si>
  <si>
    <t>EntNucIP</t>
  </si>
  <si>
    <t>Entergy Power Marketing Corp.</t>
  </si>
  <si>
    <t>EntPwrM</t>
  </si>
  <si>
    <t>Fibertek Energy, LLC</t>
  </si>
  <si>
    <t>FiberEn</t>
  </si>
  <si>
    <t>FirstEnergy Trading Services, Inc.</t>
  </si>
  <si>
    <t>FstEnTSv</t>
  </si>
  <si>
    <t>FortisUS Energy Corp.</t>
  </si>
  <si>
    <t>FortUSEn</t>
  </si>
  <si>
    <t>Great Bay Power Corp.</t>
  </si>
  <si>
    <t>GrtBayPw</t>
  </si>
  <si>
    <t>International Paper</t>
  </si>
  <si>
    <t>IntlPapr</t>
  </si>
  <si>
    <t xml:space="preserve">Koch Energy Trading, Inc. </t>
  </si>
  <si>
    <t>KochEnT</t>
  </si>
  <si>
    <t>Lockport Energy Assoc.</t>
  </si>
  <si>
    <t>LockpEnA</t>
  </si>
  <si>
    <t>Merchant Energy Group (MEGA)</t>
  </si>
  <si>
    <t>MEGA</t>
  </si>
  <si>
    <t>Merrill Lynch Capital Services, Inc.</t>
  </si>
  <si>
    <t>MLCS</t>
  </si>
  <si>
    <t>NEPA Energy, L.P.</t>
  </si>
  <si>
    <t>NEPAEn</t>
  </si>
  <si>
    <t>Northeast Utilities Services Company</t>
  </si>
  <si>
    <t>NEUtilSv</t>
  </si>
  <si>
    <t>NFR Power, Inc.</t>
  </si>
  <si>
    <t>NFRPwr</t>
  </si>
  <si>
    <t xml:space="preserve">Occidental Chemical Corp. </t>
  </si>
  <si>
    <t>OccidChm</t>
  </si>
  <si>
    <t>Onondaga Cogeneration, L.P.</t>
  </si>
  <si>
    <t>OnonCogn</t>
  </si>
  <si>
    <t>Ontario Power Generation Inc.</t>
  </si>
  <si>
    <t>OntPwrGn</t>
  </si>
  <si>
    <t>PECo Energy Company</t>
  </si>
  <si>
    <t>PECoEn</t>
  </si>
  <si>
    <t>PG&amp;E Energy Trading - Power</t>
  </si>
  <si>
    <t>PGENTPwr</t>
  </si>
  <si>
    <t>Reliant Energy Services</t>
  </si>
  <si>
    <t>RelintEn</t>
  </si>
  <si>
    <t xml:space="preserve">Project Orange Associates, LP </t>
  </si>
  <si>
    <t>ProjOrgA</t>
  </si>
  <si>
    <t>PSEG Energy Technologies, Inc.</t>
  </si>
  <si>
    <t>PSEGEnT</t>
  </si>
  <si>
    <t>Public Service Company of Colorado</t>
  </si>
  <si>
    <t>PSCoCol</t>
  </si>
  <si>
    <t>AES Eastern Energy LP</t>
  </si>
  <si>
    <t>AESEastE</t>
  </si>
  <si>
    <t>Canadian Niagara Power Company Ltd.</t>
  </si>
  <si>
    <t>CanNiaPwr</t>
  </si>
  <si>
    <t>U of Rochester</t>
  </si>
  <si>
    <t>UofR</t>
  </si>
  <si>
    <t>Canal Emirates Power International</t>
  </si>
  <si>
    <t>CanaEmir</t>
  </si>
  <si>
    <t>PSEG Energy Resources &amp; Trade, LLC</t>
  </si>
  <si>
    <t>Hess Energy, Inc.</t>
  </si>
  <si>
    <t>HessEn</t>
  </si>
  <si>
    <t>Submittal #:</t>
  </si>
  <si>
    <t>Line</t>
  </si>
  <si>
    <t>MW</t>
  </si>
  <si>
    <t>Date</t>
  </si>
  <si>
    <t>Submitted</t>
  </si>
  <si>
    <t>Submit</t>
  </si>
  <si>
    <t>NYISO Auction Strip Summer</t>
  </si>
  <si>
    <t>isostrpS</t>
  </si>
  <si>
    <t>NYISO Auction Strip Winter</t>
  </si>
  <si>
    <t>isostrpW</t>
  </si>
  <si>
    <t>ISOMoAPR</t>
  </si>
  <si>
    <t>ISOMoMAY</t>
  </si>
  <si>
    <t>ISOMoJUN</t>
  </si>
  <si>
    <t>ISOMoJUL</t>
  </si>
  <si>
    <t>ISOMoAUG</t>
  </si>
  <si>
    <t>ISOMoSEP</t>
  </si>
  <si>
    <t>ISODfAPR</t>
  </si>
  <si>
    <t>ISODfMAY</t>
  </si>
  <si>
    <t>ISODfJUN</t>
  </si>
  <si>
    <t>ISODfJUL</t>
  </si>
  <si>
    <t>ISODfAUG</t>
  </si>
  <si>
    <t>ISODfSEP</t>
  </si>
  <si>
    <t>ISOMoOCT</t>
  </si>
  <si>
    <t>ISOMoNOV</t>
  </si>
  <si>
    <t>ISOMoDEC</t>
  </si>
  <si>
    <t>ISOMoJAN</t>
  </si>
  <si>
    <t>ISOMoFEB</t>
  </si>
  <si>
    <t>ISOMoMAR</t>
  </si>
  <si>
    <t>ISODfOCT</t>
  </si>
  <si>
    <t>ISODfNOV</t>
  </si>
  <si>
    <t>ISODfDEC</t>
  </si>
  <si>
    <t>ISODfJAN</t>
  </si>
  <si>
    <t>ISODfFEB</t>
  </si>
  <si>
    <t>ISODfMAR</t>
  </si>
  <si>
    <t>ColumEN</t>
  </si>
  <si>
    <t>MetroEN</t>
  </si>
  <si>
    <t>AES NewEnergy, Inc.</t>
  </si>
  <si>
    <t>ARTHUR_KILL_2</t>
  </si>
  <si>
    <t>ARTHUR_KILL_3</t>
  </si>
  <si>
    <t>ALLEGHENY___COGEN</t>
  </si>
  <si>
    <t>BROOKLYN_NAVY_YARD</t>
  </si>
  <si>
    <t>ASTORIA___3</t>
  </si>
  <si>
    <t>ASTORIA___4</t>
  </si>
  <si>
    <t>ASTORIA___5</t>
  </si>
  <si>
    <t>POLETTI____</t>
  </si>
  <si>
    <t>ARTHUR_KILL_GT_1</t>
  </si>
  <si>
    <t>WADING_RIVER_IC_1</t>
  </si>
  <si>
    <t>ASTORIA_GT_1</t>
  </si>
  <si>
    <t>EAST_RIVER___7</t>
  </si>
  <si>
    <t>BOWLINE___1</t>
  </si>
  <si>
    <t>ADK_HOOSICK___FALLS</t>
  </si>
  <si>
    <t>NEG_PENN_ALLEGHNY</t>
  </si>
  <si>
    <t>INDIAN_POINT___2</t>
  </si>
  <si>
    <t>INDIAN_POINT___3</t>
  </si>
  <si>
    <t>RAVENSWOOD___1</t>
  </si>
  <si>
    <t>RAVENSWOOD___2</t>
  </si>
  <si>
    <t>RAVENSWOOD___3</t>
  </si>
  <si>
    <t>WATERSIDE___6_8_9</t>
  </si>
  <si>
    <t>HUDSON_AVE_GT_4</t>
  </si>
  <si>
    <t>KIAC_JFK_AIRPORT</t>
  </si>
  <si>
    <t>KINTIGH____</t>
  </si>
  <si>
    <t>BARRETT___1</t>
  </si>
  <si>
    <t>BARRETT___2</t>
  </si>
  <si>
    <t>WADING_RIVER_IC_2</t>
  </si>
  <si>
    <t>FAR_ROCKAWAY___4</t>
  </si>
  <si>
    <t>GLENWOOD___4</t>
  </si>
  <si>
    <t>NORTHPORT___1</t>
  </si>
  <si>
    <t>NORTHPORT___2</t>
  </si>
  <si>
    <t>NORTHPORT___3</t>
  </si>
  <si>
    <t>PORT_JEFF_3</t>
  </si>
  <si>
    <t>HUNTLEY___63</t>
  </si>
  <si>
    <t>HUNTLEY___64</t>
  </si>
  <si>
    <t>HUNTLEY___65</t>
  </si>
  <si>
    <t>HUNTLEY___66</t>
  </si>
  <si>
    <t>HUNTLEY___67</t>
  </si>
  <si>
    <t>HUNTLEY___68</t>
  </si>
  <si>
    <t>DUNKIRK___1</t>
  </si>
  <si>
    <t>DUNKIRK___2</t>
  </si>
  <si>
    <t>DUNKIRK___3</t>
  </si>
  <si>
    <t>DUNKIRK___4</t>
  </si>
  <si>
    <t>INDECK___ILION</t>
  </si>
  <si>
    <t>ALBANY___1</t>
  </si>
  <si>
    <t>ALBANY___2</t>
  </si>
  <si>
    <t>ALBANY___3</t>
  </si>
  <si>
    <t>ALBANY___4</t>
  </si>
  <si>
    <t>NINE_MILE_1</t>
  </si>
  <si>
    <t>GOUDEY___7</t>
  </si>
  <si>
    <t>GOUDEY___8</t>
  </si>
  <si>
    <t>GREENIDGE___3</t>
  </si>
  <si>
    <t>GREENIDGE___4</t>
  </si>
  <si>
    <t>MILLIKEN___1</t>
  </si>
  <si>
    <t>MILLIKEN___2</t>
  </si>
  <si>
    <t>DANSKAMMER___1</t>
  </si>
  <si>
    <t>ROSETON___1</t>
  </si>
  <si>
    <t>ROSETON___2</t>
  </si>
  <si>
    <t>DANSKAMMER___2</t>
  </si>
  <si>
    <t>DANSKAMMER___3</t>
  </si>
  <si>
    <t>DANSKAMMER___4</t>
  </si>
  <si>
    <t>DANSKAMMER___DIESEL</t>
  </si>
  <si>
    <t>LOVETT___5</t>
  </si>
  <si>
    <t>BOWLINE___2</t>
  </si>
  <si>
    <t>FITZPATRICK____</t>
  </si>
  <si>
    <t>ST_LAWRENCE____</t>
  </si>
  <si>
    <t>WADING_RIVER_IC_3</t>
  </si>
  <si>
    <t>GINNA____</t>
  </si>
  <si>
    <t>STATION_5_MISC_HYD</t>
  </si>
  <si>
    <t>OSWEGO___5</t>
  </si>
  <si>
    <t>GRAHMSVILLE___HY</t>
  </si>
  <si>
    <t>NEVERSINK___HYD</t>
  </si>
  <si>
    <t>STURGEON_POOL_HYD</t>
  </si>
  <si>
    <t>DASHVILLE___HYD</t>
  </si>
  <si>
    <t>COXSACKIE___GT</t>
  </si>
  <si>
    <t>SOUTH_CAIRO___GT</t>
  </si>
  <si>
    <t>OSWEGO___6</t>
  </si>
  <si>
    <t>GLENWOOD___5</t>
  </si>
  <si>
    <t>PORT_JEFF_4</t>
  </si>
  <si>
    <t>BEEBEE_GT_13</t>
  </si>
  <si>
    <t>HUDAV+59+74_TH_GRP</t>
  </si>
  <si>
    <t>HICKLING___1</t>
  </si>
  <si>
    <t>HICKLING___2</t>
  </si>
  <si>
    <t>JENNISON___1</t>
  </si>
  <si>
    <t>JENNISON___2</t>
  </si>
  <si>
    <t>NEGNORTH__SRNC_HYD</t>
  </si>
  <si>
    <t>MILLIKEN___DIESEL</t>
  </si>
  <si>
    <t>LOVETT___3</t>
  </si>
  <si>
    <t>HILLBURN___GT</t>
  </si>
  <si>
    <t>SHOEMAKER___GT</t>
  </si>
  <si>
    <t>MONGAUP___HYD</t>
  </si>
  <si>
    <t>LOVETT___4</t>
  </si>
  <si>
    <t>HQ_GEN_CEDARS</t>
  </si>
  <si>
    <t>NEG_CAPITAL___MECHNVIL</t>
  </si>
  <si>
    <t>RANKINE____</t>
  </si>
  <si>
    <t>HEMPSTEAD____</t>
  </si>
  <si>
    <t>NORTHPORT___4</t>
  </si>
  <si>
    <t>ROCHESTER_9_IC</t>
  </si>
  <si>
    <t>PEEKSKILL____</t>
  </si>
  <si>
    <t>ASHOKAN____</t>
  </si>
  <si>
    <t>KENSICO____</t>
  </si>
  <si>
    <t>LIPA_MISC_IPP</t>
  </si>
  <si>
    <t>HUDSON_AVE_GT_5</t>
  </si>
  <si>
    <t>INDIAN_POINT_GT_2</t>
  </si>
  <si>
    <t>EAST_RIVER___6</t>
  </si>
  <si>
    <t>ASTORIA_10-13___</t>
  </si>
  <si>
    <t>INDIAN_PT_GRP</t>
  </si>
  <si>
    <t>GLENWOOD_IC_2_G1</t>
  </si>
  <si>
    <t>GLENWOOD_IC_3_G1</t>
  </si>
  <si>
    <t>HOLTSVILLE_IC_1</t>
  </si>
  <si>
    <t>HOLTSVILLE_IC_2</t>
  </si>
  <si>
    <t>HOLTSVILLE_IC_3</t>
  </si>
  <si>
    <t>HOLTSVILLE_IC_4</t>
  </si>
  <si>
    <t>HOLTSVILLE_IC_5</t>
  </si>
  <si>
    <t>HOLTSVILLE_IC_6</t>
  </si>
  <si>
    <t>HOLTSVILLE_IC_7</t>
  </si>
  <si>
    <t>HOLTSVILLE_IC_8</t>
  </si>
  <si>
    <t>HOLTSVILLE_IC_9</t>
  </si>
  <si>
    <t>HOLTSVILLE_IC_10</t>
  </si>
  <si>
    <t>BARRETT_IC_9</t>
  </si>
  <si>
    <t>BARRETT_IC_10</t>
  </si>
  <si>
    <t>BARRETT_IC_11</t>
  </si>
  <si>
    <t>BARRETT_IC_12</t>
  </si>
  <si>
    <t>BARRETT_IC_1</t>
  </si>
  <si>
    <t>BARRETT_IC_2</t>
  </si>
  <si>
    <t>BARRETT_IC_3</t>
  </si>
  <si>
    <t>BARRETT_IC_4</t>
  </si>
  <si>
    <t>BARRETT_IC_5</t>
  </si>
  <si>
    <t>BARRETT_IC_6</t>
  </si>
  <si>
    <t>BARRETT_IC_7</t>
  </si>
  <si>
    <t>BARRETT_IC_8</t>
  </si>
  <si>
    <t>GLENWOOD_IC_1_G5</t>
  </si>
  <si>
    <t>PORT_JEFF_IC</t>
  </si>
  <si>
    <t>WEST_BABYLON___IC</t>
  </si>
  <si>
    <t>SHOREHAM_IC_1</t>
  </si>
  <si>
    <t>SHOREHAM_IC_2</t>
  </si>
  <si>
    <t>EAST_HAMPTON___GT</t>
  </si>
  <si>
    <t>NORTHPORT___IC</t>
  </si>
  <si>
    <t>SOUTHOLD___IC</t>
  </si>
  <si>
    <t>SOUTH_HAMPTN___IC</t>
  </si>
  <si>
    <t>MONTAUK___DIESEL</t>
  </si>
  <si>
    <t>EAST_HAMPTON___DIESEL</t>
  </si>
  <si>
    <t>RAVENSWOOD_GT_1</t>
  </si>
  <si>
    <t>JARVIS____</t>
  </si>
  <si>
    <t>NINE_MILE_2</t>
  </si>
  <si>
    <t>HIGH_FALLS___HY</t>
  </si>
  <si>
    <t>GILBOA____1</t>
  </si>
  <si>
    <t>GILBOA____2</t>
  </si>
  <si>
    <t>GILBOA____3</t>
  </si>
  <si>
    <t>GILBOA____4</t>
  </si>
  <si>
    <t>NIAGARA____</t>
  </si>
  <si>
    <t>CH_MISC_IPPS</t>
  </si>
  <si>
    <t>FULTON_COGEN____</t>
  </si>
  <si>
    <t>NEG_CENTRAL_HIGH_ACRES</t>
  </si>
  <si>
    <t>NEG_CENTRAL___INDECK</t>
  </si>
  <si>
    <t>LEDERLE____</t>
  </si>
  <si>
    <t>YORK___WARBASSE</t>
  </si>
  <si>
    <t>E_FISHKILL_LBMP</t>
  </si>
  <si>
    <t>SITHE___STERLING</t>
  </si>
  <si>
    <t>GLEN_PARK____</t>
  </si>
  <si>
    <t>BETHLEHEM___STEEL</t>
  </si>
  <si>
    <t>FORT_DRUM_COGEN</t>
  </si>
  <si>
    <t>INDECK___YERKES</t>
  </si>
  <si>
    <t>INDECK___OSWEGO</t>
  </si>
  <si>
    <t>LINDEN_COGEN____</t>
  </si>
  <si>
    <t>BINGHAMTON__COGEN</t>
  </si>
  <si>
    <t>NEG_WEST_LEA_LOCKPORT</t>
  </si>
  <si>
    <t>NEGNORTH__KES_CHATEGAY</t>
  </si>
  <si>
    <t>NEGNORTH__FLCN_SEA</t>
  </si>
  <si>
    <t>NYPA___HOLTSVILL</t>
  </si>
  <si>
    <t>RENSSELAER___COGEN</t>
  </si>
  <si>
    <t>SENECA___ENERGY</t>
  </si>
  <si>
    <t>ADK_RESOURCE___RCVRY</t>
  </si>
  <si>
    <t>SELKIRK___II</t>
  </si>
  <si>
    <t>SITHE___INDEPEND</t>
  </si>
  <si>
    <t>SELKIRK___l</t>
  </si>
  <si>
    <t>INDECK___CORINTH</t>
  </si>
  <si>
    <t>BURROWS___LYONSDAL</t>
  </si>
  <si>
    <t>WATERTOWN___HYD</t>
  </si>
  <si>
    <t>DOGLEVILLE___HYD</t>
  </si>
  <si>
    <t>GENERAL___MILLS</t>
  </si>
  <si>
    <t>HUDSONAVE_GT_3</t>
  </si>
  <si>
    <t>NEG_WEST___LANCASTR</t>
  </si>
  <si>
    <t>FIBERTEK___ENERGY</t>
  </si>
  <si>
    <t>CARTHAGE___PAPER</t>
  </si>
  <si>
    <t>NSINS_S._GLNS_FALLS</t>
  </si>
  <si>
    <t>CH_RES_NIAGARA</t>
  </si>
  <si>
    <t>FORT_ORANGE____</t>
  </si>
  <si>
    <t>NORTHERN_CONS_POWER</t>
  </si>
  <si>
    <t>SITHE___MASSENA</t>
  </si>
  <si>
    <t>AMERICAN___BRASS</t>
  </si>
  <si>
    <t>NEG NORTH__LWR_SARANAC</t>
  </si>
  <si>
    <t>RUSSEL__STATION</t>
  </si>
  <si>
    <t>NEG NORTH__ALICE_FALLS</t>
  </si>
  <si>
    <t>INDECK___OLEAN</t>
  </si>
  <si>
    <t>CH_RES_BVR_FALLS</t>
  </si>
  <si>
    <t>CH_RES_SYRACUSE</t>
  </si>
  <si>
    <t>ONONDAGA___COGEN</t>
  </si>
  <si>
    <t>ONONDAGA_REF_OCCRA</t>
  </si>
  <si>
    <t>INTERNATIONL___PAPER</t>
  </si>
  <si>
    <t>PROJECT___ORANGE</t>
  </si>
  <si>
    <t>PLEASANT__VALLEY</t>
  </si>
  <si>
    <t>AMERICAN_REF_FUEL</t>
  </si>
  <si>
    <t>ADK_HUDSON___FALLS</t>
  </si>
  <si>
    <t>LITTLE_FALLS__HYD</t>
  </si>
  <si>
    <t>LONG_LAKE_PHOENIX</t>
  </si>
  <si>
    <t>MEDINA__POWER</t>
  </si>
  <si>
    <t>HARZA_MOOSE___RIVER</t>
  </si>
  <si>
    <t>SYRACUSE___POWER</t>
  </si>
  <si>
    <t>CRESCENT___HYD</t>
  </si>
  <si>
    <t>INDIAN_POINT_GT_3</t>
  </si>
  <si>
    <t>VISCHER___FERRY_HYD</t>
  </si>
  <si>
    <t>SITHE___OGDNSBRG</t>
  </si>
  <si>
    <t>PYRITES___HYD</t>
  </si>
  <si>
    <t>SITHE___BATAVIA</t>
  </si>
  <si>
    <t>OXBOW____</t>
  </si>
  <si>
    <t>ADK_S_GLENS___FALLS</t>
  </si>
  <si>
    <t>GARDENVILLE_LBMP</t>
  </si>
  <si>
    <t>SENECA_OSWGO___HYD</t>
  </si>
  <si>
    <t>N_SALMON___HYD</t>
  </si>
  <si>
    <t>S_SALMON___HYD</t>
  </si>
  <si>
    <t>OSWEGATCHIE___HYD</t>
  </si>
  <si>
    <t>OAK_ORCHARD___HYD</t>
  </si>
  <si>
    <t>BLACK_RIVER___HYD</t>
  </si>
  <si>
    <t>BEAVER_RIVER___HYD</t>
  </si>
  <si>
    <t>WEST_CANADA___HYD</t>
  </si>
  <si>
    <t>E_CANADA_MHWK_HY</t>
  </si>
  <si>
    <t>E_CANADA_CEN_HY</t>
  </si>
  <si>
    <t>NM_ST_REGIS__HYD</t>
  </si>
  <si>
    <t>FRANKLIN_FALL_HYD</t>
  </si>
  <si>
    <t>UPPER_RAQUET___HYD</t>
  </si>
  <si>
    <t>LOWER_RAQUET___HYD</t>
  </si>
  <si>
    <t>UPPER_HUDSON___HYD</t>
  </si>
  <si>
    <t>LOWER___HUDSON</t>
  </si>
  <si>
    <t>CARR_STREET_E._SYR</t>
  </si>
  <si>
    <t>GOWANUS_GT1_1</t>
  </si>
  <si>
    <t>GOWANUS_GT1_2</t>
  </si>
  <si>
    <t>GOWANUS_GT1_3</t>
  </si>
  <si>
    <t>GOWANUS_GT1_4</t>
  </si>
  <si>
    <t>GOWANUS_GT1_5</t>
  </si>
  <si>
    <t>ASTORIA_GT2_1</t>
  </si>
  <si>
    <t>ASTORIA_GT2_2</t>
  </si>
  <si>
    <t>ASTORIA_GT2_3</t>
  </si>
  <si>
    <t>ASTORIA_GT2_4</t>
  </si>
  <si>
    <t>ASTORIA_GT3_1</t>
  </si>
  <si>
    <t>ASTORIA_GT3_2</t>
  </si>
  <si>
    <t>ASTORIA_GT3_3</t>
  </si>
  <si>
    <t>ASTORIA_GT3_4</t>
  </si>
  <si>
    <t>ASTORIA_GT4_1</t>
  </si>
  <si>
    <t>ASTORIA_GT4_2</t>
  </si>
  <si>
    <t>ASTORIA_GT4_3</t>
  </si>
  <si>
    <t>ASTORIA_GT4_4</t>
  </si>
  <si>
    <t>ASTORIA_GT_5</t>
  </si>
  <si>
    <t>ASTORIA_GT_7</t>
  </si>
  <si>
    <t>ASTORIA_GT_8</t>
  </si>
  <si>
    <t>ASTORIA_GT_9</t>
  </si>
  <si>
    <t>ASTORIA_GT_10</t>
  </si>
  <si>
    <t>GOWANUS_GT1_6</t>
  </si>
  <si>
    <t>GOWANUS_GT1_7</t>
  </si>
  <si>
    <t>GOWANUS_GT1_8</t>
  </si>
  <si>
    <t>GOWANUS_GT2_1</t>
  </si>
  <si>
    <t>GOWANUS_GT2_2</t>
  </si>
  <si>
    <t>GOWANUS_GT2_3</t>
  </si>
  <si>
    <t>GOWANUS_GT2_4</t>
  </si>
  <si>
    <t>GOWANUS_GT2_5</t>
  </si>
  <si>
    <t>GOWANUS_GT2_6</t>
  </si>
  <si>
    <t>GOWANUS_GT2_7</t>
  </si>
  <si>
    <t>GOWANUS_GT2_8</t>
  </si>
  <si>
    <t>GOWANUS_GT3_1</t>
  </si>
  <si>
    <t>GOWANUS_GT3_2</t>
  </si>
  <si>
    <t>GOWANUS_GT3_3</t>
  </si>
  <si>
    <t>GOWANUS_GT3_4</t>
  </si>
  <si>
    <t>GOWANUS_GT3_5</t>
  </si>
  <si>
    <t>GOWANUS_GT3_6</t>
  </si>
  <si>
    <t>GOWANUS_GT3_7</t>
  </si>
  <si>
    <t>GOWANUS_GT3_8</t>
  </si>
  <si>
    <t>GOWANUS_GT4_1</t>
  </si>
  <si>
    <t>GOWANUS_GT4_2</t>
  </si>
  <si>
    <t>GOWANUS_GT4_3</t>
  </si>
  <si>
    <t>GOWANUS_GT4_4</t>
  </si>
  <si>
    <t>GOWANUS_GT4_5</t>
  </si>
  <si>
    <t>GOWANUS_GT4_6</t>
  </si>
  <si>
    <t>GOWANUS_GT4_7</t>
  </si>
  <si>
    <t>GOWANUS_GT4_8</t>
  </si>
  <si>
    <t>59TH_STREET_GT_1</t>
  </si>
  <si>
    <t>INDIAN_POINT_GT_1</t>
  </si>
  <si>
    <t>ASTORIA_GT_11</t>
  </si>
  <si>
    <t>ASTORIA_GT_12</t>
  </si>
  <si>
    <t>ASTORIA_GT_13</t>
  </si>
  <si>
    <t>NARROWS_GT1_1</t>
  </si>
  <si>
    <t>NARROWS_GT1_2</t>
  </si>
  <si>
    <t>NARROWS_GT1_3</t>
  </si>
  <si>
    <t>NARROWS_GT1_4</t>
  </si>
  <si>
    <t>NARROWS_GT1_5</t>
  </si>
  <si>
    <t>NARROWS_GT1_6</t>
  </si>
  <si>
    <t>NARROWS_GT1_7</t>
  </si>
  <si>
    <t>NARROWS_GT1_8</t>
  </si>
  <si>
    <t>NARROWS_GT2_1</t>
  </si>
  <si>
    <t>NARROWS_GT2_2</t>
  </si>
  <si>
    <t>NARROWS_GT2_3</t>
  </si>
  <si>
    <t>NARROWS_GT2_4</t>
  </si>
  <si>
    <t>NARROWS_GT2_5</t>
  </si>
  <si>
    <t>NARROWS_GT2_6</t>
  </si>
  <si>
    <t>NARROWS_GT2_7</t>
  </si>
  <si>
    <t>NARROWS_GT2_8</t>
  </si>
  <si>
    <t>RAVENSWOOD_GT2_2</t>
  </si>
  <si>
    <t>RAVENSWOOD_GT2_3</t>
  </si>
  <si>
    <t>RAVENSWOOD_GT2_4</t>
  </si>
  <si>
    <t>RAVENSWOOD_GT3_2</t>
  </si>
  <si>
    <t>RAVENSWOOD_GT3_3</t>
  </si>
  <si>
    <t>RAVENSWOOD_GT3_4</t>
  </si>
  <si>
    <t>RAVENSWOOD_GT_4</t>
  </si>
  <si>
    <t>RAVENSWOOD_GT_5</t>
  </si>
  <si>
    <t>RAVENSWOOD_GT_6</t>
  </si>
  <si>
    <t>RAVENSWOOD_GT_7</t>
  </si>
  <si>
    <t>RAVENSWOOD_GT_9</t>
  </si>
  <si>
    <t>RAVENSWOOD_GT_10</t>
  </si>
  <si>
    <t>RAVENSWOOD_GT_11</t>
  </si>
  <si>
    <t>74TH_STREET_GT_1</t>
  </si>
  <si>
    <t>74TH_STREET_GT_2</t>
  </si>
  <si>
    <t>ConSuPwL</t>
  </si>
  <si>
    <t>ConsumerPowerline</t>
  </si>
  <si>
    <t>Mitigated?</t>
  </si>
  <si>
    <t>Yes</t>
  </si>
  <si>
    <t>No</t>
  </si>
  <si>
    <t>Electrotix</t>
  </si>
  <si>
    <t>Electrox</t>
  </si>
  <si>
    <t>Cell Location</t>
  </si>
  <si>
    <t>Purpose</t>
  </si>
  <si>
    <t>Instruction</t>
  </si>
  <si>
    <t>Supplier/LSE</t>
  </si>
  <si>
    <t>Detail</t>
  </si>
  <si>
    <t>B8</t>
  </si>
  <si>
    <t>Both</t>
  </si>
  <si>
    <t>You will get an error message if you enter a name that is not listed in the pull down menu.</t>
  </si>
  <si>
    <t>B10</t>
  </si>
  <si>
    <t>Enter the date you are submitting this form.  The correct format is MM/DD/YY</t>
  </si>
  <si>
    <t>E10</t>
  </si>
  <si>
    <t>Submittal</t>
  </si>
  <si>
    <t>Beginning with your first submittal of this form for the month enter the number 1.  Each time you resubmit your form within</t>
  </si>
  <si>
    <t>B12</t>
  </si>
  <si>
    <t>Supplier</t>
  </si>
  <si>
    <t>A17+</t>
  </si>
  <si>
    <t>B17+</t>
  </si>
  <si>
    <t>Enter the PTID number assigned to you by the NYISO.  Only PTIDs listed in the pull down menu are valid numbers.</t>
  </si>
  <si>
    <t>LSE</t>
  </si>
  <si>
    <t>D17+</t>
  </si>
  <si>
    <t>E17+</t>
  </si>
  <si>
    <t>For Suppliers serving native load, please enter your own 8 character name.</t>
  </si>
  <si>
    <t>F17+</t>
  </si>
  <si>
    <t>Mitigated</t>
  </si>
  <si>
    <t>G17+</t>
  </si>
  <si>
    <t>Purch/Sold</t>
  </si>
  <si>
    <t>Indicate whether capacity was purchased from or sold to the company identified in the To/From cell.</t>
  </si>
  <si>
    <t>H to M17+</t>
  </si>
  <si>
    <t>Do Not Enter anything in this range.  These cells will prefill when locational information is entered.</t>
  </si>
  <si>
    <t>Months</t>
  </si>
  <si>
    <t>Suppliers</t>
  </si>
  <si>
    <t xml:space="preserve">Enter the amount of MWs purchased, from the party identified in E17, as a positive number for each month that the transaction applies to.   </t>
  </si>
  <si>
    <t>General Information:</t>
  </si>
  <si>
    <t>Cell Specific Information</t>
  </si>
  <si>
    <t xml:space="preserve">Workbooks that are not password protected will be returned and the certification process will be aborted.  </t>
  </si>
  <si>
    <t>If after your workbook has been rejected and you are resubmitting a new version, do not increase your submittal number by one.</t>
  </si>
  <si>
    <t>the previous version submitted.</t>
  </si>
  <si>
    <t>and the replacement process will be aborted.</t>
  </si>
  <si>
    <t>Do not enter any information in areas that are background in blue.</t>
  </si>
  <si>
    <t>Enter contact information</t>
  </si>
  <si>
    <t>Do Not enter, delete, or modify any information that is hidden from view.</t>
  </si>
  <si>
    <t>Before electronically forwarding this workbook to the NYISO, you must password protect this workbook using the password supplied by the ISO.</t>
  </si>
  <si>
    <t>Workbooks  submitted to replace an existing workbook whose submittal number has not been incremented by one will be rejected, returned with explanation,</t>
  </si>
  <si>
    <t>Failure to provide information or to provide accurate information shall put the Supplier or LSE in a sanctionable position.</t>
  </si>
  <si>
    <t>Enter your official 8 character name.  If you have forgotten your official name select your name from the pull down menu.</t>
  </si>
  <si>
    <t>a month please increase the submittal number by one.  The form will accept up to 10 submittals for the same month.</t>
  </si>
  <si>
    <t xml:space="preserve">Enter the amount of MWs sold, to the party identified in E17, as a negative number for each month that the transaction applies to.   </t>
  </si>
  <si>
    <t>Please read the following instructions slowly.  You will find that we have made every effort to answer your questions, however, this form is designed</t>
  </si>
  <si>
    <t>for both Suppliers and LSE so cell instructions may have dual purposes.</t>
  </si>
  <si>
    <t xml:space="preserve">Workbooks submitted to amend or replace an accepted workbook must show a submittal number greater by one from  </t>
  </si>
  <si>
    <t>Enter the location where the supply or load is located.  Only locations listed in the pull down menu will be accepted.</t>
  </si>
  <si>
    <t>Enter the official 8 character name of the entity you transacted business with.  A conversion table</t>
  </si>
  <si>
    <t>is provided in the List Page for your convenience.</t>
  </si>
  <si>
    <t>The NYISO will not be responsible for ICAP market results that have been caused by inaccurate or incomplete information submitted by the ICAP Supplier or LSE.</t>
  </si>
  <si>
    <t>Use the Insert button to add rows.  Do Not Insert Rows manually.</t>
  </si>
  <si>
    <t>ROS Long/(Short)</t>
  </si>
  <si>
    <t>NYC Long/(Short)</t>
  </si>
  <si>
    <t>LI Long/(short)</t>
  </si>
  <si>
    <t>Enter either Winter or Summer season.</t>
  </si>
  <si>
    <t>H6 to M8</t>
  </si>
  <si>
    <t>ICR</t>
  </si>
  <si>
    <t>Summer Strip Auction = ISOStrpS</t>
  </si>
  <si>
    <t>Winter Strip Auction = ISOStrpW</t>
  </si>
  <si>
    <t>Deficiency Auction = ISODfMMM</t>
  </si>
  <si>
    <t>Monthly Auction for the monthly starting period (e.g. an auction in May which covers June through Oct is the June auction) = ISOMoMMM</t>
  </si>
  <si>
    <t>Sales/Purchases from the NYISO are identified as:</t>
  </si>
  <si>
    <t>In order to avoid confusion, delete prior monthly information.</t>
  </si>
  <si>
    <t>Must be completed for NYC capacity only.</t>
  </si>
  <si>
    <t>To clear entries, you must push the delete button.</t>
  </si>
  <si>
    <t>You may submit this form at any time during the month.  If you want to amend or up-date your information, make your changes and increase the  submittal number by one.</t>
  </si>
  <si>
    <t>Enter your Installed Capacity Requirements (ICR) by locality for each month.  This is not a required input.</t>
  </si>
  <si>
    <t>If you do not enter your ICR values the form will not be able to compute your long or short position.</t>
  </si>
  <si>
    <t>certifyicap@nyiso.com</t>
  </si>
  <si>
    <t>Town of Massena</t>
  </si>
  <si>
    <t>Metrogen</t>
  </si>
  <si>
    <t>Metrogen Enterprises LLC</t>
  </si>
  <si>
    <t>OutNE</t>
  </si>
  <si>
    <t>OutPJM</t>
  </si>
  <si>
    <t>OutHQ</t>
  </si>
  <si>
    <t>OutIMO</t>
  </si>
  <si>
    <t>Transferred to a New England Company</t>
  </si>
  <si>
    <t>Transferred to a PJM Control Area Company</t>
  </si>
  <si>
    <t>Transferred to a Hydro Quebec Control Area Company</t>
  </si>
  <si>
    <t>Transferred to a Ontario Control Area Company</t>
  </si>
  <si>
    <t>SenecaEn</t>
  </si>
  <si>
    <t>Seneca Energy</t>
  </si>
  <si>
    <t>SenecaFL</t>
  </si>
  <si>
    <t>Seneca Falls</t>
  </si>
  <si>
    <t>Seneca_Falls_Hydro</t>
  </si>
  <si>
    <t>NEG_Control_State_Street</t>
  </si>
  <si>
    <t>AES101</t>
  </si>
  <si>
    <t>AES102</t>
  </si>
  <si>
    <t>AES103</t>
  </si>
  <si>
    <t>AES104</t>
  </si>
  <si>
    <t>AES105</t>
  </si>
  <si>
    <t>AES106</t>
  </si>
  <si>
    <t>AES107</t>
  </si>
  <si>
    <t>AES108</t>
  </si>
  <si>
    <t>AES109</t>
  </si>
  <si>
    <t>AES110</t>
  </si>
  <si>
    <t>AES111</t>
  </si>
  <si>
    <t>ADV201</t>
  </si>
  <si>
    <t>ADV202</t>
  </si>
  <si>
    <t>ADV203</t>
  </si>
  <si>
    <t>ADV204</t>
  </si>
  <si>
    <t>ADV205</t>
  </si>
  <si>
    <t>ADV206</t>
  </si>
  <si>
    <t>ADV207</t>
  </si>
  <si>
    <t>ADV208</t>
  </si>
  <si>
    <t>ADV209</t>
  </si>
  <si>
    <t>ADV210</t>
  </si>
  <si>
    <t>ADV211</t>
  </si>
  <si>
    <t>ADV212</t>
  </si>
  <si>
    <t>ADV213</t>
  </si>
  <si>
    <t>ADV214</t>
  </si>
  <si>
    <t>ADV215</t>
  </si>
  <si>
    <t>ADV216</t>
  </si>
  <si>
    <t>ADV217</t>
  </si>
  <si>
    <t>ADV218</t>
  </si>
  <si>
    <t>ADV219</t>
  </si>
  <si>
    <t>ADV220</t>
  </si>
  <si>
    <t>ADV221</t>
  </si>
  <si>
    <t>ADV222</t>
  </si>
  <si>
    <t>ADV223</t>
  </si>
  <si>
    <t>ADV224</t>
  </si>
  <si>
    <t>ADV225</t>
  </si>
  <si>
    <t>ADV226</t>
  </si>
  <si>
    <t>ADV227</t>
  </si>
  <si>
    <t>ADV228</t>
  </si>
  <si>
    <t>ADV229</t>
  </si>
  <si>
    <t>ADV230</t>
  </si>
  <si>
    <t>ADV231</t>
  </si>
  <si>
    <t>ADV232</t>
  </si>
  <si>
    <t>ADV233</t>
  </si>
  <si>
    <t>ADV234</t>
  </si>
  <si>
    <t>ADV235</t>
  </si>
  <si>
    <t>ADV236</t>
  </si>
  <si>
    <t>ADV237</t>
  </si>
  <si>
    <t>ADV238</t>
  </si>
  <si>
    <t>ADV239</t>
  </si>
  <si>
    <t>ADV240</t>
  </si>
  <si>
    <t>ADV241</t>
  </si>
  <si>
    <t>ADV242</t>
  </si>
  <si>
    <t>ADV243</t>
  </si>
  <si>
    <t>ADV244</t>
  </si>
  <si>
    <t>ADV245</t>
  </si>
  <si>
    <t>ADV246</t>
  </si>
  <si>
    <t>ADV247</t>
  </si>
  <si>
    <t>ADV248</t>
  </si>
  <si>
    <t>ADV249</t>
  </si>
  <si>
    <t>ADV250</t>
  </si>
  <si>
    <t>ADV251</t>
  </si>
  <si>
    <t>ADV252</t>
  </si>
  <si>
    <t>ADV253</t>
  </si>
  <si>
    <t>ADV254</t>
  </si>
  <si>
    <t>ADV255</t>
  </si>
  <si>
    <t>ADV256</t>
  </si>
  <si>
    <t>ADV257</t>
  </si>
  <si>
    <t>ADV258</t>
  </si>
  <si>
    <t>ADV259</t>
  </si>
  <si>
    <t>ADV260</t>
  </si>
  <si>
    <t>ADV261</t>
  </si>
  <si>
    <t>ADV262</t>
  </si>
  <si>
    <t>ADV263</t>
  </si>
  <si>
    <t>ADV264</t>
  </si>
  <si>
    <t>ADV265</t>
  </si>
  <si>
    <t>ADV266</t>
  </si>
  <si>
    <t>ADV267</t>
  </si>
  <si>
    <t>ADV268</t>
  </si>
  <si>
    <t>ADV269</t>
  </si>
  <si>
    <t>ADV270</t>
  </si>
  <si>
    <t>ADV271</t>
  </si>
  <si>
    <t>ADV272</t>
  </si>
  <si>
    <t>ADV273</t>
  </si>
  <si>
    <t>ADV274</t>
  </si>
  <si>
    <t>ADV275</t>
  </si>
  <si>
    <t>ADV276</t>
  </si>
  <si>
    <t>ADV277</t>
  </si>
  <si>
    <t>ADV278</t>
  </si>
  <si>
    <t>ADV279</t>
  </si>
  <si>
    <t>ADV280</t>
  </si>
  <si>
    <t>ADV281</t>
  </si>
  <si>
    <t>ADV282</t>
  </si>
  <si>
    <t>ADV283</t>
  </si>
  <si>
    <t>ADV284</t>
  </si>
  <si>
    <t>ADV285</t>
  </si>
  <si>
    <t>ADV286</t>
  </si>
  <si>
    <t>ADV287</t>
  </si>
  <si>
    <t>CES301</t>
  </si>
  <si>
    <t>CES302</t>
  </si>
  <si>
    <t>CES303</t>
  </si>
  <si>
    <t>CES304</t>
  </si>
  <si>
    <t>CES305</t>
  </si>
  <si>
    <t>CES306</t>
  </si>
  <si>
    <t>CES307</t>
  </si>
  <si>
    <t>CES308</t>
  </si>
  <si>
    <t>CES309</t>
  </si>
  <si>
    <t>CES310</t>
  </si>
  <si>
    <t>CES311</t>
  </si>
  <si>
    <t>CES312</t>
  </si>
  <si>
    <t>CES313</t>
  </si>
  <si>
    <t>CES314</t>
  </si>
  <si>
    <t>CPL401</t>
  </si>
  <si>
    <t>CPL402</t>
  </si>
  <si>
    <t>CPL403</t>
  </si>
  <si>
    <t>CPL404</t>
  </si>
  <si>
    <t>CPL405</t>
  </si>
  <si>
    <t>CPL406</t>
  </si>
  <si>
    <t>CPL407</t>
  </si>
  <si>
    <t>ETK501</t>
  </si>
  <si>
    <t>ETK502</t>
  </si>
  <si>
    <t>ETK503</t>
  </si>
  <si>
    <t>ETK504</t>
  </si>
  <si>
    <t>ETK505</t>
  </si>
  <si>
    <t>ETK506</t>
  </si>
  <si>
    <t>ETK507</t>
  </si>
  <si>
    <t>ETK508</t>
  </si>
  <si>
    <t>ETK509</t>
  </si>
  <si>
    <t>ETK510</t>
  </si>
  <si>
    <t>ETK511</t>
  </si>
  <si>
    <t>ETK512</t>
  </si>
  <si>
    <t>ETK513</t>
  </si>
  <si>
    <t>ETK514</t>
  </si>
  <si>
    <t>ETK515</t>
  </si>
  <si>
    <t>ETK516</t>
  </si>
  <si>
    <t>ETK517</t>
  </si>
  <si>
    <t>ETK518</t>
  </si>
  <si>
    <t>ETK519</t>
  </si>
  <si>
    <t>ETK520</t>
  </si>
  <si>
    <t>ETK521</t>
  </si>
  <si>
    <t>ETK522</t>
  </si>
  <si>
    <t>ETK523</t>
  </si>
  <si>
    <t>ETK524</t>
  </si>
  <si>
    <t>ETK525</t>
  </si>
  <si>
    <t>ETK526</t>
  </si>
  <si>
    <t>ETK527</t>
  </si>
  <si>
    <t>ETK528</t>
  </si>
  <si>
    <t>ETK529</t>
  </si>
  <si>
    <t>ETK530</t>
  </si>
  <si>
    <t>ETK531</t>
  </si>
  <si>
    <t>ETK532</t>
  </si>
  <si>
    <t>ENR601</t>
  </si>
  <si>
    <t>ENR602</t>
  </si>
  <si>
    <t>NYG701</t>
  </si>
  <si>
    <t>NYG702</t>
  </si>
  <si>
    <t>JMT951</t>
  </si>
  <si>
    <t>OCL961</t>
  </si>
  <si>
    <t>SBK981</t>
  </si>
  <si>
    <t>BCC991</t>
  </si>
  <si>
    <t>NMC800</t>
  </si>
  <si>
    <t>ORN900</t>
  </si>
  <si>
    <t>TMassena</t>
  </si>
  <si>
    <t>CES315</t>
  </si>
  <si>
    <t>CES316</t>
  </si>
  <si>
    <t>BlueCir</t>
  </si>
  <si>
    <t>Praxair</t>
  </si>
  <si>
    <t>PraxAir</t>
  </si>
  <si>
    <t>FrtDrum</t>
  </si>
  <si>
    <t>Fort Drum</t>
  </si>
  <si>
    <t>Installed Capacity (UCAP) Certification Form</t>
  </si>
  <si>
    <t>ROS UCAP</t>
  </si>
  <si>
    <t>NYC UCAP</t>
  </si>
  <si>
    <t>LI  UCAP</t>
  </si>
  <si>
    <t xml:space="preserve">When you certify on or about the 20th of the month, you are certifying your UCAP position for the upcoming months. </t>
  </si>
  <si>
    <t>Negative numbers represent UCAP being transferred to an organization.  Positive numbers represent UCAP being received by an organization.</t>
  </si>
  <si>
    <t>Please put your comments on</t>
  </si>
  <si>
    <t>the row pertaining to your problem</t>
  </si>
  <si>
    <t>Comments Area</t>
  </si>
  <si>
    <t>MODEL_CITY</t>
  </si>
  <si>
    <t>NewSuppl</t>
  </si>
  <si>
    <t>NewLSE</t>
  </si>
  <si>
    <t>New Supplier - Not defined as of this publication date</t>
  </si>
  <si>
    <t>New Load Serving Entity - Not defined as of this publication date</t>
  </si>
  <si>
    <t>If an approved PTID number does not exist, enter 999999</t>
  </si>
  <si>
    <t>ISOSuJan</t>
  </si>
  <si>
    <t>ISOSuFeb</t>
  </si>
  <si>
    <t>ISOSuMar</t>
  </si>
  <si>
    <t>ISOSuApr</t>
  </si>
  <si>
    <t>ISOSuMay</t>
  </si>
  <si>
    <t>ISOSuJun</t>
  </si>
  <si>
    <t>ISOSuJul</t>
  </si>
  <si>
    <t>ISOSuAug</t>
  </si>
  <si>
    <t>ISOSuSep</t>
  </si>
  <si>
    <t>ISOSuOct</t>
  </si>
  <si>
    <t>ISOSuNov</t>
  </si>
  <si>
    <t>ISOSuDec</t>
  </si>
  <si>
    <t>NYISO Auction - Procurement Month - August</t>
  </si>
  <si>
    <t>NYISO Auction - Procurement Month - April</t>
  </si>
  <si>
    <t>NYISO Auction - Procurement Month - December</t>
  </si>
  <si>
    <t>NYISO Auction - Procurement Month - February</t>
  </si>
  <si>
    <t>NYISO Auction - Procurement Month - January</t>
  </si>
  <si>
    <t>NYISO Auction - Procurement Month - July</t>
  </si>
  <si>
    <t>NYISO Auction - Procurement Month - June</t>
  </si>
  <si>
    <t>NYISO Auction - Procurement Month - March</t>
  </si>
  <si>
    <t>NYISO Auction - Procurement Month - May</t>
  </si>
  <si>
    <t>NYISO Auction - Procurement Month - November</t>
  </si>
  <si>
    <t>NYISO Auction - Procurement Month - October</t>
  </si>
  <si>
    <t>NYISO Auction - Procurement Month - September</t>
  </si>
  <si>
    <t>NYISO Deficiency Auction - Procurement Month - April</t>
  </si>
  <si>
    <t>NYISO Deficiency Auction - Procurement Month - August</t>
  </si>
  <si>
    <t>NYISO Deficiency Auction - Procurement Month - December</t>
  </si>
  <si>
    <t>NYISO Deficiency Auction - Procurement Month - February</t>
  </si>
  <si>
    <t>NYISO Deficiency Auction - Procurement Month - January</t>
  </si>
  <si>
    <t>NYISO Deficiency Auction - Procurement Month - July</t>
  </si>
  <si>
    <t>NYISO Deficiency Auction - Procurement Month - June</t>
  </si>
  <si>
    <t>NYISO Deficiency Auction - Procurement Month - March</t>
  </si>
  <si>
    <t>NYISO Deficiency Auction - Procurement Month - May</t>
  </si>
  <si>
    <t>NYISO Deficiency Auction - Procurement Month - November</t>
  </si>
  <si>
    <t>NYISO Deficiency Auction - Procurement Month - October</t>
  </si>
  <si>
    <t>NYISO Deficiency Auction - Procurement Month - September</t>
  </si>
  <si>
    <t>NYISO Supplemental Process - Procurement Month - April</t>
  </si>
  <si>
    <t>NYISO Supplemental Process - Procurement Month - August</t>
  </si>
  <si>
    <t>NYISO Supplemental Process - Procurement Month - December</t>
  </si>
  <si>
    <t>NYISO Supplemental Process - Procurement Month - February</t>
  </si>
  <si>
    <t>NYISO Supplemental Process - Procurement Month - January</t>
  </si>
  <si>
    <t>NYISO Supplemental Process - Procurement Month - July</t>
  </si>
  <si>
    <t>NYISO Supplemental Process - Procurement Month - June</t>
  </si>
  <si>
    <t>NYISO Supplemental Process - Procurement Month - March</t>
  </si>
  <si>
    <t>NYISO Supplemental Process - Procurement Month - May</t>
  </si>
  <si>
    <t>NYISO Supplemental Process - Procurement Month - November</t>
  </si>
  <si>
    <t>NYISO Supplemental Process - Procurement Month - October</t>
  </si>
  <si>
    <t>NYISO Supplemental Process - Procurement Month - September</t>
  </si>
  <si>
    <t>ISOStrpS</t>
  </si>
  <si>
    <t>ISOStrpW</t>
  </si>
  <si>
    <t>RAVENSWOOD_GT_8</t>
  </si>
  <si>
    <t>RAVENSWOOD_GT2_1</t>
  </si>
  <si>
    <t>RAVENSWOOD_GT3_1</t>
  </si>
  <si>
    <t>AES112</t>
  </si>
  <si>
    <t>Mirant</t>
  </si>
  <si>
    <t>Mirant Corporation</t>
  </si>
  <si>
    <t>Energy Systems North East, LLC</t>
  </si>
  <si>
    <t>ENSysNE</t>
  </si>
  <si>
    <t>Trigen</t>
  </si>
  <si>
    <t>Trigen-Syrcause Energy Corporation</t>
  </si>
  <si>
    <t>ProEng</t>
  </si>
  <si>
    <t>Pro Energy Development LLC</t>
  </si>
  <si>
    <t>PreUtil</t>
  </si>
  <si>
    <t>Preferred Utilities Energy Services Corp.</t>
  </si>
  <si>
    <t>Nissqu</t>
  </si>
  <si>
    <t xml:space="preserve">Model City </t>
  </si>
  <si>
    <t>Modcty</t>
  </si>
  <si>
    <t>IndSilSp</t>
  </si>
  <si>
    <t>Indeck Energy Services of Silver Springs</t>
  </si>
  <si>
    <t>NMC889</t>
  </si>
  <si>
    <t>NMC890</t>
  </si>
  <si>
    <t>NMC891</t>
  </si>
  <si>
    <t>PG&amp;E Madison Windpower</t>
  </si>
  <si>
    <t>WALDEN HYDRO</t>
  </si>
  <si>
    <t>ASTORIA 2</t>
  </si>
  <si>
    <t>Stony Brook</t>
  </si>
  <si>
    <t>Kent Ave</t>
  </si>
  <si>
    <t>Pouch</t>
  </si>
  <si>
    <t>GOWANUS 5</t>
  </si>
  <si>
    <t>GOWANUS 6</t>
  </si>
  <si>
    <t>HELLGATE #1</t>
  </si>
  <si>
    <t>HELLGATE #2</t>
  </si>
  <si>
    <t>HARLEM RIVER 1</t>
  </si>
  <si>
    <t>HARLEM RIVER 2</t>
  </si>
  <si>
    <t>VERNON 2</t>
  </si>
  <si>
    <t>VERNON 3</t>
  </si>
  <si>
    <t>NYPA BRENTWOOD</t>
  </si>
  <si>
    <t>HUDSON AVENUE 10</t>
  </si>
  <si>
    <t>Grumman (TBG)</t>
  </si>
  <si>
    <t>ADV288</t>
  </si>
  <si>
    <t>ADV289</t>
  </si>
  <si>
    <t>ADV290</t>
  </si>
  <si>
    <t>ADV291</t>
  </si>
  <si>
    <t>ADV292</t>
  </si>
  <si>
    <t>ADV293</t>
  </si>
  <si>
    <t>ADV294</t>
  </si>
  <si>
    <t>ADV295</t>
  </si>
  <si>
    <t>ADV296</t>
  </si>
  <si>
    <t>ADV297</t>
  </si>
  <si>
    <t>ADV298</t>
  </si>
  <si>
    <t>ADV299</t>
  </si>
  <si>
    <t>ADV1200</t>
  </si>
  <si>
    <t>ADV1201</t>
  </si>
  <si>
    <t>ADV1202</t>
  </si>
  <si>
    <t>ADV1203</t>
  </si>
  <si>
    <t>ADV1204</t>
  </si>
  <si>
    <t>ADV1205</t>
  </si>
  <si>
    <t>ADV1206</t>
  </si>
  <si>
    <t>ETK533</t>
  </si>
  <si>
    <t>ETK534</t>
  </si>
  <si>
    <t>ETK535</t>
  </si>
  <si>
    <t>ETK536</t>
  </si>
  <si>
    <t>ETK537</t>
  </si>
  <si>
    <t>ETK538</t>
  </si>
  <si>
    <t>ETK539</t>
  </si>
  <si>
    <t>ETK540</t>
  </si>
  <si>
    <t>ETK541</t>
  </si>
  <si>
    <t>ETK542</t>
  </si>
  <si>
    <t>ETK543</t>
  </si>
  <si>
    <t>ETK544</t>
  </si>
  <si>
    <t>ETK545</t>
  </si>
  <si>
    <t>ETK546</t>
  </si>
  <si>
    <t>ETK547</t>
  </si>
  <si>
    <t>ETK548</t>
  </si>
  <si>
    <t>ETK549</t>
  </si>
  <si>
    <t>ETK550</t>
  </si>
  <si>
    <t>ETK551</t>
  </si>
  <si>
    <t>ETK552</t>
  </si>
  <si>
    <t>ETK553</t>
  </si>
  <si>
    <t>ETK554</t>
  </si>
  <si>
    <t>ETK555</t>
  </si>
  <si>
    <t>ETK556</t>
  </si>
  <si>
    <t>ETK557</t>
  </si>
  <si>
    <t>ETK558</t>
  </si>
  <si>
    <t>ETK559</t>
  </si>
  <si>
    <t>NYG703</t>
  </si>
  <si>
    <t>NYG704</t>
  </si>
  <si>
    <t>NYG705</t>
  </si>
  <si>
    <t>NYG706</t>
  </si>
  <si>
    <t>NYG707</t>
  </si>
  <si>
    <t>FPE952</t>
  </si>
  <si>
    <t>VRC953</t>
  </si>
  <si>
    <t>PXR971</t>
  </si>
  <si>
    <t>PPL992</t>
  </si>
  <si>
    <t>PPL993</t>
  </si>
  <si>
    <t>PPL994</t>
  </si>
  <si>
    <t>PPL995</t>
  </si>
  <si>
    <t>PTID Numbers</t>
  </si>
  <si>
    <t>Homer City 1</t>
  </si>
  <si>
    <t>Homer City 2</t>
  </si>
  <si>
    <t>Homer City 3</t>
  </si>
  <si>
    <t>ADV1207</t>
  </si>
  <si>
    <t>ADV1208</t>
  </si>
  <si>
    <t>ADV1209</t>
  </si>
  <si>
    <t>CES317</t>
  </si>
  <si>
    <t>CES318</t>
  </si>
  <si>
    <t>CES319</t>
  </si>
  <si>
    <t>CES320</t>
  </si>
  <si>
    <t>CES321</t>
  </si>
  <si>
    <t>CES322</t>
  </si>
  <si>
    <t>CES323</t>
  </si>
  <si>
    <t>ETK560</t>
  </si>
  <si>
    <t>Calpine</t>
  </si>
  <si>
    <t>Undefined</t>
  </si>
  <si>
    <t>AES113</t>
  </si>
  <si>
    <t>AES114</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</si>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</sst>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74" formatCode="0.0"/>
    <numFmt numFmtId="177" formatCode="mm/dd/yy"/>
  </numFmts>
  <fonts count="25" x14ac:knownFonts="1">
    <font>
      <sz val="10"/>
      <name val="Arial"/>
    </font>
    <font>
      <sz val="10"/>
      <name val="Arial"/>
    </font>
    <font>
      <b/>
      <sz val="10"/>
      <name val="Arial"/>
      <family val="2"/>
    </font>
    <font>
      <b/>
      <sz val="12"/>
      <name val="Arial"/>
      <family val="2"/>
    </font>
    <font>
      <u/>
      <sz val="10"/>
      <name val="Arial"/>
      <family val="2"/>
    </font>
    <font>
      <b/>
      <sz val="16"/>
      <color indexed="13"/>
      <name val="Times New Roman"/>
      <family val="1"/>
    </font>
    <font>
      <b/>
      <sz val="16"/>
      <color indexed="10"/>
      <name val="Times New Roman"/>
      <family val="1"/>
    </font>
    <font>
      <sz val="10"/>
      <name val="Times New Roman"/>
      <family val="1"/>
    </font>
    <font>
      <b/>
      <sz val="10"/>
      <name val="Times New Roman"/>
      <family val="1"/>
    </font>
    <font>
      <b/>
      <sz val="12"/>
      <color indexed="13"/>
      <name val="Times New Roman"/>
      <family val="1"/>
    </font>
    <font>
      <b/>
      <sz val="12"/>
      <color indexed="10"/>
      <name val="Times New Roman"/>
      <family val="1"/>
    </font>
    <font>
      <b/>
      <sz val="12"/>
      <name val="Times New Roman"/>
      <family val="1"/>
    </font>
    <font>
      <sz val="10"/>
      <color indexed="10"/>
      <name val="Times New Roman"/>
      <family val="1"/>
    </font>
    <font>
      <u/>
      <sz val="10"/>
      <name val="Times New Roman"/>
      <family val="1"/>
    </font>
    <font>
      <sz val="8"/>
      <color indexed="81"/>
      <name val="Tahoma"/>
    </font>
    <font>
      <b/>
      <sz val="8"/>
      <color indexed="81"/>
      <name val="Tahoma"/>
    </font>
    <font>
      <sz val="10"/>
      <name val="Arial"/>
      <family val="2"/>
    </font>
    <font>
      <i/>
      <sz val="10"/>
      <name val="Arial"/>
      <family val="2"/>
    </font>
    <font>
      <sz val="10"/>
      <color indexed="10"/>
      <name val="Arial"/>
      <family val="2"/>
    </font>
    <font>
      <b/>
      <sz val="10"/>
      <color indexed="10"/>
      <name val="Times New Roman"/>
      <family val="1"/>
    </font>
    <font>
      <sz val="10"/>
      <color indexed="17"/>
      <name val="Arial"/>
      <family val="2"/>
    </font>
    <font>
      <sz val="10"/>
      <color indexed="20"/>
      <name val="Arial"/>
      <family val="2"/>
    </font>
    <font>
      <b/>
      <sz val="16"/>
      <name val="Arial"/>
      <family val="2"/>
    </font>
    <font>
      <sz val="11"/>
      <name val="Arial"/>
      <family val="2"/>
    </font>
    <font>
      <sz val="10"/>
      <color indexed="8"/>
      <name val="Arial"/>
      <family val="2"/>
    </font>
  </fonts>
  <fills count="6">
    <fill>
      <patternFill patternType="none"/>
    </fill>
    <fill>
      <patternFill patternType="gray125"/>
    </fill>
    <fill>
      <patternFill patternType="solid">
        <fgColor indexed="15"/>
        <bgColor indexed="64"/>
      </patternFill>
    </fill>
    <fill>
      <patternFill patternType="solid">
        <fgColor indexed="13"/>
        <bgColor indexed="64"/>
      </patternFill>
    </fill>
    <fill>
      <patternFill patternType="solid">
        <fgColor indexed="41"/>
        <bgColor indexed="64"/>
      </patternFill>
    </fill>
    <fill>
      <patternFill patternType="solid">
        <fgColor indexed="9"/>
        <bgColor indexed="64"/>
      </patternFill>
    </fill>
  </fills>
  <borders count="48">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thin">
        <color indexed="64"/>
      </left>
      <right/>
      <top/>
      <bottom style="medium">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89">
    <xf numFmtId="0" fontId="0" fillId="0" borderId="0" xfId="0"/>
    <xf numFmtId="0" fontId="0" fillId="0" borderId="0" xfId="0"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0" xfId="0" applyFont="1"/>
    <xf numFmtId="0" fontId="0" fillId="0" borderId="1" xfId="0" applyBorder="1"/>
    <xf numFmtId="0" fontId="0" fillId="0" borderId="0" xfId="0" applyAlignment="1"/>
    <xf numFmtId="0" fontId="0" fillId="0" borderId="0" xfId="0" applyBorder="1"/>
    <xf numFmtId="0" fontId="2" fillId="0" borderId="4" xfId="0" applyFont="1" applyBorder="1" applyAlignment="1">
      <alignment horizontal="center"/>
    </xf>
    <xf numFmtId="0" fontId="2" fillId="0" borderId="0" xfId="0" applyFont="1" applyAlignment="1">
      <alignment horizontal="left"/>
    </xf>
    <xf numFmtId="0" fontId="4" fillId="0" borderId="0" xfId="0" applyFont="1"/>
    <xf numFmtId="0" fontId="0" fillId="0" borderId="5" xfId="0" applyBorder="1"/>
    <xf numFmtId="0" fontId="3" fillId="0" borderId="0" xfId="0" applyFont="1" applyAlignment="1">
      <alignment horizontal="center"/>
    </xf>
    <xf numFmtId="0" fontId="0" fillId="0" borderId="3" xfId="0" applyBorder="1"/>
    <xf numFmtId="0" fontId="0" fillId="0" borderId="6" xfId="0" applyBorder="1"/>
    <xf numFmtId="0" fontId="0" fillId="0" borderId="4" xfId="0" applyBorder="1"/>
    <xf numFmtId="0" fontId="0" fillId="0" borderId="7" xfId="0" applyBorder="1"/>
    <xf numFmtId="0" fontId="2" fillId="0" borderId="5" xfId="0" applyFont="1" applyBorder="1"/>
    <xf numFmtId="0" fontId="7" fillId="0" borderId="5" xfId="0" applyFont="1" applyBorder="1"/>
    <xf numFmtId="0" fontId="7" fillId="0" borderId="8" xfId="0" applyFont="1" applyBorder="1"/>
    <xf numFmtId="0" fontId="7" fillId="0" borderId="4" xfId="0" applyFont="1" applyBorder="1"/>
    <xf numFmtId="0" fontId="7" fillId="0" borderId="0" xfId="0" applyFont="1" applyBorder="1"/>
    <xf numFmtId="0" fontId="8" fillId="0" borderId="5" xfId="0" applyFont="1" applyBorder="1"/>
    <xf numFmtId="0" fontId="0" fillId="0" borderId="0" xfId="0" applyFill="1"/>
    <xf numFmtId="0" fontId="7" fillId="0" borderId="9" xfId="0" applyFont="1" applyBorder="1"/>
    <xf numFmtId="0" fontId="2" fillId="0" borderId="0" xfId="0" applyFont="1" applyFill="1"/>
    <xf numFmtId="0" fontId="16" fillId="0" borderId="0" xfId="0" applyFont="1" applyFill="1"/>
    <xf numFmtId="0" fontId="16" fillId="0" borderId="0" xfId="0" applyFont="1" applyFill="1" applyAlignment="1">
      <alignment horizontal="left"/>
    </xf>
    <xf numFmtId="0" fontId="16" fillId="0" borderId="0" xfId="0" quotePrefix="1" applyFont="1" applyFill="1"/>
    <xf numFmtId="0" fontId="17" fillId="0" borderId="0" xfId="0" applyFont="1" applyFill="1"/>
    <xf numFmtId="0" fontId="7" fillId="0" borderId="10" xfId="0" applyFont="1" applyFill="1" applyBorder="1" applyAlignment="1" applyProtection="1">
      <alignment horizontal="center"/>
      <protection locked="0"/>
    </xf>
    <xf numFmtId="0" fontId="7" fillId="0" borderId="11" xfId="0" applyFont="1" applyFill="1" applyBorder="1" applyAlignment="1" applyProtection="1">
      <alignment horizontal="left"/>
      <protection locked="0"/>
    </xf>
    <xf numFmtId="39" fontId="7" fillId="0" borderId="12" xfId="1" applyNumberFormat="1" applyFont="1" applyFill="1" applyBorder="1" applyAlignment="1" applyProtection="1">
      <alignment horizontal="left"/>
      <protection locked="0"/>
    </xf>
    <xf numFmtId="0" fontId="7" fillId="0" borderId="13" xfId="0" applyFont="1" applyFill="1" applyBorder="1" applyAlignment="1" applyProtection="1">
      <alignment horizontal="center"/>
      <protection locked="0"/>
    </xf>
    <xf numFmtId="0" fontId="7" fillId="2" borderId="14" xfId="0" applyFont="1" applyFill="1" applyBorder="1" applyAlignment="1" applyProtection="1">
      <alignment horizontal="left"/>
      <protection locked="0"/>
    </xf>
    <xf numFmtId="0" fontId="7" fillId="0" borderId="15" xfId="0" applyFont="1" applyFill="1" applyBorder="1" applyAlignment="1" applyProtection="1">
      <alignment horizontal="left"/>
      <protection locked="0"/>
    </xf>
    <xf numFmtId="0" fontId="8" fillId="0" borderId="16" xfId="0" applyFont="1" applyBorder="1"/>
    <xf numFmtId="0" fontId="7" fillId="0" borderId="17" xfId="0" applyFont="1" applyBorder="1"/>
    <xf numFmtId="0" fontId="7" fillId="0" borderId="18" xfId="0" applyFont="1" applyBorder="1" applyAlignment="1">
      <alignment horizontal="center"/>
    </xf>
    <xf numFmtId="0" fontId="7" fillId="0" borderId="10" xfId="0" applyFont="1" applyBorder="1" applyAlignment="1">
      <alignment horizontal="center"/>
    </xf>
    <xf numFmtId="174" fontId="7" fillId="0" borderId="13" xfId="0" applyNumberFormat="1" applyFont="1" applyFill="1" applyBorder="1" applyAlignment="1" applyProtection="1">
      <alignment horizontal="center"/>
      <protection locked="0"/>
    </xf>
    <xf numFmtId="0" fontId="7" fillId="0" borderId="13" xfId="0" applyFont="1" applyBorder="1" applyAlignment="1">
      <alignment horizontal="center"/>
    </xf>
    <xf numFmtId="174" fontId="7" fillId="0" borderId="19" xfId="0" applyNumberFormat="1" applyFont="1" applyFill="1" applyBorder="1" applyAlignment="1" applyProtection="1">
      <alignment horizontal="center"/>
      <protection locked="0"/>
    </xf>
    <xf numFmtId="174" fontId="7" fillId="0" borderId="18" xfId="0" applyNumberFormat="1" applyFont="1" applyFill="1" applyBorder="1" applyAlignment="1" applyProtection="1">
      <alignment horizontal="center"/>
      <protection locked="0"/>
    </xf>
    <xf numFmtId="174" fontId="7" fillId="0" borderId="17" xfId="0" applyNumberFormat="1" applyFont="1" applyFill="1" applyBorder="1" applyAlignment="1" applyProtection="1">
      <alignment horizontal="center"/>
      <protection locked="0"/>
    </xf>
    <xf numFmtId="0" fontId="7" fillId="2" borderId="5" xfId="0" applyFont="1" applyFill="1" applyBorder="1"/>
    <xf numFmtId="177" fontId="7" fillId="0" borderId="17" xfId="0" applyNumberFormat="1" applyFont="1" applyFill="1" applyBorder="1" applyAlignment="1" applyProtection="1">
      <alignment horizontal="center"/>
      <protection locked="0"/>
    </xf>
    <xf numFmtId="177" fontId="7" fillId="0" borderId="18" xfId="0" applyNumberFormat="1" applyFont="1" applyFill="1" applyBorder="1" applyAlignment="1" applyProtection="1">
      <alignment horizontal="center"/>
      <protection locked="0"/>
    </xf>
    <xf numFmtId="177" fontId="7" fillId="0" borderId="13" xfId="0" applyNumberFormat="1" applyFont="1" applyFill="1" applyBorder="1" applyAlignment="1" applyProtection="1">
      <alignment horizontal="center"/>
      <protection locked="0"/>
    </xf>
    <xf numFmtId="0" fontId="7" fillId="0" borderId="5" xfId="0" applyFont="1" applyBorder="1" applyAlignment="1">
      <alignment horizontal="center"/>
    </xf>
    <xf numFmtId="0" fontId="11" fillId="0" borderId="5" xfId="0" applyFont="1" applyBorder="1"/>
    <xf numFmtId="0" fontId="7" fillId="0" borderId="0" xfId="0" applyFont="1" applyFill="1" applyBorder="1" applyAlignment="1" applyProtection="1">
      <alignment horizontal="center"/>
      <protection locked="0"/>
    </xf>
    <xf numFmtId="0" fontId="7" fillId="0" borderId="0" xfId="0" applyFont="1" applyFill="1" applyBorder="1" applyAlignment="1" applyProtection="1">
      <alignment horizontal="left"/>
      <protection locked="0"/>
    </xf>
    <xf numFmtId="174" fontId="7" fillId="0" borderId="0" xfId="0" applyNumberFormat="1" applyFont="1" applyFill="1" applyBorder="1" applyAlignment="1" applyProtection="1">
      <alignment horizontal="center"/>
      <protection locked="0"/>
    </xf>
    <xf numFmtId="177" fontId="7" fillId="0" borderId="0" xfId="0" applyNumberFormat="1" applyFont="1" applyFill="1" applyBorder="1" applyAlignment="1" applyProtection="1">
      <alignment horizontal="center"/>
      <protection locked="0"/>
    </xf>
    <xf numFmtId="39" fontId="7" fillId="2" borderId="0" xfId="1" applyNumberFormat="1" applyFont="1" applyFill="1" applyBorder="1" applyAlignment="1" applyProtection="1">
      <alignment horizontal="left"/>
      <protection locked="0"/>
    </xf>
    <xf numFmtId="174" fontId="7" fillId="2" borderId="0" xfId="0" applyNumberFormat="1" applyFont="1" applyFill="1" applyBorder="1" applyAlignment="1" applyProtection="1">
      <alignment horizontal="center"/>
      <protection locked="0"/>
    </xf>
    <xf numFmtId="0" fontId="7" fillId="0" borderId="0" xfId="0" applyFont="1" applyBorder="1" applyAlignment="1">
      <alignment horizontal="center"/>
    </xf>
    <xf numFmtId="0" fontId="7" fillId="0" borderId="5" xfId="0" applyFont="1" applyFill="1" applyBorder="1" applyAlignment="1" applyProtection="1">
      <alignment horizontal="left"/>
      <protection locked="0"/>
    </xf>
    <xf numFmtId="0" fontId="7" fillId="0" borderId="9" xfId="0" applyFont="1" applyFill="1" applyBorder="1" applyAlignment="1" applyProtection="1">
      <alignment horizontal="left"/>
      <protection locked="0"/>
    </xf>
    <xf numFmtId="39" fontId="7" fillId="0" borderId="20" xfId="1" applyNumberFormat="1" applyFont="1" applyFill="1" applyBorder="1" applyAlignment="1" applyProtection="1">
      <alignment horizontal="left"/>
      <protection locked="0"/>
    </xf>
    <xf numFmtId="0" fontId="16" fillId="0" borderId="0" xfId="0" applyFont="1" applyFill="1" applyAlignment="1">
      <alignment horizontal="center"/>
    </xf>
    <xf numFmtId="0" fontId="16" fillId="3" borderId="0" xfId="0" applyFont="1" applyFill="1"/>
    <xf numFmtId="177" fontId="7" fillId="0" borderId="5" xfId="0" applyNumberFormat="1" applyFont="1" applyBorder="1"/>
    <xf numFmtId="0" fontId="18" fillId="0" borderId="0" xfId="0" applyFont="1" applyFill="1"/>
    <xf numFmtId="0" fontId="20" fillId="0" borderId="0" xfId="0" applyFont="1" applyFill="1"/>
    <xf numFmtId="0" fontId="21" fillId="0" borderId="0" xfId="0" applyFont="1" applyFill="1"/>
    <xf numFmtId="0" fontId="16" fillId="2" borderId="0" xfId="0" applyFont="1" applyFill="1" applyAlignment="1">
      <alignment horizontal="center"/>
    </xf>
    <xf numFmtId="0" fontId="16" fillId="2" borderId="0" xfId="0" applyFont="1" applyFill="1"/>
    <xf numFmtId="0" fontId="22" fillId="3" borderId="0" xfId="0" applyFont="1" applyFill="1" applyAlignment="1">
      <alignment horizontal="left"/>
    </xf>
    <xf numFmtId="0" fontId="3" fillId="0" borderId="0" xfId="0" applyFont="1" applyFill="1" applyAlignment="1">
      <alignment horizontal="left"/>
    </xf>
    <xf numFmtId="0" fontId="22" fillId="0" borderId="0" xfId="0" applyFont="1" applyFill="1" applyAlignment="1">
      <alignment horizontal="left"/>
    </xf>
    <xf numFmtId="43" fontId="7" fillId="0" borderId="3" xfId="1" applyFont="1" applyBorder="1"/>
    <xf numFmtId="43" fontId="7" fillId="0" borderId="7" xfId="1" applyFont="1" applyBorder="1"/>
    <xf numFmtId="174" fontId="7" fillId="0" borderId="5" xfId="0" applyNumberFormat="1" applyFont="1" applyFill="1" applyBorder="1" applyAlignment="1" applyProtection="1">
      <alignment horizontal="center"/>
      <protection locked="0"/>
    </xf>
    <xf numFmtId="0" fontId="7" fillId="0" borderId="21" xfId="0" applyFont="1" applyFill="1" applyBorder="1" applyAlignment="1" applyProtection="1">
      <alignment horizontal="center"/>
      <protection locked="0"/>
    </xf>
    <xf numFmtId="164" fontId="7" fillId="0" borderId="22" xfId="1" applyNumberFormat="1" applyFont="1" applyFill="1" applyBorder="1" applyAlignment="1" applyProtection="1">
      <alignment horizontal="center"/>
      <protection locked="0"/>
    </xf>
    <xf numFmtId="164" fontId="7" fillId="0" borderId="23" xfId="1" applyNumberFormat="1" applyFont="1" applyFill="1" applyBorder="1" applyAlignment="1" applyProtection="1">
      <alignment horizontal="center"/>
      <protection locked="0"/>
    </xf>
    <xf numFmtId="164" fontId="7" fillId="0" borderId="24" xfId="1" applyNumberFormat="1" applyFont="1" applyFill="1" applyBorder="1" applyAlignment="1" applyProtection="1">
      <alignment horizontal="center"/>
      <protection locked="0"/>
    </xf>
    <xf numFmtId="164" fontId="7" fillId="0" borderId="25" xfId="1" applyNumberFormat="1" applyFont="1" applyFill="1" applyBorder="1" applyAlignment="1" applyProtection="1">
      <alignment horizontal="center"/>
      <protection locked="0"/>
    </xf>
    <xf numFmtId="164" fontId="7" fillId="0" borderId="3" xfId="1" applyNumberFormat="1" applyFont="1" applyFill="1" applyBorder="1" applyAlignment="1" applyProtection="1">
      <alignment horizontal="center"/>
      <protection locked="0"/>
    </xf>
    <xf numFmtId="174" fontId="7" fillId="0" borderId="9" xfId="0" applyNumberFormat="1" applyFont="1" applyFill="1" applyBorder="1" applyAlignment="1" applyProtection="1">
      <alignment horizontal="center"/>
      <protection locked="0"/>
    </xf>
    <xf numFmtId="164" fontId="7" fillId="0" borderId="26" xfId="1" applyNumberFormat="1" applyFont="1" applyFill="1" applyBorder="1" applyAlignment="1" applyProtection="1">
      <alignment horizontal="center"/>
      <protection locked="0"/>
    </xf>
    <xf numFmtId="164" fontId="7" fillId="0" borderId="27" xfId="1" applyNumberFormat="1" applyFont="1" applyFill="1" applyBorder="1" applyAlignment="1" applyProtection="1">
      <alignment horizontal="center"/>
      <protection locked="0"/>
    </xf>
    <xf numFmtId="164" fontId="7" fillId="0" borderId="28" xfId="1" applyNumberFormat="1" applyFont="1" applyFill="1" applyBorder="1" applyAlignment="1" applyProtection="1">
      <alignment horizontal="center"/>
      <protection locked="0"/>
    </xf>
    <xf numFmtId="164" fontId="7" fillId="0" borderId="29" xfId="1" applyNumberFormat="1" applyFont="1" applyFill="1" applyBorder="1" applyAlignment="1" applyProtection="1">
      <alignment horizontal="center"/>
      <protection locked="0"/>
    </xf>
    <xf numFmtId="0" fontId="7" fillId="0" borderId="3" xfId="0" applyFont="1" applyBorder="1"/>
    <xf numFmtId="49" fontId="0" fillId="0" borderId="0" xfId="0" applyNumberFormat="1" applyAlignment="1">
      <alignment horizontal="center"/>
    </xf>
    <xf numFmtId="1" fontId="16" fillId="0" borderId="0" xfId="0" applyNumberFormat="1" applyFont="1" applyBorder="1" applyAlignment="1">
      <alignment horizontal="center"/>
    </xf>
    <xf numFmtId="1" fontId="0" fillId="0" borderId="0" xfId="0" applyNumberFormat="1" applyAlignment="1">
      <alignment horizontal="center"/>
    </xf>
    <xf numFmtId="1" fontId="0" fillId="0" borderId="0" xfId="0" quotePrefix="1" applyNumberFormat="1" applyAlignment="1">
      <alignment horizontal="center"/>
    </xf>
    <xf numFmtId="1" fontId="0" fillId="0" borderId="0" xfId="0" applyNumberFormat="1" applyAlignment="1">
      <alignment horizontal="right"/>
    </xf>
    <xf numFmtId="1" fontId="7" fillId="3" borderId="2" xfId="0" applyNumberFormat="1" applyFont="1" applyFill="1" applyBorder="1" applyAlignment="1" applyProtection="1">
      <alignment horizontal="center"/>
      <protection locked="0"/>
    </xf>
    <xf numFmtId="1" fontId="7" fillId="3" borderId="30" xfId="0" applyNumberFormat="1" applyFont="1" applyFill="1" applyBorder="1" applyAlignment="1" applyProtection="1">
      <alignment horizontal="center"/>
      <protection locked="0"/>
    </xf>
    <xf numFmtId="0" fontId="7" fillId="0" borderId="0" xfId="0" applyFont="1" applyBorder="1" applyAlignment="1">
      <alignment horizontal="right"/>
    </xf>
    <xf numFmtId="174" fontId="0" fillId="0" borderId="0" xfId="0" applyNumberFormat="1" applyFill="1" applyBorder="1" applyAlignment="1" applyProtection="1">
      <alignment horizontal="center"/>
      <protection locked="0"/>
    </xf>
    <xf numFmtId="0" fontId="0" fillId="0" borderId="0" xfId="0" applyAlignment="1">
      <alignment horizontal="left"/>
    </xf>
    <xf numFmtId="0" fontId="23" fillId="0" borderId="31" xfId="0" applyFont="1" applyBorder="1"/>
    <xf numFmtId="0" fontId="0" fillId="0" borderId="32" xfId="0" applyBorder="1"/>
    <xf numFmtId="0" fontId="0" fillId="0" borderId="33" xfId="0" applyBorder="1"/>
    <xf numFmtId="0" fontId="0" fillId="0" borderId="16" xfId="0" applyBorder="1"/>
    <xf numFmtId="0" fontId="0" fillId="0" borderId="34" xfId="0" applyBorder="1"/>
    <xf numFmtId="0" fontId="5" fillId="0" borderId="16" xfId="0" applyFont="1" applyBorder="1"/>
    <xf numFmtId="0" fontId="5" fillId="0" borderId="0" xfId="0" applyFont="1" applyBorder="1"/>
    <xf numFmtId="0" fontId="6" fillId="0" borderId="0" xfId="0" applyFont="1" applyBorder="1"/>
    <xf numFmtId="0" fontId="7" fillId="0" borderId="0" xfId="0" applyFont="1" applyBorder="1" applyAlignment="1"/>
    <xf numFmtId="0" fontId="8" fillId="0" borderId="0" xfId="0" applyFont="1" applyBorder="1" applyAlignment="1">
      <alignment horizontal="center"/>
    </xf>
    <xf numFmtId="0" fontId="9" fillId="0" borderId="16" xfId="0" applyFont="1" applyBorder="1"/>
    <xf numFmtId="0" fontId="9" fillId="0" borderId="0" xfId="0" applyFont="1" applyBorder="1"/>
    <xf numFmtId="0" fontId="10" fillId="0" borderId="0" xfId="0" applyFont="1" applyBorder="1"/>
    <xf numFmtId="0" fontId="7" fillId="0" borderId="16" xfId="0" applyFont="1" applyBorder="1"/>
    <xf numFmtId="0" fontId="11" fillId="0" borderId="0" xfId="0" applyFont="1" applyBorder="1" applyAlignment="1">
      <alignment horizontal="center"/>
    </xf>
    <xf numFmtId="0" fontId="8" fillId="0" borderId="0" xfId="0" applyFont="1" applyBorder="1"/>
    <xf numFmtId="0" fontId="0" fillId="0" borderId="0" xfId="0" applyBorder="1" applyAlignment="1">
      <alignment horizontal="right"/>
    </xf>
    <xf numFmtId="0" fontId="18" fillId="0" borderId="0" xfId="0" applyFont="1" applyBorder="1"/>
    <xf numFmtId="0" fontId="16" fillId="0" borderId="0" xfId="0" applyFont="1" applyBorder="1"/>
    <xf numFmtId="0" fontId="0" fillId="0" borderId="0" xfId="0" quotePrefix="1" applyBorder="1"/>
    <xf numFmtId="0" fontId="12" fillId="0" borderId="0" xfId="0" applyFont="1" applyBorder="1"/>
    <xf numFmtId="0" fontId="0" fillId="4" borderId="0" xfId="0" applyFill="1" applyBorder="1"/>
    <xf numFmtId="0" fontId="0" fillId="4" borderId="34" xfId="0" applyFill="1" applyBorder="1"/>
    <xf numFmtId="0" fontId="0" fillId="0" borderId="16" xfId="0" applyFill="1" applyBorder="1"/>
    <xf numFmtId="0" fontId="0" fillId="0" borderId="0" xfId="0" applyFill="1" applyBorder="1" applyProtection="1">
      <protection hidden="1"/>
    </xf>
    <xf numFmtId="0" fontId="0" fillId="0" borderId="0" xfId="0" applyFill="1" applyBorder="1"/>
    <xf numFmtId="0" fontId="0" fillId="0" borderId="0" xfId="0" applyBorder="1" applyProtection="1">
      <protection hidden="1"/>
    </xf>
    <xf numFmtId="0" fontId="0" fillId="3" borderId="0" xfId="0" applyFill="1" applyBorder="1" applyProtection="1">
      <protection hidden="1"/>
    </xf>
    <xf numFmtId="0" fontId="0" fillId="3" borderId="0" xfId="0" applyFill="1" applyBorder="1"/>
    <xf numFmtId="0" fontId="7" fillId="0" borderId="16" xfId="0" applyFont="1" applyFill="1" applyBorder="1" applyAlignment="1" applyProtection="1">
      <alignment horizontal="left"/>
      <protection locked="0"/>
    </xf>
    <xf numFmtId="0" fontId="19" fillId="0" borderId="0" xfId="0" applyFont="1" applyBorder="1" applyAlignment="1">
      <alignment vertical="top"/>
    </xf>
    <xf numFmtId="0" fontId="19" fillId="0" borderId="0" xfId="0" applyFont="1" applyBorder="1" applyAlignment="1">
      <alignment horizontal="justify" vertical="top"/>
    </xf>
    <xf numFmtId="0" fontId="19" fillId="0" borderId="0" xfId="0" applyFont="1" applyBorder="1" applyAlignment="1">
      <alignment vertical="justify"/>
    </xf>
    <xf numFmtId="0" fontId="8" fillId="0" borderId="0" xfId="0" applyFont="1" applyBorder="1" applyAlignment="1">
      <alignment horizontal="centerContinuous" vertical="center" wrapText="1"/>
    </xf>
    <xf numFmtId="0" fontId="7" fillId="0" borderId="0" xfId="0" applyFont="1" applyBorder="1" applyAlignment="1">
      <alignment horizontal="centerContinuous" vertical="center" wrapText="1"/>
    </xf>
    <xf numFmtId="0" fontId="13" fillId="0" borderId="16" xfId="0" applyFont="1" applyBorder="1"/>
    <xf numFmtId="0" fontId="7" fillId="0" borderId="0" xfId="0" applyFont="1" applyBorder="1" applyAlignment="1">
      <alignment horizontal="centerContinuous"/>
    </xf>
    <xf numFmtId="0" fontId="7" fillId="3" borderId="16" xfId="0" applyFont="1" applyFill="1" applyBorder="1"/>
    <xf numFmtId="0" fontId="7" fillId="2" borderId="16" xfId="0" applyFont="1" applyFill="1" applyBorder="1"/>
    <xf numFmtId="0" fontId="8" fillId="0" borderId="0" xfId="0" applyFont="1" applyFill="1" applyBorder="1"/>
    <xf numFmtId="0" fontId="7" fillId="0" borderId="0" xfId="0" applyFont="1" applyFill="1" applyBorder="1"/>
    <xf numFmtId="0" fontId="7" fillId="0" borderId="0" xfId="0" quotePrefix="1" applyFont="1" applyBorder="1"/>
    <xf numFmtId="0" fontId="7" fillId="0" borderId="35" xfId="0" applyFont="1" applyBorder="1"/>
    <xf numFmtId="0" fontId="0" fillId="0" borderId="9" xfId="0" applyBorder="1"/>
    <xf numFmtId="0" fontId="0" fillId="0" borderId="36" xfId="0" applyBorder="1"/>
    <xf numFmtId="0" fontId="7" fillId="0" borderId="37" xfId="0" applyFont="1" applyBorder="1" applyAlignment="1">
      <alignment horizontal="left" wrapText="1"/>
    </xf>
    <xf numFmtId="0" fontId="8" fillId="3" borderId="38" xfId="0" applyFont="1" applyFill="1" applyBorder="1" applyAlignment="1">
      <alignment horizontal="center" wrapText="1"/>
    </xf>
    <xf numFmtId="0" fontId="7" fillId="0" borderId="17" xfId="0" applyFont="1" applyFill="1" applyBorder="1" applyAlignment="1">
      <alignment wrapText="1"/>
    </xf>
    <xf numFmtId="0" fontId="8" fillId="0" borderId="39" xfId="0" applyFont="1" applyBorder="1" applyAlignment="1">
      <alignment horizontal="center" wrapText="1"/>
    </xf>
    <xf numFmtId="0" fontId="8" fillId="0" borderId="32" xfId="0" applyFont="1" applyBorder="1" applyAlignment="1">
      <alignment horizontal="center" wrapText="1"/>
    </xf>
    <xf numFmtId="0" fontId="8" fillId="0" borderId="40" xfId="0" applyFont="1" applyBorder="1" applyAlignment="1">
      <alignment horizontal="left" wrapText="1"/>
    </xf>
    <xf numFmtId="0" fontId="8" fillId="0" borderId="18" xfId="0" applyFont="1" applyBorder="1" applyAlignment="1">
      <alignment horizontal="center" wrapText="1"/>
    </xf>
    <xf numFmtId="0" fontId="8" fillId="0" borderId="18" xfId="0" applyFont="1" applyBorder="1" applyAlignment="1">
      <alignment horizontal="left" wrapText="1"/>
    </xf>
    <xf numFmtId="0" fontId="8" fillId="0" borderId="18" xfId="0" applyFont="1" applyBorder="1" applyAlignment="1">
      <alignment wrapText="1"/>
    </xf>
    <xf numFmtId="0" fontId="8" fillId="0" borderId="16" xfId="0" applyFont="1" applyBorder="1" applyAlignment="1">
      <alignment wrapText="1"/>
    </xf>
    <xf numFmtId="0" fontId="8" fillId="0" borderId="41" xfId="0" applyFont="1" applyBorder="1" applyAlignment="1">
      <alignment horizontal="left" wrapText="1"/>
    </xf>
    <xf numFmtId="0" fontId="8" fillId="3" borderId="41" xfId="0" applyFont="1" applyFill="1" applyBorder="1" applyAlignment="1">
      <alignment horizontal="center" wrapText="1"/>
    </xf>
    <xf numFmtId="0" fontId="8" fillId="0" borderId="18" xfId="0" applyFont="1" applyFill="1" applyBorder="1" applyAlignment="1">
      <alignment horizontal="center" wrapText="1"/>
    </xf>
    <xf numFmtId="0" fontId="8" fillId="0" borderId="42" xfId="0" applyFont="1" applyBorder="1" applyAlignment="1">
      <alignment horizontal="left" wrapText="1"/>
    </xf>
    <xf numFmtId="0" fontId="8" fillId="0" borderId="0" xfId="0" applyFont="1" applyBorder="1" applyAlignment="1">
      <alignment horizontal="left" wrapText="1"/>
    </xf>
    <xf numFmtId="0" fontId="8" fillId="0" borderId="43" xfId="0" applyFont="1" applyBorder="1" applyAlignment="1">
      <alignment horizontal="left" wrapText="1"/>
    </xf>
    <xf numFmtId="0" fontId="8" fillId="0" borderId="16" xfId="0" applyFont="1" applyBorder="1" applyAlignment="1">
      <alignment horizontal="center" wrapText="1"/>
    </xf>
    <xf numFmtId="0" fontId="8" fillId="0" borderId="44" xfId="0" applyFont="1" applyBorder="1" applyAlignment="1">
      <alignment horizontal="left" wrapText="1"/>
    </xf>
    <xf numFmtId="0" fontId="8" fillId="3" borderId="44" xfId="0" applyFont="1" applyFill="1" applyBorder="1" applyAlignment="1">
      <alignment horizontal="center" wrapText="1"/>
    </xf>
    <xf numFmtId="0" fontId="8" fillId="0" borderId="13" xfId="0" applyFont="1" applyFill="1" applyBorder="1" applyAlignment="1">
      <alignment wrapText="1"/>
    </xf>
    <xf numFmtId="0" fontId="8" fillId="0" borderId="15" xfId="0" applyFont="1" applyBorder="1" applyAlignment="1">
      <alignment wrapText="1"/>
    </xf>
    <xf numFmtId="0" fontId="8" fillId="0" borderId="9" xfId="0" applyFont="1" applyBorder="1" applyAlignment="1">
      <alignment wrapText="1"/>
    </xf>
    <xf numFmtId="2" fontId="8" fillId="0" borderId="20" xfId="0" applyNumberFormat="1" applyFont="1" applyBorder="1" applyAlignment="1">
      <alignment horizontal="left" wrapText="1"/>
    </xf>
    <xf numFmtId="174" fontId="8" fillId="0" borderId="18" xfId="0" applyNumberFormat="1" applyFont="1" applyBorder="1" applyAlignment="1">
      <alignment horizontal="center" wrapText="1"/>
    </xf>
    <xf numFmtId="1" fontId="16" fillId="0" borderId="0" xfId="0" applyNumberFormat="1" applyFont="1" applyFill="1" applyBorder="1" applyAlignment="1">
      <alignment horizontal="center"/>
    </xf>
    <xf numFmtId="0" fontId="24" fillId="0" borderId="0" xfId="0" applyFont="1"/>
    <xf numFmtId="1" fontId="24" fillId="0" borderId="0" xfId="0" applyNumberFormat="1" applyFont="1" applyAlignment="1">
      <alignment horizontal="center"/>
    </xf>
    <xf numFmtId="0" fontId="24" fillId="0" borderId="0" xfId="0" applyFont="1" applyAlignment="1">
      <alignment horizontal="right"/>
    </xf>
    <xf numFmtId="0" fontId="24" fillId="0" borderId="0" xfId="0" applyFont="1" applyAlignment="1">
      <alignment horizontal="center"/>
    </xf>
    <xf numFmtId="0" fontId="24" fillId="0" borderId="0" xfId="0" applyFont="1" applyFill="1" applyBorder="1" applyAlignment="1">
      <alignment horizontal="left"/>
    </xf>
    <xf numFmtId="0" fontId="24" fillId="0" borderId="0" xfId="0" applyFont="1" applyFill="1" applyBorder="1"/>
    <xf numFmtId="1" fontId="24" fillId="0" borderId="0" xfId="0" quotePrefix="1" applyNumberFormat="1" applyFont="1" applyFill="1" applyBorder="1" applyAlignment="1">
      <alignment horizontal="center"/>
    </xf>
    <xf numFmtId="0" fontId="24" fillId="0" borderId="0" xfId="0" applyFont="1" applyAlignment="1">
      <alignment horizontal="left"/>
    </xf>
    <xf numFmtId="0" fontId="24" fillId="0" borderId="0" xfId="0" applyFont="1" applyFill="1" applyBorder="1" applyAlignment="1">
      <alignment horizontal="center"/>
    </xf>
    <xf numFmtId="43" fontId="24" fillId="0" borderId="0" xfId="1" applyFont="1" applyFill="1" applyBorder="1" applyAlignment="1">
      <alignment horizontal="center"/>
    </xf>
    <xf numFmtId="165" fontId="24" fillId="0" borderId="0" xfId="1" applyNumberFormat="1" applyFont="1" applyFill="1" applyBorder="1" applyAlignment="1">
      <alignment horizontal="center"/>
    </xf>
    <xf numFmtId="1" fontId="24" fillId="0" borderId="0" xfId="0" applyNumberFormat="1" applyFont="1" applyFill="1" applyBorder="1" applyAlignment="1">
      <alignment horizontal="center"/>
    </xf>
    <xf numFmtId="0" fontId="24" fillId="5" borderId="0" xfId="0" applyFont="1" applyFill="1" applyBorder="1" applyAlignment="1">
      <alignment horizontal="center"/>
    </xf>
    <xf numFmtId="0" fontId="24" fillId="5" borderId="0" xfId="0" applyFont="1" applyFill="1" applyBorder="1" applyAlignment="1">
      <alignment horizontal="left"/>
    </xf>
    <xf numFmtId="1" fontId="24" fillId="0" borderId="0" xfId="0" quotePrefix="1" applyNumberFormat="1" applyFont="1" applyAlignment="1">
      <alignment horizontal="center"/>
    </xf>
    <xf numFmtId="0" fontId="12" fillId="0" borderId="45" xfId="0" applyFont="1" applyBorder="1" applyAlignment="1">
      <alignment horizontal="center" vertical="justify"/>
    </xf>
    <xf numFmtId="0" fontId="12" fillId="0" borderId="46" xfId="0" applyFont="1" applyBorder="1" applyAlignment="1">
      <alignment horizontal="center" vertical="justify"/>
    </xf>
    <xf numFmtId="0" fontId="12" fillId="0" borderId="47" xfId="0" applyFont="1" applyBorder="1" applyAlignment="1">
      <alignment horizontal="center" vertical="justify"/>
    </xf>
    <xf numFmtId="0" fontId="2" fillId="4" borderId="0" xfId="0" applyFont="1" applyFill="1" applyBorder="1" applyAlignment="1">
      <alignment horizontal="center"/>
    </xf>
    <xf numFmtId="0" fontId="2" fillId="4" borderId="3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activeX/activeX2.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10</xdr:col>
      <xdr:colOff>457200</xdr:colOff>
      <xdr:row>52</xdr:row>
      <xdr:rowOff>45720</xdr:rowOff>
    </xdr:to>
    <xdr:pic>
      <xdr:nvPicPr>
        <xdr:cNvPr id="11269"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0"/>
          <a:ext cx="5943600" cy="876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30480</xdr:colOff>
      <xdr:row>52</xdr:row>
      <xdr:rowOff>60960</xdr:rowOff>
    </xdr:from>
    <xdr:to>
      <xdr:col>10</xdr:col>
      <xdr:colOff>487680</xdr:colOff>
      <xdr:row>62</xdr:row>
      <xdr:rowOff>7620</xdr:rowOff>
    </xdr:to>
    <xdr:pic>
      <xdr:nvPicPr>
        <xdr:cNvPr id="11270"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40080" y="8778240"/>
          <a:ext cx="5943600" cy="1623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304800</xdr:colOff>
          <xdr:row>1</xdr:row>
          <xdr:rowOff>144780</xdr:rowOff>
        </xdr:from>
        <xdr:to>
          <xdr:col>0</xdr:col>
          <xdr:colOff>1303020</xdr:colOff>
          <xdr:row>3</xdr:row>
          <xdr:rowOff>68580</xdr:rowOff>
        </xdr:to>
        <xdr:sp macro="" textlink="">
          <xdr:nvSpPr>
            <xdr:cNvPr id="2049" name="CommandButton1" hidden="1">
              <a:extLst>
                <a:ext uri="{63B3BB69-23CF-44E3-9099-C40C66FF867C}">
                  <a14:compatExt spid="_x0000_s204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419100</xdr:colOff>
          <xdr:row>3</xdr:row>
          <xdr:rowOff>182880</xdr:rowOff>
        </xdr:from>
        <xdr:to>
          <xdr:col>0</xdr:col>
          <xdr:colOff>1165860</xdr:colOff>
          <xdr:row>5</xdr:row>
          <xdr:rowOff>114300</xdr:rowOff>
        </xdr:to>
        <xdr:sp macro="" textlink="">
          <xdr:nvSpPr>
            <xdr:cNvPr id="2051" name="CommandButton3" hidden="1">
              <a:extLst>
                <a:ext uri="{63B3BB69-23CF-44E3-9099-C40C66FF867C}">
                  <a14:compatExt spid="_x0000_s205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vmlDrawing" Target="../drawings/vmlDrawing1.vml"/><Relationship Id="rId7" Type="http://schemas.openxmlformats.org/officeDocument/2006/relationships/image" Target="../media/image4.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ntrol" Target="../activeX/activeX2.xml"/><Relationship Id="rId5" Type="http://schemas.openxmlformats.org/officeDocument/2006/relationships/image" Target="../media/image3.emf"/><Relationship Id="rId4" Type="http://schemas.openxmlformats.org/officeDocument/2006/relationships/control" Target="../activeX/activeX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
  <sheetViews>
    <sheetView showGridLines="0" topLeftCell="A10" workbookViewId="0">
      <selection activeCell="M24" sqref="M24"/>
    </sheetView>
  </sheetViews>
  <sheetFormatPr defaultRowHeight="13.2" x14ac:dyDescent="0.25"/>
  <sheetData/>
  <pageMargins left="0.75" right="0.75" top="1" bottom="1" header="0.5"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83"/>
  <sheetViews>
    <sheetView zoomScale="80" workbookViewId="0">
      <selection activeCell="D54" sqref="D54"/>
    </sheetView>
  </sheetViews>
  <sheetFormatPr defaultColWidth="9.109375" defaultRowHeight="13.2" x14ac:dyDescent="0.25"/>
  <cols>
    <col min="1" max="1" width="11.88671875" style="63" customWidth="1"/>
    <col min="2" max="2" width="10.44140625" style="28" customWidth="1"/>
    <col min="3" max="3" width="12" style="28" customWidth="1"/>
    <col min="4" max="5" width="9.109375" style="28"/>
    <col min="6" max="6" width="10.6640625" style="28" customWidth="1"/>
    <col min="7" max="16384" width="9.109375" style="28"/>
  </cols>
  <sheetData>
    <row r="1" spans="1:1" x14ac:dyDescent="0.25">
      <c r="A1" s="29" t="s">
        <v>731</v>
      </c>
    </row>
    <row r="2" spans="1:1" x14ac:dyDescent="0.25">
      <c r="A2" s="29" t="s">
        <v>732</v>
      </c>
    </row>
    <row r="5" spans="1:1" ht="15.6" x14ac:dyDescent="0.3">
      <c r="A5" s="72" t="s">
        <v>716</v>
      </c>
    </row>
    <row r="6" spans="1:1" s="29" customFormat="1" x14ac:dyDescent="0.25">
      <c r="A6" s="29" t="s">
        <v>947</v>
      </c>
    </row>
    <row r="7" spans="1:1" s="29" customFormat="1" x14ac:dyDescent="0.25">
      <c r="A7" s="29" t="s">
        <v>750</v>
      </c>
    </row>
    <row r="8" spans="1:1" s="29" customFormat="1" x14ac:dyDescent="0.25"/>
    <row r="9" spans="1:1" s="29" customFormat="1" x14ac:dyDescent="0.25">
      <c r="A9" s="29" t="s">
        <v>752</v>
      </c>
    </row>
    <row r="10" spans="1:1" s="29" customFormat="1" x14ac:dyDescent="0.25"/>
    <row r="11" spans="1:1" s="29" customFormat="1" x14ac:dyDescent="0.25">
      <c r="A11" s="29" t="s">
        <v>753</v>
      </c>
    </row>
    <row r="12" spans="1:1" s="29" customFormat="1" x14ac:dyDescent="0.25"/>
    <row r="13" spans="1:1" s="29" customFormat="1" x14ac:dyDescent="0.25">
      <c r="A13" s="29" t="s">
        <v>948</v>
      </c>
    </row>
    <row r="14" spans="1:1" s="29" customFormat="1" x14ac:dyDescent="0.25"/>
    <row r="15" spans="1:1" s="29" customFormat="1" x14ac:dyDescent="0.25">
      <c r="A15" s="29" t="s">
        <v>725</v>
      </c>
    </row>
    <row r="16" spans="1:1" s="29" customFormat="1" x14ac:dyDescent="0.25">
      <c r="A16" s="29" t="s">
        <v>718</v>
      </c>
    </row>
    <row r="17" spans="1:4" s="29" customFormat="1" x14ac:dyDescent="0.25">
      <c r="A17" s="29" t="s">
        <v>719</v>
      </c>
    </row>
    <row r="18" spans="1:4" s="29" customFormat="1" x14ac:dyDescent="0.25"/>
    <row r="19" spans="1:4" s="29" customFormat="1" x14ac:dyDescent="0.25">
      <c r="A19" s="29" t="s">
        <v>733</v>
      </c>
    </row>
    <row r="20" spans="1:4" s="29" customFormat="1" x14ac:dyDescent="0.25">
      <c r="A20" s="29" t="s">
        <v>720</v>
      </c>
    </row>
    <row r="21" spans="1:4" s="29" customFormat="1" x14ac:dyDescent="0.25">
      <c r="A21" s="29" t="s">
        <v>726</v>
      </c>
    </row>
    <row r="22" spans="1:4" s="29" customFormat="1" x14ac:dyDescent="0.25">
      <c r="A22" s="29" t="s">
        <v>721</v>
      </c>
    </row>
    <row r="23" spans="1:4" s="29" customFormat="1" x14ac:dyDescent="0.25"/>
    <row r="24" spans="1:4" s="29" customFormat="1" x14ac:dyDescent="0.25">
      <c r="A24" s="29" t="s">
        <v>727</v>
      </c>
    </row>
    <row r="25" spans="1:4" s="29" customFormat="1" x14ac:dyDescent="0.25"/>
    <row r="26" spans="1:4" s="29" customFormat="1" ht="21" x14ac:dyDescent="0.4">
      <c r="A26" s="73" t="s">
        <v>738</v>
      </c>
    </row>
    <row r="27" spans="1:4" s="29" customFormat="1" x14ac:dyDescent="0.25"/>
    <row r="28" spans="1:4" ht="15.6" x14ac:dyDescent="0.3">
      <c r="A28" s="72" t="s">
        <v>717</v>
      </c>
    </row>
    <row r="29" spans="1:4" x14ac:dyDescent="0.25">
      <c r="A29" s="63" t="s">
        <v>684</v>
      </c>
      <c r="B29" s="28" t="s">
        <v>685</v>
      </c>
      <c r="C29" s="28" t="s">
        <v>687</v>
      </c>
      <c r="D29" s="28" t="s">
        <v>688</v>
      </c>
    </row>
    <row r="30" spans="1:4" x14ac:dyDescent="0.25">
      <c r="C30" s="28" t="s">
        <v>686</v>
      </c>
    </row>
    <row r="32" spans="1:4" x14ac:dyDescent="0.25">
      <c r="A32" s="63" t="s">
        <v>743</v>
      </c>
      <c r="B32" s="28" t="s">
        <v>744</v>
      </c>
      <c r="C32" s="67" t="s">
        <v>702</v>
      </c>
      <c r="D32" s="28" t="s">
        <v>754</v>
      </c>
    </row>
    <row r="33" spans="1:5" x14ac:dyDescent="0.25">
      <c r="C33" s="67"/>
      <c r="D33" s="28" t="s">
        <v>755</v>
      </c>
    </row>
    <row r="34" spans="1:5" x14ac:dyDescent="0.25">
      <c r="C34" s="67"/>
    </row>
    <row r="35" spans="1:5" x14ac:dyDescent="0.25">
      <c r="C35" s="68"/>
    </row>
    <row r="38" spans="1:5" x14ac:dyDescent="0.25">
      <c r="A38" s="63" t="s">
        <v>689</v>
      </c>
      <c r="B38" s="28" t="s">
        <v>35</v>
      </c>
      <c r="C38" s="28" t="s">
        <v>690</v>
      </c>
      <c r="D38" s="28" t="s">
        <v>728</v>
      </c>
    </row>
    <row r="39" spans="1:5" x14ac:dyDescent="0.25">
      <c r="D39" s="28" t="s">
        <v>691</v>
      </c>
    </row>
    <row r="41" spans="1:5" x14ac:dyDescent="0.25">
      <c r="A41" s="63" t="s">
        <v>692</v>
      </c>
      <c r="B41" s="28" t="s">
        <v>323</v>
      </c>
      <c r="C41" s="28" t="s">
        <v>690</v>
      </c>
      <c r="D41" s="28" t="s">
        <v>693</v>
      </c>
    </row>
    <row r="42" spans="1:5" x14ac:dyDescent="0.25">
      <c r="B42" s="27"/>
    </row>
    <row r="43" spans="1:5" x14ac:dyDescent="0.25">
      <c r="B43" s="27"/>
    </row>
    <row r="44" spans="1:5" x14ac:dyDescent="0.25">
      <c r="A44" s="63" t="s">
        <v>694</v>
      </c>
      <c r="B44" s="28" t="s">
        <v>695</v>
      </c>
      <c r="C44" s="28" t="s">
        <v>690</v>
      </c>
      <c r="D44" s="28" t="s">
        <v>696</v>
      </c>
    </row>
    <row r="45" spans="1:5" x14ac:dyDescent="0.25">
      <c r="B45" s="27"/>
      <c r="D45" s="28" t="s">
        <v>729</v>
      </c>
    </row>
    <row r="46" spans="1:5" x14ac:dyDescent="0.25">
      <c r="B46" s="27"/>
      <c r="E46" s="29"/>
    </row>
    <row r="47" spans="1:5" x14ac:dyDescent="0.25">
      <c r="A47" s="63" t="s">
        <v>697</v>
      </c>
      <c r="B47" s="28" t="s">
        <v>65</v>
      </c>
      <c r="C47" s="28" t="s">
        <v>690</v>
      </c>
      <c r="D47" s="28" t="s">
        <v>742</v>
      </c>
    </row>
    <row r="48" spans="1:5" x14ac:dyDescent="0.25">
      <c r="B48" s="27"/>
      <c r="E48" s="29"/>
    </row>
    <row r="49" spans="1:14" x14ac:dyDescent="0.25">
      <c r="A49" s="69" t="s">
        <v>699</v>
      </c>
      <c r="B49" s="70" t="s">
        <v>35</v>
      </c>
      <c r="C49" s="70" t="s">
        <v>690</v>
      </c>
      <c r="D49" s="70" t="s">
        <v>712</v>
      </c>
      <c r="E49" s="70"/>
      <c r="F49" s="70"/>
      <c r="G49" s="70"/>
      <c r="H49" s="70"/>
      <c r="I49" s="70"/>
      <c r="J49" s="70"/>
      <c r="K49" s="70"/>
      <c r="L49" s="70"/>
    </row>
    <row r="51" spans="1:14" x14ac:dyDescent="0.25">
      <c r="A51" s="63" t="s">
        <v>700</v>
      </c>
      <c r="B51" s="28" t="s">
        <v>45</v>
      </c>
      <c r="C51" s="68" t="s">
        <v>698</v>
      </c>
      <c r="D51" s="64" t="s">
        <v>701</v>
      </c>
      <c r="E51" s="64"/>
      <c r="F51" s="64"/>
      <c r="G51" s="64"/>
      <c r="H51" s="64"/>
      <c r="I51" s="64"/>
      <c r="J51" s="64"/>
      <c r="K51" s="64"/>
      <c r="L51" s="64"/>
      <c r="M51" s="64"/>
      <c r="N51" s="64"/>
    </row>
    <row r="52" spans="1:14" x14ac:dyDescent="0.25">
      <c r="B52" s="29"/>
    </row>
    <row r="53" spans="1:14" x14ac:dyDescent="0.25">
      <c r="C53" s="68"/>
      <c r="D53" s="68" t="s">
        <v>957</v>
      </c>
      <c r="E53" s="68"/>
      <c r="F53" s="68"/>
      <c r="G53" s="68"/>
      <c r="H53" s="68"/>
    </row>
    <row r="54" spans="1:14" x14ac:dyDescent="0.25">
      <c r="C54" s="31"/>
      <c r="D54" s="30"/>
      <c r="E54" s="29"/>
    </row>
    <row r="55" spans="1:14" x14ac:dyDescent="0.25">
      <c r="A55" s="63" t="s">
        <v>703</v>
      </c>
      <c r="B55" s="28" t="s">
        <v>48</v>
      </c>
      <c r="C55" s="28" t="s">
        <v>690</v>
      </c>
      <c r="D55" s="28" t="s">
        <v>734</v>
      </c>
    </row>
    <row r="56" spans="1:14" x14ac:dyDescent="0.25">
      <c r="E56" s="29"/>
    </row>
    <row r="58" spans="1:14" x14ac:dyDescent="0.25">
      <c r="A58" s="63" t="s">
        <v>704</v>
      </c>
      <c r="B58" s="28" t="s">
        <v>52</v>
      </c>
      <c r="C58" s="28" t="s">
        <v>690</v>
      </c>
      <c r="D58" s="28" t="s">
        <v>735</v>
      </c>
    </row>
    <row r="59" spans="1:14" x14ac:dyDescent="0.25">
      <c r="D59" s="28" t="s">
        <v>736</v>
      </c>
    </row>
    <row r="60" spans="1:14" x14ac:dyDescent="0.25">
      <c r="B60" s="27"/>
      <c r="E60" s="29"/>
    </row>
    <row r="61" spans="1:14" x14ac:dyDescent="0.25">
      <c r="B61" s="27"/>
      <c r="D61" s="66" t="s">
        <v>705</v>
      </c>
      <c r="E61" s="66"/>
      <c r="F61" s="66"/>
      <c r="G61" s="66"/>
      <c r="H61" s="66"/>
      <c r="I61" s="66"/>
      <c r="J61" s="66"/>
    </row>
    <row r="62" spans="1:14" x14ac:dyDescent="0.25">
      <c r="B62" s="27"/>
      <c r="D62" s="66"/>
      <c r="E62" s="66"/>
      <c r="F62" s="66"/>
      <c r="G62" s="66"/>
      <c r="H62" s="66"/>
      <c r="I62" s="66"/>
      <c r="J62" s="66"/>
    </row>
    <row r="63" spans="1:14" x14ac:dyDescent="0.25">
      <c r="B63" s="27"/>
      <c r="D63" s="64" t="s">
        <v>749</v>
      </c>
      <c r="E63" s="64"/>
      <c r="F63" s="64"/>
      <c r="G63" s="64"/>
      <c r="H63" s="64"/>
    </row>
    <row r="64" spans="1:14" x14ac:dyDescent="0.25">
      <c r="B64" s="27"/>
      <c r="D64" s="28" t="s">
        <v>745</v>
      </c>
      <c r="H64" s="28" t="s">
        <v>746</v>
      </c>
    </row>
    <row r="65" spans="1:9" x14ac:dyDescent="0.25">
      <c r="D65" s="28" t="s">
        <v>748</v>
      </c>
    </row>
    <row r="66" spans="1:9" x14ac:dyDescent="0.25">
      <c r="D66" s="28" t="s">
        <v>747</v>
      </c>
    </row>
    <row r="68" spans="1:9" x14ac:dyDescent="0.25">
      <c r="A68" s="63" t="s">
        <v>706</v>
      </c>
      <c r="B68" s="28" t="s">
        <v>707</v>
      </c>
      <c r="C68" s="67" t="s">
        <v>702</v>
      </c>
      <c r="D68" s="28" t="s">
        <v>751</v>
      </c>
    </row>
    <row r="69" spans="1:9" x14ac:dyDescent="0.25">
      <c r="B69" s="29"/>
    </row>
    <row r="70" spans="1:9" x14ac:dyDescent="0.25">
      <c r="A70" s="63" t="s">
        <v>708</v>
      </c>
      <c r="B70" s="28" t="s">
        <v>709</v>
      </c>
      <c r="C70" s="28" t="s">
        <v>690</v>
      </c>
      <c r="D70" s="28" t="s">
        <v>710</v>
      </c>
      <c r="G70" s="27"/>
    </row>
    <row r="71" spans="1:9" x14ac:dyDescent="0.25">
      <c r="G71" s="27"/>
    </row>
    <row r="72" spans="1:9" x14ac:dyDescent="0.25">
      <c r="A72" s="63" t="s">
        <v>711</v>
      </c>
      <c r="B72" s="28" t="s">
        <v>713</v>
      </c>
      <c r="C72" s="68" t="s">
        <v>714</v>
      </c>
      <c r="D72" s="28" t="s">
        <v>730</v>
      </c>
    </row>
    <row r="73" spans="1:9" x14ac:dyDescent="0.25">
      <c r="D73" s="30"/>
    </row>
    <row r="74" spans="1:9" x14ac:dyDescent="0.25">
      <c r="A74" s="63" t="s">
        <v>711</v>
      </c>
      <c r="B74" s="28" t="s">
        <v>713</v>
      </c>
      <c r="C74" s="67" t="s">
        <v>702</v>
      </c>
      <c r="D74" s="28" t="s">
        <v>715</v>
      </c>
    </row>
    <row r="76" spans="1:9" x14ac:dyDescent="0.25">
      <c r="C76" s="28" t="s">
        <v>690</v>
      </c>
      <c r="D76" s="70" t="s">
        <v>722</v>
      </c>
      <c r="E76" s="70"/>
      <c r="F76" s="70"/>
      <c r="G76" s="70"/>
      <c r="H76" s="70"/>
      <c r="I76" s="70"/>
    </row>
    <row r="78" spans="1:9" x14ac:dyDescent="0.25">
      <c r="C78" s="28" t="s">
        <v>690</v>
      </c>
      <c r="D78" s="28" t="s">
        <v>723</v>
      </c>
    </row>
    <row r="81" spans="1:11" ht="21" x14ac:dyDescent="0.4">
      <c r="A81" s="71" t="s">
        <v>724</v>
      </c>
      <c r="B81" s="64"/>
      <c r="C81" s="64"/>
      <c r="D81" s="64"/>
      <c r="E81" s="64"/>
      <c r="F81" s="64"/>
      <c r="G81" s="64"/>
      <c r="H81" s="64"/>
      <c r="I81" s="64"/>
      <c r="J81" s="64"/>
      <c r="K81" s="64"/>
    </row>
    <row r="83" spans="1:11" x14ac:dyDescent="0.25">
      <c r="A83" s="29"/>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N1344"/>
  <sheetViews>
    <sheetView showGridLines="0" tabSelected="1" showOutlineSymbols="0" zoomScale="75" workbookViewId="0">
      <selection activeCell="B8" sqref="B8"/>
    </sheetView>
  </sheetViews>
  <sheetFormatPr defaultRowHeight="13.2" x14ac:dyDescent="0.25"/>
  <cols>
    <col min="1" max="1" width="20" customWidth="1"/>
    <col min="2" max="2" width="12" customWidth="1"/>
    <col min="3" max="3" width="7.6640625" customWidth="1"/>
    <col min="4" max="4" width="10.6640625" customWidth="1"/>
    <col min="5" max="5" width="15.44140625" customWidth="1"/>
    <col min="6" max="6" width="12.88671875" bestFit="1" customWidth="1"/>
    <col min="7" max="7" width="16.6640625" bestFit="1" customWidth="1"/>
    <col min="8" max="8" width="9.44140625" customWidth="1"/>
    <col min="9" max="9" width="8.88671875" customWidth="1"/>
    <col min="10" max="10" width="10" customWidth="1"/>
    <col min="11" max="11" width="8.88671875" customWidth="1"/>
    <col min="13" max="13" width="8.6640625" customWidth="1"/>
    <col min="14" max="15" width="7.6640625" hidden="1" customWidth="1"/>
    <col min="16" max="16" width="10" hidden="1" customWidth="1"/>
    <col min="17" max="18" width="7.6640625" hidden="1" customWidth="1"/>
    <col min="19" max="19" width="6" hidden="1" customWidth="1"/>
    <col min="20" max="20" width="6.33203125" hidden="1" customWidth="1"/>
    <col min="21" max="21" width="6.6640625" hidden="1" customWidth="1"/>
    <col min="22" max="35" width="0" hidden="1" customWidth="1"/>
    <col min="36" max="36" width="10.88671875" hidden="1" customWidth="1"/>
    <col min="37" max="37" width="0" hidden="1" customWidth="1"/>
  </cols>
  <sheetData>
    <row r="1" spans="1:40" ht="14.25" customHeight="1" x14ac:dyDescent="0.25">
      <c r="A1" s="99" t="s">
        <v>737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1"/>
    </row>
    <row r="2" spans="1:40" ht="12.75" customHeight="1" x14ac:dyDescent="0.25">
      <c r="A2" s="102"/>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103"/>
    </row>
    <row r="3" spans="1:40" ht="20.399999999999999" x14ac:dyDescent="0.35">
      <c r="A3" s="104"/>
      <c r="B3" s="105"/>
      <c r="C3" s="105"/>
      <c r="D3" s="106" t="s">
        <v>34</v>
      </c>
      <c r="E3" s="107"/>
      <c r="F3" s="107"/>
      <c r="G3" s="107"/>
      <c r="H3" s="107"/>
      <c r="I3" s="108" t="s">
        <v>15</v>
      </c>
      <c r="J3" s="107"/>
      <c r="K3" s="107"/>
      <c r="L3" s="107"/>
      <c r="M3" s="107"/>
      <c r="N3" s="23"/>
      <c r="O3" s="23"/>
      <c r="P3" s="23"/>
      <c r="Q3" s="23"/>
      <c r="R3" s="23"/>
      <c r="S3" s="9"/>
      <c r="T3" s="9"/>
      <c r="U3" s="9"/>
      <c r="V3" s="9"/>
      <c r="W3" s="9"/>
      <c r="X3" s="9"/>
      <c r="Y3" s="9"/>
      <c r="Z3" s="9"/>
      <c r="AA3" s="9"/>
      <c r="AB3" s="9"/>
      <c r="AC3" s="9"/>
      <c r="AD3" s="9"/>
      <c r="AE3" s="9"/>
      <c r="AF3" s="9"/>
      <c r="AG3" s="9"/>
      <c r="AH3" s="9"/>
      <c r="AI3" s="9"/>
      <c r="AJ3" s="9"/>
      <c r="AK3" s="9"/>
      <c r="AL3" s="9"/>
      <c r="AM3" s="9"/>
      <c r="AN3" s="103"/>
    </row>
    <row r="4" spans="1:40" ht="15.6" x14ac:dyDescent="0.3">
      <c r="A4" s="109"/>
      <c r="B4" s="110"/>
      <c r="C4" s="110"/>
      <c r="D4" s="111" t="s">
        <v>756</v>
      </c>
      <c r="E4" s="23"/>
      <c r="F4" s="23"/>
      <c r="G4" s="23"/>
      <c r="H4" s="59"/>
      <c r="I4" s="108" t="s">
        <v>943</v>
      </c>
      <c r="J4" s="23"/>
      <c r="K4" s="23"/>
      <c r="L4" s="23"/>
      <c r="M4" s="23"/>
      <c r="N4" s="23"/>
      <c r="O4" s="23"/>
      <c r="P4" s="23"/>
      <c r="Q4" s="23"/>
      <c r="R4" s="23"/>
      <c r="S4" s="9"/>
      <c r="T4" s="9"/>
      <c r="U4" s="9"/>
      <c r="V4" s="9"/>
      <c r="W4" s="9"/>
      <c r="X4" s="9"/>
      <c r="Y4" s="9"/>
      <c r="Z4" s="9"/>
      <c r="AA4" s="9"/>
      <c r="AB4" s="9"/>
      <c r="AC4" s="9"/>
      <c r="AD4" s="9"/>
      <c r="AE4" s="9"/>
      <c r="AF4" s="9"/>
      <c r="AG4" s="9"/>
      <c r="AH4" s="9"/>
      <c r="AI4" s="9"/>
      <c r="AJ4" s="9"/>
      <c r="AK4" s="9"/>
      <c r="AL4" s="9"/>
      <c r="AM4" s="9"/>
      <c r="AN4" s="103"/>
    </row>
    <row r="5" spans="1:40" x14ac:dyDescent="0.25">
      <c r="A5" s="112"/>
      <c r="B5" s="23"/>
      <c r="C5" s="23"/>
      <c r="D5" s="23"/>
      <c r="E5" s="23"/>
      <c r="F5" s="23"/>
      <c r="G5" s="23"/>
      <c r="H5" s="23"/>
      <c r="I5" s="23"/>
      <c r="J5" s="23"/>
      <c r="K5" s="23"/>
      <c r="L5" s="23"/>
      <c r="M5" s="23"/>
      <c r="N5" s="23"/>
      <c r="O5" s="23"/>
      <c r="P5" s="23"/>
      <c r="Q5" s="23"/>
      <c r="R5" s="23"/>
      <c r="S5" s="9"/>
      <c r="T5" s="9"/>
      <c r="U5" s="9"/>
      <c r="V5" s="9"/>
      <c r="W5" s="9"/>
      <c r="X5" s="9"/>
      <c r="Y5" s="9"/>
      <c r="Z5" s="9"/>
      <c r="AA5" s="9"/>
      <c r="AB5" s="9"/>
      <c r="AC5" s="9"/>
      <c r="AD5" s="9"/>
      <c r="AE5" s="9"/>
      <c r="AF5" s="9"/>
      <c r="AG5" s="9"/>
      <c r="AH5" s="9"/>
      <c r="AI5" s="9"/>
      <c r="AJ5" s="9"/>
      <c r="AK5" s="9"/>
      <c r="AL5" s="9"/>
      <c r="AM5" s="9"/>
      <c r="AN5" s="103"/>
    </row>
    <row r="6" spans="1:40" ht="15.6" x14ac:dyDescent="0.3">
      <c r="A6" s="112"/>
      <c r="B6" s="23"/>
      <c r="C6" s="23"/>
      <c r="D6" s="113"/>
      <c r="E6" s="113"/>
      <c r="F6" s="113"/>
      <c r="G6" s="96" t="s">
        <v>944</v>
      </c>
      <c r="H6" s="88"/>
      <c r="I6" s="88">
        <v>200</v>
      </c>
      <c r="J6" s="88"/>
      <c r="K6" s="88"/>
      <c r="L6" s="88"/>
      <c r="M6" s="88"/>
      <c r="N6" s="88"/>
      <c r="O6" s="23"/>
      <c r="P6" s="23"/>
      <c r="Q6" s="23"/>
      <c r="R6" s="23"/>
      <c r="S6" s="9"/>
      <c r="T6" s="9"/>
      <c r="U6" s="9"/>
      <c r="V6" s="9"/>
      <c r="W6" s="9"/>
      <c r="X6" s="9"/>
      <c r="Y6" s="9"/>
      <c r="Z6" s="9"/>
      <c r="AA6" s="9"/>
      <c r="AB6" s="9"/>
      <c r="AC6" s="9"/>
      <c r="AD6" s="9"/>
      <c r="AE6" s="9"/>
      <c r="AF6" s="9"/>
      <c r="AG6" s="9"/>
      <c r="AH6" s="9"/>
      <c r="AI6" s="9"/>
      <c r="AJ6" s="9"/>
      <c r="AK6" s="9"/>
      <c r="AL6" s="9"/>
      <c r="AM6" s="9"/>
      <c r="AN6" s="103"/>
    </row>
    <row r="7" spans="1:40" ht="15.6" x14ac:dyDescent="0.3">
      <c r="A7" s="112"/>
      <c r="B7" s="23"/>
      <c r="C7" s="23"/>
      <c r="D7" s="113"/>
      <c r="E7" s="113"/>
      <c r="F7" s="113"/>
      <c r="G7" s="96" t="s">
        <v>945</v>
      </c>
      <c r="H7" s="88"/>
      <c r="I7" s="88"/>
      <c r="J7" s="88"/>
      <c r="K7" s="88"/>
      <c r="L7" s="88"/>
      <c r="M7" s="88"/>
      <c r="N7" s="23"/>
      <c r="O7" s="23"/>
      <c r="P7" s="23"/>
      <c r="Q7" s="23"/>
      <c r="R7" s="23"/>
      <c r="S7" s="9"/>
      <c r="T7" s="9"/>
      <c r="U7" s="9"/>
      <c r="V7" s="9"/>
      <c r="W7" s="9"/>
      <c r="X7" s="9"/>
      <c r="Y7" s="9"/>
      <c r="Z7" s="9"/>
      <c r="AA7" s="9"/>
      <c r="AB7" s="9"/>
      <c r="AC7" s="9"/>
      <c r="AD7" s="9"/>
      <c r="AE7" s="9"/>
      <c r="AF7" s="9"/>
      <c r="AG7" s="9"/>
      <c r="AH7" s="9"/>
      <c r="AI7" s="9"/>
      <c r="AJ7" s="9"/>
      <c r="AK7" s="9"/>
      <c r="AL7" s="9"/>
      <c r="AM7" s="9"/>
      <c r="AN7" s="103"/>
    </row>
    <row r="8" spans="1:40" ht="15.6" x14ac:dyDescent="0.3">
      <c r="A8" s="38" t="s">
        <v>26</v>
      </c>
      <c r="B8" s="52"/>
      <c r="C8" s="114"/>
      <c r="D8" s="9"/>
      <c r="E8" s="23"/>
      <c r="F8" s="23"/>
      <c r="G8" s="115" t="s">
        <v>946</v>
      </c>
      <c r="H8" s="88"/>
      <c r="I8" s="88"/>
      <c r="J8" s="88"/>
      <c r="K8" s="88"/>
      <c r="L8" s="88"/>
      <c r="M8" s="88"/>
      <c r="N8" s="9"/>
      <c r="O8" s="9"/>
      <c r="P8" s="9"/>
      <c r="Q8" s="9"/>
      <c r="R8" s="9"/>
      <c r="S8" s="9"/>
      <c r="T8" s="9"/>
      <c r="U8" s="9"/>
      <c r="V8" s="9"/>
      <c r="W8" s="9"/>
      <c r="X8" s="9"/>
      <c r="Y8" s="9"/>
      <c r="Z8" s="9"/>
      <c r="AA8" s="9"/>
      <c r="AB8" s="9"/>
      <c r="AC8" s="9"/>
      <c r="AD8" s="9"/>
      <c r="AE8" s="9"/>
      <c r="AF8" s="9"/>
      <c r="AG8" s="9"/>
      <c r="AH8" s="9"/>
      <c r="AI8" s="9"/>
      <c r="AJ8" s="9"/>
      <c r="AK8" s="9"/>
      <c r="AL8" s="9"/>
      <c r="AM8" s="9"/>
      <c r="AN8" s="103"/>
    </row>
    <row r="9" spans="1:40" x14ac:dyDescent="0.25">
      <c r="A9" s="112"/>
      <c r="B9" s="116" t="str">
        <f>IF(OR(B8="",B8=" "),"Enter Your Registrant Name","")</f>
        <v>Enter Your Registrant Name</v>
      </c>
      <c r="C9" s="23"/>
      <c r="D9" s="9"/>
      <c r="E9" s="23"/>
      <c r="F9" s="23"/>
      <c r="G9" s="9"/>
      <c r="H9" s="9"/>
      <c r="I9" s="9"/>
      <c r="J9" s="9"/>
      <c r="K9" s="9"/>
      <c r="L9" s="9"/>
      <c r="M9" s="9"/>
      <c r="N9" s="23"/>
      <c r="O9" s="23"/>
      <c r="P9" s="23"/>
      <c r="Q9" s="23"/>
      <c r="R9" s="23"/>
      <c r="S9" s="9"/>
      <c r="T9" s="9"/>
      <c r="U9" s="9"/>
      <c r="V9" s="9"/>
      <c r="W9" s="9"/>
      <c r="X9" s="9"/>
      <c r="Y9" s="9"/>
      <c r="Z9" s="117"/>
      <c r="AA9" s="9"/>
      <c r="AB9" s="9"/>
      <c r="AC9" s="9"/>
      <c r="AD9" s="9"/>
      <c r="AE9" s="9"/>
      <c r="AF9" s="9"/>
      <c r="AG9" s="9"/>
      <c r="AH9" s="9"/>
      <c r="AI9" s="9"/>
      <c r="AJ9" s="9"/>
      <c r="AK9" s="9"/>
      <c r="AL9" s="9"/>
      <c r="AM9" s="9"/>
      <c r="AN9" s="103"/>
    </row>
    <row r="10" spans="1:40" x14ac:dyDescent="0.25">
      <c r="A10" s="38" t="s">
        <v>31</v>
      </c>
      <c r="B10" s="65">
        <v>37215</v>
      </c>
      <c r="C10" s="23"/>
      <c r="D10" s="9" t="s">
        <v>320</v>
      </c>
      <c r="E10" s="51">
        <v>1</v>
      </c>
      <c r="F10" s="59"/>
      <c r="G10" s="96" t="s">
        <v>739</v>
      </c>
      <c r="H10" s="74" t="str">
        <f t="shared" ref="H10:M10" si="0">IF(-H6+SUMIF($D$17:$D$33,"=ROS",H$17:H$33)+SUMIF($D$17:$D$33,"=HQ",H$17:H$33)+SUMIF($D$17:$D$33,"=PJM",H$17:H$33)+SUMIF($D$17:$D$33,"=OH",H$17:H$33)+SUMIF($D$17:$D$33,"=NE",H$17:H$33)=0,"Even",-H6+SUMIF($D$17:$D$33,"=ROS",H$17:H$33)+SUMIF($D$17:$D$33,"=HQ",H$17:H$33)+SUMIF($D$17:$D$33,"=PJM",H$17:H$33)+SUMIF($D$17:$D$33,"=OH",H$17:H$33)+SUMIF($D$17:$D$33,"=NE",H$17:H$33))</f>
        <v>Even</v>
      </c>
      <c r="I10" s="74" t="str">
        <f t="shared" si="0"/>
        <v>Even</v>
      </c>
      <c r="J10" s="74" t="str">
        <f t="shared" si="0"/>
        <v>Even</v>
      </c>
      <c r="K10" s="74" t="str">
        <f t="shared" si="0"/>
        <v>Even</v>
      </c>
      <c r="L10" s="74" t="str">
        <f t="shared" si="0"/>
        <v>Even</v>
      </c>
      <c r="M10" s="74" t="str">
        <f t="shared" si="0"/>
        <v>Even</v>
      </c>
      <c r="N10" s="75">
        <f>-N6+SUMIF($D$17:$D$33,"=ROS",N$17:N$33)+SUMIF($D$17:$D$33,"=HQ",N$17:N$33)+SUMIF($D$17:$D$33,"=PJM",N$17:N$33)+SUMIF($D$17:$D$33,"=OH",N$17:N$33)+SUMIF($D$17:$D$33,"=NE",N$17:N$33)</f>
        <v>220</v>
      </c>
      <c r="O10" s="23"/>
      <c r="P10" s="23"/>
      <c r="Q10" s="23"/>
      <c r="R10" s="23"/>
      <c r="S10" s="9"/>
      <c r="T10" s="118"/>
      <c r="U10" s="118"/>
      <c r="V10" s="118"/>
      <c r="W10" s="9"/>
      <c r="X10" s="9"/>
      <c r="Y10" s="9"/>
      <c r="Z10" s="9"/>
      <c r="AA10" s="9"/>
      <c r="AB10" s="9"/>
      <c r="AC10" s="9"/>
      <c r="AD10" s="9"/>
      <c r="AE10" s="9"/>
      <c r="AF10" s="9"/>
      <c r="AG10" s="9"/>
      <c r="AH10" s="9"/>
      <c r="AI10" s="9"/>
      <c r="AJ10" s="9"/>
      <c r="AK10" s="9"/>
      <c r="AL10" s="9"/>
      <c r="AM10" s="9"/>
      <c r="AN10" s="103"/>
    </row>
    <row r="11" spans="1:40" x14ac:dyDescent="0.25">
      <c r="A11" s="112"/>
      <c r="B11" s="116" t="str">
        <f>IF(OR(B10="",B10=" "),"Enter Date","")</f>
        <v/>
      </c>
      <c r="C11" s="23"/>
      <c r="D11" s="9"/>
      <c r="E11" s="116" t="str">
        <f>IF(OR(E10&lt;1,E10&gt;10),"Enter a number between 1 and 10 in cell above","")</f>
        <v/>
      </c>
      <c r="F11" s="116"/>
      <c r="G11" s="96" t="s">
        <v>740</v>
      </c>
      <c r="H11" s="74" t="str">
        <f t="shared" ref="H11:M11" si="1">IF(-H7+SUMIF($D$17:$D$33,"=NYC",H$17:H$33)=0,"Even",-H7+SUMIF($D$17:$D$33,"=NYC",H$17:H$33))</f>
        <v>Even</v>
      </c>
      <c r="I11" s="74" t="str">
        <f t="shared" si="1"/>
        <v>Even</v>
      </c>
      <c r="J11" s="74" t="str">
        <f t="shared" si="1"/>
        <v>Even</v>
      </c>
      <c r="K11" s="74" t="str">
        <f t="shared" si="1"/>
        <v>Even</v>
      </c>
      <c r="L11" s="74" t="str">
        <f t="shared" si="1"/>
        <v>Even</v>
      </c>
      <c r="M11" s="74" t="str">
        <f t="shared" si="1"/>
        <v>Even</v>
      </c>
      <c r="N11" s="75">
        <f>-N7+SUMIF($D$17:$D$33,"=NYC",N$17:N$33)</f>
        <v>0</v>
      </c>
      <c r="O11" s="119"/>
      <c r="P11" s="119"/>
      <c r="Q11" s="119"/>
      <c r="R11" s="119"/>
      <c r="S11" s="118"/>
      <c r="T11" s="9"/>
      <c r="U11" s="9"/>
      <c r="V11" s="9"/>
      <c r="W11" s="9"/>
      <c r="X11" s="9"/>
      <c r="Y11" s="9"/>
      <c r="Z11" s="9"/>
      <c r="AA11" s="9"/>
      <c r="AB11" s="9"/>
      <c r="AC11" s="9"/>
      <c r="AD11" s="9"/>
      <c r="AE11" s="9"/>
      <c r="AF11" s="9"/>
      <c r="AG11" s="9"/>
      <c r="AH11" s="9"/>
      <c r="AI11" s="9"/>
      <c r="AJ11" s="9"/>
      <c r="AK11" s="9"/>
      <c r="AL11" s="9"/>
      <c r="AM11" s="9"/>
      <c r="AN11" s="103"/>
    </row>
    <row r="12" spans="1:40" ht="13.8" thickBot="1" x14ac:dyDescent="0.3">
      <c r="A12" s="38" t="s">
        <v>61</v>
      </c>
      <c r="B12" s="24" t="s">
        <v>56</v>
      </c>
      <c r="C12" s="114"/>
      <c r="D12" s="9"/>
      <c r="E12" s="23"/>
      <c r="F12" s="23"/>
      <c r="G12" s="115" t="s">
        <v>741</v>
      </c>
      <c r="H12" s="74" t="str">
        <f t="shared" ref="H12:M12" si="2">IF(-H8+SUMIF($D$17:$D$33,"=LI",H$17:H$33)=0,"Even",-H8+SUMIF($D$17:$D$33,"=LI",H$17:H$33))</f>
        <v>Even</v>
      </c>
      <c r="I12" s="74" t="str">
        <f t="shared" si="2"/>
        <v>Even</v>
      </c>
      <c r="J12" s="74" t="str">
        <f t="shared" si="2"/>
        <v>Even</v>
      </c>
      <c r="K12" s="74" t="str">
        <f t="shared" si="2"/>
        <v>Even</v>
      </c>
      <c r="L12" s="74" t="str">
        <f t="shared" si="2"/>
        <v>Even</v>
      </c>
      <c r="M12" s="74" t="str">
        <f t="shared" si="2"/>
        <v>Even</v>
      </c>
      <c r="N12" s="75">
        <f>-N8+SUMIF($D$17:$D$33,"=LI",N$17:N$33)</f>
        <v>0</v>
      </c>
      <c r="O12" s="23"/>
      <c r="P12" s="23"/>
      <c r="Q12" s="23"/>
      <c r="R12" s="23"/>
      <c r="S12" s="9"/>
      <c r="T12" s="118"/>
      <c r="U12" s="9"/>
      <c r="V12" s="9"/>
      <c r="W12" s="9"/>
      <c r="X12" s="9"/>
      <c r="Y12" s="9"/>
      <c r="Z12" s="9"/>
      <c r="AA12" s="9"/>
      <c r="AB12" s="9"/>
      <c r="AC12" s="9"/>
      <c r="AD12" s="9"/>
      <c r="AE12" s="9"/>
      <c r="AF12" s="9"/>
      <c r="AG12" s="9"/>
      <c r="AH12" s="9"/>
      <c r="AI12" s="9"/>
      <c r="AJ12" s="9"/>
      <c r="AK12" s="9"/>
      <c r="AL12" s="9"/>
      <c r="AM12" s="9"/>
      <c r="AN12" s="103"/>
    </row>
    <row r="13" spans="1:40" ht="13.8" thickBot="1" x14ac:dyDescent="0.3">
      <c r="A13" s="112"/>
      <c r="B13" s="116" t="str">
        <f>IF(OR(B12="",B12=" "),"Enter Season","")</f>
        <v/>
      </c>
      <c r="C13" s="23"/>
      <c r="D13" s="23"/>
      <c r="E13" s="23"/>
      <c r="F13" s="23"/>
      <c r="G13" s="23"/>
      <c r="H13" s="184" t="s">
        <v>58</v>
      </c>
      <c r="I13" s="185"/>
      <c r="J13" s="185"/>
      <c r="K13" s="185"/>
      <c r="L13" s="185"/>
      <c r="M13" s="186"/>
      <c r="N13" s="23"/>
      <c r="O13" s="23"/>
      <c r="P13" s="23"/>
      <c r="Q13" s="23"/>
      <c r="R13" s="23"/>
      <c r="S13" s="9"/>
      <c r="T13" s="9"/>
      <c r="U13" s="9"/>
      <c r="V13" s="9"/>
      <c r="W13" s="9"/>
      <c r="X13" s="9"/>
      <c r="Y13" s="9"/>
      <c r="Z13" s="9"/>
      <c r="AA13" s="9"/>
      <c r="AB13" s="9"/>
      <c r="AC13" s="9"/>
      <c r="AD13" s="9"/>
      <c r="AE13" s="9"/>
      <c r="AF13" s="9"/>
      <c r="AG13" s="9"/>
      <c r="AH13" s="9"/>
      <c r="AI13" s="9"/>
      <c r="AJ13" s="9"/>
      <c r="AK13" s="9"/>
      <c r="AL13" s="9"/>
      <c r="AM13" s="9"/>
      <c r="AN13" s="103"/>
    </row>
    <row r="14" spans="1:40" x14ac:dyDescent="0.25">
      <c r="A14" s="102"/>
      <c r="B14" s="144"/>
      <c r="C14" s="145"/>
      <c r="D14" s="146"/>
      <c r="E14" s="147"/>
      <c r="F14" s="148"/>
      <c r="G14" s="149" t="s">
        <v>53</v>
      </c>
      <c r="H14" s="150"/>
      <c r="I14" s="151"/>
      <c r="J14" s="152"/>
      <c r="K14" s="150"/>
      <c r="L14" s="153"/>
      <c r="M14" s="152"/>
      <c r="N14" s="39"/>
      <c r="O14" s="39"/>
      <c r="P14" s="39"/>
      <c r="Q14" s="39"/>
      <c r="R14" s="39"/>
      <c r="S14" s="9"/>
      <c r="T14" s="9"/>
      <c r="U14" s="9"/>
      <c r="V14" s="9"/>
      <c r="W14" s="9"/>
      <c r="X14" s="9"/>
      <c r="Y14" s="9"/>
      <c r="Z14" s="9"/>
      <c r="AA14" s="9"/>
      <c r="AB14" s="9"/>
      <c r="AC14" s="9"/>
      <c r="AD14" s="9"/>
      <c r="AE14" s="9"/>
      <c r="AF14" s="9"/>
      <c r="AG14" s="9"/>
      <c r="AH14" s="9"/>
      <c r="AI14" s="9"/>
      <c r="AJ14" s="9"/>
      <c r="AK14" s="9"/>
      <c r="AL14" s="187" t="s">
        <v>951</v>
      </c>
      <c r="AM14" s="187"/>
      <c r="AN14" s="188"/>
    </row>
    <row r="15" spans="1:40" x14ac:dyDescent="0.25">
      <c r="A15" s="102"/>
      <c r="B15" s="154" t="s">
        <v>47</v>
      </c>
      <c r="C15" s="155" t="s">
        <v>45</v>
      </c>
      <c r="D15" s="156" t="s">
        <v>48</v>
      </c>
      <c r="E15" s="157" t="s">
        <v>51</v>
      </c>
      <c r="F15" s="158" t="s">
        <v>679</v>
      </c>
      <c r="G15" s="159" t="s">
        <v>55</v>
      </c>
      <c r="H15" s="150" t="str">
        <f>IF($B$12="Summer","May","Nov")</f>
        <v>Nov</v>
      </c>
      <c r="I15" s="150" t="str">
        <f>IF($B$12="Summer","Jun","Dec")</f>
        <v>Dec</v>
      </c>
      <c r="J15" s="150" t="str">
        <f>IF($B$12="Summer","Jul","Jan")</f>
        <v>Jan</v>
      </c>
      <c r="K15" s="150" t="str">
        <f>IF($B$12="Summer","Aug","Feb")</f>
        <v>Feb</v>
      </c>
      <c r="L15" s="160" t="str">
        <f>IF($B$12="Summer","Sept","Mar")</f>
        <v>Mar</v>
      </c>
      <c r="M15" s="150" t="str">
        <f>IF($B$12="Summer","Oct","Apr")</f>
        <v>Apr</v>
      </c>
      <c r="N15" s="40" t="s">
        <v>57</v>
      </c>
      <c r="O15" s="40" t="s">
        <v>321</v>
      </c>
      <c r="P15" s="40" t="s">
        <v>323</v>
      </c>
      <c r="Q15" s="40" t="s">
        <v>325</v>
      </c>
      <c r="R15" s="40" t="s">
        <v>65</v>
      </c>
      <c r="S15" s="9"/>
      <c r="T15" s="9"/>
      <c r="U15" s="9"/>
      <c r="V15" s="9"/>
      <c r="W15" s="9"/>
      <c r="X15" s="9"/>
      <c r="Y15" s="9"/>
      <c r="Z15" s="9"/>
      <c r="AA15" s="9"/>
      <c r="AB15" s="9"/>
      <c r="AC15" s="9"/>
      <c r="AD15" s="9"/>
      <c r="AE15" s="9"/>
      <c r="AF15" s="9"/>
      <c r="AG15" s="9"/>
      <c r="AH15" s="9"/>
      <c r="AI15" s="9"/>
      <c r="AJ15" s="9"/>
      <c r="AK15" s="9"/>
      <c r="AL15" s="120" t="s">
        <v>949</v>
      </c>
      <c r="AM15" s="120"/>
      <c r="AN15" s="121"/>
    </row>
    <row r="16" spans="1:40" ht="13.8" thickBot="1" x14ac:dyDescent="0.3">
      <c r="A16" s="102"/>
      <c r="B16" s="161" t="s">
        <v>35</v>
      </c>
      <c r="C16" s="162" t="s">
        <v>46</v>
      </c>
      <c r="D16" s="163"/>
      <c r="E16" s="164" t="s">
        <v>52</v>
      </c>
      <c r="F16" s="165"/>
      <c r="G16" s="166" t="s">
        <v>54</v>
      </c>
      <c r="H16" s="167"/>
      <c r="I16" s="152"/>
      <c r="J16" s="152"/>
      <c r="K16" s="152"/>
      <c r="L16" s="153"/>
      <c r="M16" s="150"/>
      <c r="N16" s="41" t="s">
        <v>322</v>
      </c>
      <c r="O16" s="43" t="s">
        <v>46</v>
      </c>
      <c r="P16" s="40" t="s">
        <v>324</v>
      </c>
      <c r="Q16" s="40" t="s">
        <v>46</v>
      </c>
      <c r="R16" s="40"/>
      <c r="S16" s="9"/>
      <c r="T16" s="9"/>
      <c r="U16" s="9"/>
      <c r="V16" s="9"/>
      <c r="W16" s="9"/>
      <c r="X16" s="9"/>
      <c r="Y16" s="9"/>
      <c r="Z16" s="9"/>
      <c r="AA16" s="9"/>
      <c r="AB16" s="9"/>
      <c r="AC16" s="9"/>
      <c r="AD16" s="9"/>
      <c r="AE16" s="9"/>
      <c r="AF16" s="9"/>
      <c r="AG16" s="9"/>
      <c r="AH16" s="9"/>
      <c r="AI16" s="9"/>
      <c r="AJ16" s="9"/>
      <c r="AK16" s="9"/>
      <c r="AL16" s="120" t="s">
        <v>950</v>
      </c>
      <c r="AM16" s="120"/>
      <c r="AN16" s="121"/>
    </row>
    <row r="17" spans="1:40" s="25" customFormat="1" ht="13.8" thickBot="1" x14ac:dyDescent="0.3">
      <c r="A17" s="122"/>
      <c r="B17" s="36">
        <f t="shared" ref="B17:B33" si="3">IF(D17="","",+$B$8)</f>
        <v>0</v>
      </c>
      <c r="C17" s="94">
        <v>999999</v>
      </c>
      <c r="D17" s="32" t="s">
        <v>49</v>
      </c>
      <c r="E17" s="33" t="s">
        <v>354</v>
      </c>
      <c r="F17" s="60" t="s">
        <v>1124</v>
      </c>
      <c r="G17" s="34" t="s">
        <v>54</v>
      </c>
      <c r="H17" s="81"/>
      <c r="I17" s="84">
        <v>200</v>
      </c>
      <c r="J17" s="84"/>
      <c r="K17" s="84"/>
      <c r="L17" s="84"/>
      <c r="M17" s="80"/>
      <c r="N17" s="76">
        <f>SUM(H17:M17)</f>
        <v>200</v>
      </c>
      <c r="O17" s="44">
        <v>1</v>
      </c>
      <c r="P17" s="48">
        <f>+$B$10</f>
        <v>37215</v>
      </c>
      <c r="Q17" s="46">
        <f>+$E$10</f>
        <v>1</v>
      </c>
      <c r="R17" s="46" t="str">
        <f>+$B$12</f>
        <v>Winter</v>
      </c>
      <c r="S17" s="123" t="e">
        <f>IF(AND(OR(I17=0,I17=1),OR(J17=0,J17=1),OR(K17=0,K17=1),OR(L17=0,L17=1),OR(M17=0,M17=1),OR(N17=0,N17=1),OR(#REF!=0,#REF!=1)),0,1)</f>
        <v>#REF!</v>
      </c>
      <c r="T17" s="123">
        <f>IF(M17+N17&gt;0,1,0)</f>
        <v>1</v>
      </c>
      <c r="U17" s="124">
        <f>IF(SUM(I17:N17)&gt;1,1,0)</f>
        <v>1</v>
      </c>
      <c r="V17" s="124">
        <f>IF(AND(H17&gt;0,SUM(I17:N17)=0),1,0)</f>
        <v>0</v>
      </c>
      <c r="W17" s="123">
        <f>IF(I17&gt;0,1,0)</f>
        <v>1</v>
      </c>
      <c r="X17" s="124"/>
      <c r="Y17" s="124">
        <f t="shared" ref="Y17:Y22" si="4">IF(AND($G17="sold",D17=""),1,+IF(AND($G17="Purchased",D17=""),1,0))</f>
        <v>0</v>
      </c>
      <c r="Z17" s="124">
        <f t="shared" ref="Z17:AE18" si="5">IF(AND($G17="sold",H17&gt;0),1,+IF(AND($G17="Purchased",H17&lt;0),1,0))</f>
        <v>0</v>
      </c>
      <c r="AA17" s="124">
        <f t="shared" si="5"/>
        <v>0</v>
      </c>
      <c r="AB17" s="124">
        <f t="shared" si="5"/>
        <v>0</v>
      </c>
      <c r="AC17" s="124">
        <f t="shared" si="5"/>
        <v>0</v>
      </c>
      <c r="AD17" s="124">
        <f t="shared" si="5"/>
        <v>0</v>
      </c>
      <c r="AE17" s="124">
        <f t="shared" si="5"/>
        <v>0</v>
      </c>
      <c r="AF17" s="124">
        <f>IF(AND($G17="",COUNT(H17:M17)&lt;&gt;0),1,0)</f>
        <v>0</v>
      </c>
      <c r="AG17" s="124">
        <f>IF(AND($E17="",COUNT(H17:M17)&lt;&gt;0),1,0)</f>
        <v>0</v>
      </c>
      <c r="AH17" s="124"/>
      <c r="AI17" s="124"/>
      <c r="AJ17" s="124"/>
      <c r="AK17" s="124"/>
      <c r="AL17" s="120"/>
      <c r="AM17" s="120"/>
      <c r="AN17" s="121"/>
    </row>
    <row r="18" spans="1:40" s="25" customFormat="1" ht="13.8" thickBot="1" x14ac:dyDescent="0.3">
      <c r="A18" s="122"/>
      <c r="B18" s="36">
        <f t="shared" si="3"/>
        <v>0</v>
      </c>
      <c r="C18" s="94"/>
      <c r="D18" s="32" t="s">
        <v>49</v>
      </c>
      <c r="E18" s="33" t="s">
        <v>954</v>
      </c>
      <c r="F18" s="60" t="s">
        <v>1124</v>
      </c>
      <c r="G18" s="34" t="s">
        <v>53</v>
      </c>
      <c r="H18" s="79"/>
      <c r="I18" s="82">
        <v>-50</v>
      </c>
      <c r="J18" s="82"/>
      <c r="K18" s="82"/>
      <c r="L18" s="82"/>
      <c r="M18" s="78"/>
      <c r="N18" s="77">
        <v>-30</v>
      </c>
      <c r="O18" s="44">
        <f>+O17+1</f>
        <v>2</v>
      </c>
      <c r="P18" s="49">
        <f t="shared" ref="P18:P33" si="6">+$B$10</f>
        <v>37215</v>
      </c>
      <c r="Q18" s="45">
        <f t="shared" ref="Q18:Q33" si="7">+$E$10</f>
        <v>1</v>
      </c>
      <c r="R18" s="45" t="str">
        <f t="shared" ref="R18:R33" si="8">+$B$12</f>
        <v>Winter</v>
      </c>
      <c r="S18" s="123" t="e">
        <f>IF(AND(OR(I18=0,I18=1),OR(J18=0,J18=1),OR(K18=0,K18=1),OR(L18=0,L18=1),OR(M18=0,M18=1),OR(N18=0,N18=1),OR(#REF!=0,#REF!=1)),0,1)</f>
        <v>#REF!</v>
      </c>
      <c r="T18" s="123">
        <f>IF(M18+N18&gt;0,1,0)</f>
        <v>0</v>
      </c>
      <c r="U18" s="124">
        <f>IF(SUM(I18:N18)&gt;1,1,0)</f>
        <v>0</v>
      </c>
      <c r="V18" s="124">
        <f>IF(AND(H18&gt;0,SUM(I18:N18)=0),1,0)</f>
        <v>0</v>
      </c>
      <c r="W18" s="123">
        <f>IF(I18&gt;0,1,0)</f>
        <v>0</v>
      </c>
      <c r="X18" s="124"/>
      <c r="Y18" s="124">
        <f t="shared" si="4"/>
        <v>0</v>
      </c>
      <c r="Z18" s="124">
        <f t="shared" si="5"/>
        <v>0</v>
      </c>
      <c r="AA18" s="124">
        <f t="shared" si="5"/>
        <v>0</v>
      </c>
      <c r="AB18" s="124">
        <f t="shared" si="5"/>
        <v>0</v>
      </c>
      <c r="AC18" s="124">
        <f t="shared" si="5"/>
        <v>0</v>
      </c>
      <c r="AD18" s="124">
        <f t="shared" si="5"/>
        <v>0</v>
      </c>
      <c r="AE18" s="124">
        <f t="shared" si="5"/>
        <v>0</v>
      </c>
      <c r="AF18" s="124">
        <f>IF(AND($G18="",COUNT(H18:M18)&lt;&gt;0),1,0)</f>
        <v>0</v>
      </c>
      <c r="AG18" s="124">
        <f>IF(AND($E18="",COUNT(H18:M18)&lt;&gt;0),1,0)</f>
        <v>0</v>
      </c>
      <c r="AH18" s="124"/>
      <c r="AI18" s="124"/>
      <c r="AJ18" s="124"/>
      <c r="AK18" s="124"/>
      <c r="AL18" s="120"/>
      <c r="AM18" s="120"/>
      <c r="AN18" s="121"/>
    </row>
    <row r="19" spans="1:40" ht="13.8" thickBot="1" x14ac:dyDescent="0.3">
      <c r="A19" s="102"/>
      <c r="B19" s="36">
        <f t="shared" si="3"/>
        <v>0</v>
      </c>
      <c r="C19" s="94"/>
      <c r="D19" s="32" t="s">
        <v>49</v>
      </c>
      <c r="E19" s="33" t="s">
        <v>953</v>
      </c>
      <c r="F19" s="60" t="s">
        <v>1124</v>
      </c>
      <c r="G19" s="34" t="s">
        <v>54</v>
      </c>
      <c r="H19" s="79"/>
      <c r="I19" s="82">
        <v>50</v>
      </c>
      <c r="J19" s="82"/>
      <c r="K19" s="82"/>
      <c r="L19" s="82"/>
      <c r="M19" s="78"/>
      <c r="N19" s="76">
        <f t="shared" ref="N19:N25" si="9">SUM(H19:M19)</f>
        <v>50</v>
      </c>
      <c r="O19" s="44">
        <f t="shared" ref="O19:O30" si="10">+O18+1</f>
        <v>3</v>
      </c>
      <c r="P19" s="49">
        <f t="shared" si="6"/>
        <v>37215</v>
      </c>
      <c r="Q19" s="45">
        <f t="shared" si="7"/>
        <v>1</v>
      </c>
      <c r="R19" s="45" t="str">
        <f t="shared" si="8"/>
        <v>Winter</v>
      </c>
      <c r="S19" s="125" t="e">
        <f>IF(AND(OR(I19=0,I19=1),OR(J19=0,J19=1),OR(K19=0,K19=1),OR(L19=0,L19=1),OR(M19=0,M19=1),OR(N19=0,N19=1),OR(#REF!=0,#REF!=1)),0,1)</f>
        <v>#REF!</v>
      </c>
      <c r="T19" s="125">
        <f t="shared" ref="T19:T25" si="11">IF(M19+N19&gt;0,1,0)</f>
        <v>1</v>
      </c>
      <c r="U19" s="9">
        <f t="shared" ref="U19:U25" si="12">IF(SUM(I19:N19)&gt;1,1,0)</f>
        <v>1</v>
      </c>
      <c r="V19" s="9">
        <f t="shared" ref="V19:V25" si="13">IF(AND(H19&gt;0,SUM(I19:N19)=0),1,0)</f>
        <v>0</v>
      </c>
      <c r="W19" s="125">
        <f t="shared" ref="W19:W25" si="14">IF(I19&gt;0,1,0)</f>
        <v>1</v>
      </c>
      <c r="X19" s="9"/>
      <c r="Y19" s="124">
        <f t="shared" si="4"/>
        <v>0</v>
      </c>
      <c r="Z19" s="124">
        <f t="shared" ref="Z19:Z25" si="15">IF(AND($G19="sold",H19&gt;0),1,+IF(AND($G19="Purchased",H19&lt;0),1,0))</f>
        <v>0</v>
      </c>
      <c r="AA19" s="124">
        <f t="shared" ref="AA19:AA25" si="16">IF(AND($G19="sold",I19&gt;0),1,+IF(AND($G19="Purchased",I19&lt;0),1,0))</f>
        <v>0</v>
      </c>
      <c r="AB19" s="124">
        <f t="shared" ref="AB19:AB25" si="17">IF(AND($G19="sold",J19&gt;0),1,+IF(AND($G19="Purchased",J19&lt;0),1,0))</f>
        <v>0</v>
      </c>
      <c r="AC19" s="124">
        <f t="shared" ref="AC19:AC25" si="18">IF(AND($G19="sold",K19&gt;0),1,+IF(AND($G19="Purchased",K19&lt;0),1,0))</f>
        <v>0</v>
      </c>
      <c r="AD19" s="124">
        <f t="shared" ref="AD19:AD25" si="19">IF(AND($G19="sold",L19&gt;0),1,+IF(AND($G19="Purchased",L19&lt;0),1,0))</f>
        <v>0</v>
      </c>
      <c r="AE19" s="124">
        <f t="shared" ref="AE19:AE25" si="20">IF(AND($G19="sold",M19&gt;0),1,+IF(AND($G19="Purchased",M19&lt;0),1,0))</f>
        <v>0</v>
      </c>
      <c r="AF19" s="124">
        <f t="shared" ref="AF19:AF25" si="21">IF(AND($G19="",COUNT(H19:M19)&lt;&gt;0),1,0)</f>
        <v>0</v>
      </c>
      <c r="AG19" s="124">
        <f t="shared" ref="AG19:AG25" si="22">IF(AND($E19="",COUNT(H19:M19)&lt;&gt;0),1,0)</f>
        <v>0</v>
      </c>
      <c r="AH19" s="9"/>
      <c r="AI19" s="9"/>
      <c r="AJ19" s="9"/>
      <c r="AK19" s="9"/>
      <c r="AL19" s="120"/>
      <c r="AM19" s="120"/>
      <c r="AN19" s="121"/>
    </row>
    <row r="20" spans="1:40" ht="13.8" thickBot="1" x14ac:dyDescent="0.3">
      <c r="A20" s="102"/>
      <c r="B20" s="36" t="str">
        <f t="shared" si="3"/>
        <v/>
      </c>
      <c r="C20" s="94"/>
      <c r="D20" s="32"/>
      <c r="E20" s="33"/>
      <c r="F20" s="60"/>
      <c r="G20" s="34"/>
      <c r="H20" s="79"/>
      <c r="I20" s="82"/>
      <c r="J20" s="82"/>
      <c r="K20" s="82"/>
      <c r="L20" s="82"/>
      <c r="M20" s="78"/>
      <c r="N20" s="76">
        <f t="shared" si="9"/>
        <v>0</v>
      </c>
      <c r="O20" s="44">
        <f t="shared" si="10"/>
        <v>4</v>
      </c>
      <c r="P20" s="49">
        <f t="shared" si="6"/>
        <v>37215</v>
      </c>
      <c r="Q20" s="45">
        <f t="shared" si="7"/>
        <v>1</v>
      </c>
      <c r="R20" s="45" t="str">
        <f t="shared" si="8"/>
        <v>Winter</v>
      </c>
      <c r="S20" s="125" t="e">
        <f>IF(AND(OR(I20=0,I20=1),OR(J20=0,J20=1),OR(K20=0,K20=1),OR(L20=0,L20=1),OR(M20=0,M20=1),OR(N20=0,N20=1),OR(#REF!=0,#REF!=1)),0,1)</f>
        <v>#REF!</v>
      </c>
      <c r="T20" s="125">
        <f t="shared" si="11"/>
        <v>0</v>
      </c>
      <c r="U20" s="9">
        <f t="shared" si="12"/>
        <v>0</v>
      </c>
      <c r="V20" s="9">
        <f t="shared" si="13"/>
        <v>0</v>
      </c>
      <c r="W20" s="125">
        <f t="shared" si="14"/>
        <v>0</v>
      </c>
      <c r="X20" s="9"/>
      <c r="Y20" s="124">
        <f t="shared" si="4"/>
        <v>0</v>
      </c>
      <c r="Z20" s="124">
        <f t="shared" si="15"/>
        <v>0</v>
      </c>
      <c r="AA20" s="124">
        <f t="shared" si="16"/>
        <v>0</v>
      </c>
      <c r="AB20" s="124">
        <f t="shared" si="17"/>
        <v>0</v>
      </c>
      <c r="AC20" s="124">
        <f t="shared" si="18"/>
        <v>0</v>
      </c>
      <c r="AD20" s="124">
        <f t="shared" si="19"/>
        <v>0</v>
      </c>
      <c r="AE20" s="124">
        <f t="shared" si="20"/>
        <v>0</v>
      </c>
      <c r="AF20" s="124">
        <f t="shared" si="21"/>
        <v>0</v>
      </c>
      <c r="AG20" s="124">
        <f t="shared" si="22"/>
        <v>0</v>
      </c>
      <c r="AH20" s="9"/>
      <c r="AI20" s="9"/>
      <c r="AJ20" s="9"/>
      <c r="AK20" s="9"/>
      <c r="AL20" s="120"/>
      <c r="AM20" s="120"/>
      <c r="AN20" s="121"/>
    </row>
    <row r="21" spans="1:40" ht="13.8" thickBot="1" x14ac:dyDescent="0.3">
      <c r="A21" s="102"/>
      <c r="B21" s="36" t="str">
        <f t="shared" si="3"/>
        <v/>
      </c>
      <c r="C21" s="94"/>
      <c r="D21" s="32"/>
      <c r="E21" s="33"/>
      <c r="F21" s="60"/>
      <c r="G21" s="34"/>
      <c r="H21" s="79"/>
      <c r="I21" s="82"/>
      <c r="J21" s="82"/>
      <c r="K21" s="82"/>
      <c r="L21" s="82"/>
      <c r="M21" s="78"/>
      <c r="N21" s="76">
        <f t="shared" si="9"/>
        <v>0</v>
      </c>
      <c r="O21" s="44">
        <f t="shared" si="10"/>
        <v>5</v>
      </c>
      <c r="P21" s="49">
        <f t="shared" si="6"/>
        <v>37215</v>
      </c>
      <c r="Q21" s="45">
        <f t="shared" si="7"/>
        <v>1</v>
      </c>
      <c r="R21" s="45" t="str">
        <f t="shared" si="8"/>
        <v>Winter</v>
      </c>
      <c r="S21" s="125" t="e">
        <f>IF(AND(OR(I21=0,I21=1),OR(J21=0,J21=1),OR(K21=0,K21=1),OR(L21=0,L21=1),OR(M21=0,M21=1),OR(N21=0,N21=1),OR(#REF!=0,#REF!=1)),0,1)</f>
        <v>#REF!</v>
      </c>
      <c r="T21" s="125">
        <f t="shared" si="11"/>
        <v>0</v>
      </c>
      <c r="U21" s="9">
        <f t="shared" si="12"/>
        <v>0</v>
      </c>
      <c r="V21" s="9">
        <f t="shared" si="13"/>
        <v>0</v>
      </c>
      <c r="W21" s="125">
        <f t="shared" si="14"/>
        <v>0</v>
      </c>
      <c r="X21" s="9"/>
      <c r="Y21" s="124">
        <f t="shared" si="4"/>
        <v>0</v>
      </c>
      <c r="Z21" s="124">
        <f t="shared" si="15"/>
        <v>0</v>
      </c>
      <c r="AA21" s="124">
        <f t="shared" si="16"/>
        <v>0</v>
      </c>
      <c r="AB21" s="124">
        <f t="shared" si="17"/>
        <v>0</v>
      </c>
      <c r="AC21" s="124">
        <f t="shared" si="18"/>
        <v>0</v>
      </c>
      <c r="AD21" s="124">
        <f t="shared" si="19"/>
        <v>0</v>
      </c>
      <c r="AE21" s="124">
        <f t="shared" si="20"/>
        <v>0</v>
      </c>
      <c r="AF21" s="124">
        <f t="shared" si="21"/>
        <v>0</v>
      </c>
      <c r="AG21" s="124">
        <f t="shared" si="22"/>
        <v>0</v>
      </c>
      <c r="AH21" s="9"/>
      <c r="AI21" s="9"/>
      <c r="AJ21" s="9"/>
      <c r="AK21" s="9"/>
      <c r="AL21" s="120"/>
      <c r="AM21" s="120"/>
      <c r="AN21" s="121"/>
    </row>
    <row r="22" spans="1:40" ht="13.8" thickBot="1" x14ac:dyDescent="0.3">
      <c r="A22" s="102"/>
      <c r="B22" s="36" t="str">
        <f t="shared" si="3"/>
        <v/>
      </c>
      <c r="C22" s="94"/>
      <c r="D22" s="32"/>
      <c r="E22" s="33"/>
      <c r="F22" s="60"/>
      <c r="G22" s="34"/>
      <c r="H22" s="79"/>
      <c r="I22" s="82"/>
      <c r="J22" s="82"/>
      <c r="K22" s="82"/>
      <c r="L22" s="82"/>
      <c r="M22" s="78"/>
      <c r="N22" s="76">
        <f t="shared" si="9"/>
        <v>0</v>
      </c>
      <c r="O22" s="44">
        <f t="shared" si="10"/>
        <v>6</v>
      </c>
      <c r="P22" s="49">
        <f t="shared" si="6"/>
        <v>37215</v>
      </c>
      <c r="Q22" s="45">
        <f t="shared" si="7"/>
        <v>1</v>
      </c>
      <c r="R22" s="45" t="str">
        <f t="shared" si="8"/>
        <v>Winter</v>
      </c>
      <c r="S22" s="125" t="e">
        <f>IF(AND(OR(I22=0,I22=1),OR(J22=0,J22=1),OR(K22=0,K22=1),OR(L22=0,L22=1),OR(M22=0,M22=1),OR(N22=0,N22=1),OR(#REF!=0,#REF!=1)),0,1)</f>
        <v>#REF!</v>
      </c>
      <c r="T22" s="125">
        <f t="shared" si="11"/>
        <v>0</v>
      </c>
      <c r="U22" s="9">
        <f t="shared" si="12"/>
        <v>0</v>
      </c>
      <c r="V22" s="9">
        <f t="shared" si="13"/>
        <v>0</v>
      </c>
      <c r="W22" s="125">
        <f t="shared" si="14"/>
        <v>0</v>
      </c>
      <c r="X22" s="9"/>
      <c r="Y22" s="124">
        <f t="shared" si="4"/>
        <v>0</v>
      </c>
      <c r="Z22" s="124">
        <f t="shared" si="15"/>
        <v>0</v>
      </c>
      <c r="AA22" s="124">
        <f t="shared" si="16"/>
        <v>0</v>
      </c>
      <c r="AB22" s="124">
        <f t="shared" si="17"/>
        <v>0</v>
      </c>
      <c r="AC22" s="124">
        <f t="shared" si="18"/>
        <v>0</v>
      </c>
      <c r="AD22" s="124">
        <f t="shared" si="19"/>
        <v>0</v>
      </c>
      <c r="AE22" s="124">
        <f t="shared" si="20"/>
        <v>0</v>
      </c>
      <c r="AF22" s="124">
        <f t="shared" si="21"/>
        <v>0</v>
      </c>
      <c r="AG22" s="124">
        <f t="shared" si="22"/>
        <v>0</v>
      </c>
      <c r="AH22" s="9"/>
      <c r="AI22" s="9"/>
      <c r="AJ22" s="9"/>
      <c r="AK22" s="9"/>
      <c r="AL22" s="120"/>
      <c r="AM22" s="120"/>
      <c r="AN22" s="121"/>
    </row>
    <row r="23" spans="1:40" ht="13.8" thickBot="1" x14ac:dyDescent="0.3">
      <c r="A23" s="102"/>
      <c r="B23" s="36" t="str">
        <f t="shared" si="3"/>
        <v/>
      </c>
      <c r="C23" s="94"/>
      <c r="D23" s="32"/>
      <c r="E23" s="33"/>
      <c r="F23" s="60"/>
      <c r="G23" s="34"/>
      <c r="H23" s="79"/>
      <c r="I23" s="82"/>
      <c r="J23" s="82"/>
      <c r="K23" s="82"/>
      <c r="L23" s="82"/>
      <c r="M23" s="78"/>
      <c r="N23" s="76">
        <f t="shared" si="9"/>
        <v>0</v>
      </c>
      <c r="O23" s="44">
        <f t="shared" si="10"/>
        <v>7</v>
      </c>
      <c r="P23" s="49">
        <f t="shared" si="6"/>
        <v>37215</v>
      </c>
      <c r="Q23" s="45">
        <f t="shared" si="7"/>
        <v>1</v>
      </c>
      <c r="R23" s="45" t="str">
        <f t="shared" si="8"/>
        <v>Winter</v>
      </c>
      <c r="S23" s="125" t="e">
        <f>IF(AND(OR(I23=0,I23=1),OR(J23=0,J23=1),OR(K23=0,K23=1),OR(L23=0,L23=1),OR(M23=0,M23=1),OR(N23=0,N23=1),OR(#REF!=0,#REF!=1)),0,1)</f>
        <v>#REF!</v>
      </c>
      <c r="T23" s="125">
        <f t="shared" si="11"/>
        <v>0</v>
      </c>
      <c r="U23" s="9">
        <f t="shared" si="12"/>
        <v>0</v>
      </c>
      <c r="V23" s="9">
        <f t="shared" si="13"/>
        <v>0</v>
      </c>
      <c r="W23" s="125">
        <f t="shared" si="14"/>
        <v>0</v>
      </c>
      <c r="X23" s="9"/>
      <c r="Y23" s="124">
        <f>IF(AND($G23="sold",D23=""),1,+IF(AND($G23="Purchased",D23=""),1,0))</f>
        <v>0</v>
      </c>
      <c r="Z23" s="124">
        <f t="shared" si="15"/>
        <v>0</v>
      </c>
      <c r="AA23" s="124">
        <f t="shared" si="16"/>
        <v>0</v>
      </c>
      <c r="AB23" s="124">
        <f t="shared" si="17"/>
        <v>0</v>
      </c>
      <c r="AC23" s="124">
        <f t="shared" si="18"/>
        <v>0</v>
      </c>
      <c r="AD23" s="124">
        <f t="shared" si="19"/>
        <v>0</v>
      </c>
      <c r="AE23" s="124">
        <f t="shared" si="20"/>
        <v>0</v>
      </c>
      <c r="AF23" s="124">
        <f t="shared" si="21"/>
        <v>0</v>
      </c>
      <c r="AG23" s="124">
        <f t="shared" si="22"/>
        <v>0</v>
      </c>
      <c r="AH23" s="9"/>
      <c r="AI23" s="9"/>
      <c r="AJ23" s="9"/>
      <c r="AK23" s="9"/>
      <c r="AL23" s="120"/>
      <c r="AM23" s="120"/>
      <c r="AN23" s="121"/>
    </row>
    <row r="24" spans="1:40" ht="13.8" thickBot="1" x14ac:dyDescent="0.3">
      <c r="A24" s="102"/>
      <c r="B24" s="36" t="str">
        <f t="shared" si="3"/>
        <v/>
      </c>
      <c r="C24" s="94"/>
      <c r="D24" s="32"/>
      <c r="E24" s="33"/>
      <c r="F24" s="60"/>
      <c r="G24" s="34"/>
      <c r="H24" s="79"/>
      <c r="I24" s="82"/>
      <c r="J24" s="82"/>
      <c r="K24" s="82"/>
      <c r="L24" s="82"/>
      <c r="M24" s="78"/>
      <c r="N24" s="76">
        <f t="shared" si="9"/>
        <v>0</v>
      </c>
      <c r="O24" s="44">
        <f t="shared" si="10"/>
        <v>8</v>
      </c>
      <c r="P24" s="49">
        <f t="shared" si="6"/>
        <v>37215</v>
      </c>
      <c r="Q24" s="45">
        <f t="shared" si="7"/>
        <v>1</v>
      </c>
      <c r="R24" s="45" t="str">
        <f t="shared" si="8"/>
        <v>Winter</v>
      </c>
      <c r="S24" s="125" t="e">
        <f>IF(AND(OR(I24=0,I24=1),OR(J24=0,J24=1),OR(K24=0,K24=1),OR(L24=0,L24=1),OR(M24=0,M24=1),OR(N24=0,N24=1),OR(#REF!=0,#REF!=1)),0,1)</f>
        <v>#REF!</v>
      </c>
      <c r="T24" s="125">
        <f t="shared" si="11"/>
        <v>0</v>
      </c>
      <c r="U24" s="9">
        <f t="shared" si="12"/>
        <v>0</v>
      </c>
      <c r="V24" s="9">
        <f t="shared" si="13"/>
        <v>0</v>
      </c>
      <c r="W24" s="125">
        <f t="shared" si="14"/>
        <v>0</v>
      </c>
      <c r="X24" s="9"/>
      <c r="Y24" s="124">
        <f t="shared" ref="Y24:Y33" si="23">IF(AND($G24="sold",D24=""),1,+IF(AND($G24="Purchased",D24=""),1,0))</f>
        <v>0</v>
      </c>
      <c r="Z24" s="124">
        <f t="shared" si="15"/>
        <v>0</v>
      </c>
      <c r="AA24" s="124">
        <f t="shared" si="16"/>
        <v>0</v>
      </c>
      <c r="AB24" s="124">
        <f t="shared" si="17"/>
        <v>0</v>
      </c>
      <c r="AC24" s="124">
        <f t="shared" si="18"/>
        <v>0</v>
      </c>
      <c r="AD24" s="124">
        <f t="shared" si="19"/>
        <v>0</v>
      </c>
      <c r="AE24" s="124">
        <f t="shared" si="20"/>
        <v>0</v>
      </c>
      <c r="AF24" s="124">
        <f t="shared" si="21"/>
        <v>0</v>
      </c>
      <c r="AG24" s="124">
        <f t="shared" si="22"/>
        <v>0</v>
      </c>
      <c r="AH24" s="9"/>
      <c r="AI24" s="9"/>
      <c r="AJ24" s="9"/>
      <c r="AK24" s="9"/>
      <c r="AL24" s="120"/>
      <c r="AM24" s="120"/>
      <c r="AN24" s="121"/>
    </row>
    <row r="25" spans="1:40" ht="13.8" thickBot="1" x14ac:dyDescent="0.3">
      <c r="A25" s="102"/>
      <c r="B25" s="36" t="str">
        <f t="shared" si="3"/>
        <v/>
      </c>
      <c r="C25" s="94"/>
      <c r="D25" s="32"/>
      <c r="E25" s="33"/>
      <c r="F25" s="60"/>
      <c r="G25" s="34"/>
      <c r="H25" s="79"/>
      <c r="I25" s="82"/>
      <c r="J25" s="82"/>
      <c r="K25" s="82"/>
      <c r="L25" s="82"/>
      <c r="M25" s="78"/>
      <c r="N25" s="76">
        <f t="shared" si="9"/>
        <v>0</v>
      </c>
      <c r="O25" s="44">
        <f t="shared" si="10"/>
        <v>9</v>
      </c>
      <c r="P25" s="49">
        <f t="shared" si="6"/>
        <v>37215</v>
      </c>
      <c r="Q25" s="45">
        <f t="shared" si="7"/>
        <v>1</v>
      </c>
      <c r="R25" s="45" t="str">
        <f t="shared" si="8"/>
        <v>Winter</v>
      </c>
      <c r="S25" s="125" t="e">
        <f>IF(AND(OR(I25=0,I25=1),OR(J25=0,J25=1),OR(K25=0,K25=1),OR(L25=0,L25=1),OR(M25=0,M25=1),OR(N25=0,N25=1),OR(#REF!=0,#REF!=1)),0,1)</f>
        <v>#REF!</v>
      </c>
      <c r="T25" s="125">
        <f t="shared" si="11"/>
        <v>0</v>
      </c>
      <c r="U25" s="9">
        <f t="shared" si="12"/>
        <v>0</v>
      </c>
      <c r="V25" s="9">
        <f t="shared" si="13"/>
        <v>0</v>
      </c>
      <c r="W25" s="125">
        <f t="shared" si="14"/>
        <v>0</v>
      </c>
      <c r="X25" s="9"/>
      <c r="Y25" s="124">
        <f t="shared" si="23"/>
        <v>0</v>
      </c>
      <c r="Z25" s="124">
        <f t="shared" si="15"/>
        <v>0</v>
      </c>
      <c r="AA25" s="124">
        <f t="shared" si="16"/>
        <v>0</v>
      </c>
      <c r="AB25" s="124">
        <f t="shared" si="17"/>
        <v>0</v>
      </c>
      <c r="AC25" s="124">
        <f t="shared" si="18"/>
        <v>0</v>
      </c>
      <c r="AD25" s="124">
        <f t="shared" si="19"/>
        <v>0</v>
      </c>
      <c r="AE25" s="124">
        <f t="shared" si="20"/>
        <v>0</v>
      </c>
      <c r="AF25" s="124">
        <f t="shared" si="21"/>
        <v>0</v>
      </c>
      <c r="AG25" s="124">
        <f t="shared" si="22"/>
        <v>0</v>
      </c>
      <c r="AH25" s="9"/>
      <c r="AI25" s="9"/>
      <c r="AJ25" s="9"/>
      <c r="AK25" s="9"/>
      <c r="AL25" s="120"/>
      <c r="AM25" s="120"/>
      <c r="AN25" s="121"/>
    </row>
    <row r="26" spans="1:40" ht="15.75" customHeight="1" thickBot="1" x14ac:dyDescent="0.3">
      <c r="A26" s="102"/>
      <c r="B26" s="36" t="str">
        <f t="shared" si="3"/>
        <v/>
      </c>
      <c r="C26" s="94"/>
      <c r="D26" s="32"/>
      <c r="E26" s="33"/>
      <c r="F26" s="60"/>
      <c r="G26" s="34"/>
      <c r="H26" s="79"/>
      <c r="I26" s="82"/>
      <c r="J26" s="82"/>
      <c r="K26" s="82"/>
      <c r="L26" s="82"/>
      <c r="M26" s="78"/>
      <c r="N26" s="76">
        <f t="shared" ref="N26:N33" si="24">SUM(H26:M26)</f>
        <v>0</v>
      </c>
      <c r="O26" s="44" t="e">
        <f>+#REF!+1</f>
        <v>#REF!</v>
      </c>
      <c r="P26" s="49">
        <f t="shared" si="6"/>
        <v>37215</v>
      </c>
      <c r="Q26" s="45">
        <f t="shared" si="7"/>
        <v>1</v>
      </c>
      <c r="R26" s="45" t="str">
        <f t="shared" si="8"/>
        <v>Winter</v>
      </c>
      <c r="S26" s="125" t="e">
        <f>IF(AND(OR(I26=0,I26=1),OR(J26=0,J26=1),OR(K26=0,K26=1),OR(L26=0,L26=1),OR(M26=0,M26=1),OR(N26=0,N26=1),OR(#REF!=0,#REF!=1)),0,1)</f>
        <v>#REF!</v>
      </c>
      <c r="T26" s="125">
        <f t="shared" ref="T26:T33" si="25">IF(M26+N26&gt;0,1,0)</f>
        <v>0</v>
      </c>
      <c r="U26" s="9">
        <f t="shared" ref="U26:U33" si="26">IF(SUM(I26:N26)&gt;1,1,0)</f>
        <v>0</v>
      </c>
      <c r="V26" s="9">
        <f t="shared" ref="V26:V33" si="27">IF(AND(H26&gt;0,SUM(I26:N26)=0),1,0)</f>
        <v>0</v>
      </c>
      <c r="W26" s="125">
        <f t="shared" ref="W26:W33" si="28">IF(I26&gt;0,1,0)</f>
        <v>0</v>
      </c>
      <c r="X26" s="9"/>
      <c r="Y26" s="124">
        <f t="shared" si="23"/>
        <v>0</v>
      </c>
      <c r="Z26" s="124">
        <f t="shared" ref="Z26:AE32" si="29">IF(AND($G26="sold",H26&gt;0),1,+IF(AND($G26="Purchased",H26&lt;0),1,0))</f>
        <v>0</v>
      </c>
      <c r="AA26" s="124">
        <f t="shared" si="29"/>
        <v>0</v>
      </c>
      <c r="AB26" s="124">
        <f t="shared" si="29"/>
        <v>0</v>
      </c>
      <c r="AC26" s="124">
        <f t="shared" si="29"/>
        <v>0</v>
      </c>
      <c r="AD26" s="124">
        <f t="shared" si="29"/>
        <v>0</v>
      </c>
      <c r="AE26" s="124">
        <f t="shared" si="29"/>
        <v>0</v>
      </c>
      <c r="AF26" s="124">
        <f t="shared" ref="AF26:AF33" si="30">IF(AND($G26="",COUNT(H26:M26)&lt;&gt;0),1,0)</f>
        <v>0</v>
      </c>
      <c r="AG26" s="124">
        <f t="shared" ref="AG26:AG33" si="31">IF(AND($E26="",COUNT(H26:M26)&lt;&gt;0),1,0)</f>
        <v>0</v>
      </c>
      <c r="AH26" s="9"/>
      <c r="AI26" s="9"/>
      <c r="AJ26" s="9"/>
      <c r="AK26" s="9"/>
      <c r="AL26" s="120"/>
      <c r="AM26" s="120"/>
      <c r="AN26" s="121"/>
    </row>
    <row r="27" spans="1:40" ht="15.75" customHeight="1" thickBot="1" x14ac:dyDescent="0.3">
      <c r="A27" s="102"/>
      <c r="B27" s="36" t="str">
        <f t="shared" si="3"/>
        <v/>
      </c>
      <c r="C27" s="94"/>
      <c r="D27" s="32"/>
      <c r="E27" s="33"/>
      <c r="F27" s="60"/>
      <c r="G27" s="34"/>
      <c r="H27" s="79"/>
      <c r="I27" s="82"/>
      <c r="J27" s="82"/>
      <c r="K27" s="82"/>
      <c r="L27" s="82"/>
      <c r="M27" s="78"/>
      <c r="N27" s="76">
        <f t="shared" si="24"/>
        <v>0</v>
      </c>
      <c r="O27" s="44" t="e">
        <f>+#REF!+1</f>
        <v>#REF!</v>
      </c>
      <c r="P27" s="49">
        <f t="shared" si="6"/>
        <v>37215</v>
      </c>
      <c r="Q27" s="45">
        <f t="shared" si="7"/>
        <v>1</v>
      </c>
      <c r="R27" s="45" t="str">
        <f t="shared" si="8"/>
        <v>Winter</v>
      </c>
      <c r="S27" s="125" t="e">
        <f>IF(AND(OR(I27=0,I27=1),OR(J27=0,J27=1),OR(K27=0,K27=1),OR(L27=0,L27=1),OR(M27=0,M27=1),OR(N27=0,N27=1),OR(#REF!=0,#REF!=1)),0,1)</f>
        <v>#REF!</v>
      </c>
      <c r="T27" s="125">
        <f t="shared" si="25"/>
        <v>0</v>
      </c>
      <c r="U27" s="9">
        <f t="shared" si="26"/>
        <v>0</v>
      </c>
      <c r="V27" s="9">
        <f t="shared" si="27"/>
        <v>0</v>
      </c>
      <c r="W27" s="125">
        <f t="shared" si="28"/>
        <v>0</v>
      </c>
      <c r="X27" s="9"/>
      <c r="Y27" s="124">
        <f t="shared" si="23"/>
        <v>0</v>
      </c>
      <c r="Z27" s="124">
        <f t="shared" si="29"/>
        <v>0</v>
      </c>
      <c r="AA27" s="124">
        <f t="shared" si="29"/>
        <v>0</v>
      </c>
      <c r="AB27" s="124">
        <f t="shared" si="29"/>
        <v>0</v>
      </c>
      <c r="AC27" s="124">
        <f t="shared" si="29"/>
        <v>0</v>
      </c>
      <c r="AD27" s="124">
        <f t="shared" si="29"/>
        <v>0</v>
      </c>
      <c r="AE27" s="124">
        <f t="shared" si="29"/>
        <v>0</v>
      </c>
      <c r="AF27" s="124">
        <f t="shared" si="30"/>
        <v>0</v>
      </c>
      <c r="AG27" s="124">
        <f t="shared" si="31"/>
        <v>0</v>
      </c>
      <c r="AH27" s="9"/>
      <c r="AI27" s="9"/>
      <c r="AJ27" s="9"/>
      <c r="AK27" s="9"/>
      <c r="AL27" s="120"/>
      <c r="AM27" s="120"/>
      <c r="AN27" s="121"/>
    </row>
    <row r="28" spans="1:40" ht="15.75" customHeight="1" thickBot="1" x14ac:dyDescent="0.3">
      <c r="A28" s="102"/>
      <c r="B28" s="36" t="str">
        <f t="shared" si="3"/>
        <v/>
      </c>
      <c r="C28" s="94"/>
      <c r="D28" s="32"/>
      <c r="E28" s="33"/>
      <c r="F28" s="60"/>
      <c r="G28" s="34"/>
      <c r="H28" s="79"/>
      <c r="I28" s="82"/>
      <c r="J28" s="82"/>
      <c r="K28" s="82"/>
      <c r="L28" s="82"/>
      <c r="M28" s="78"/>
      <c r="N28" s="76">
        <f t="shared" si="24"/>
        <v>0</v>
      </c>
      <c r="O28" s="44" t="e">
        <f t="shared" si="10"/>
        <v>#REF!</v>
      </c>
      <c r="P28" s="49">
        <f t="shared" si="6"/>
        <v>37215</v>
      </c>
      <c r="Q28" s="45">
        <f t="shared" si="7"/>
        <v>1</v>
      </c>
      <c r="R28" s="45" t="str">
        <f t="shared" si="8"/>
        <v>Winter</v>
      </c>
      <c r="S28" s="125" t="e">
        <f>IF(AND(OR(I28=0,I28=1),OR(J28=0,J28=1),OR(K28=0,K28=1),OR(L28=0,L28=1),OR(M28=0,M28=1),OR(N28=0,N28=1),OR(#REF!=0,#REF!=1)),0,1)</f>
        <v>#REF!</v>
      </c>
      <c r="T28" s="125">
        <f t="shared" si="25"/>
        <v>0</v>
      </c>
      <c r="U28" s="9">
        <f t="shared" si="26"/>
        <v>0</v>
      </c>
      <c r="V28" s="9">
        <f t="shared" si="27"/>
        <v>0</v>
      </c>
      <c r="W28" s="125">
        <f t="shared" si="28"/>
        <v>0</v>
      </c>
      <c r="X28" s="9"/>
      <c r="Y28" s="124">
        <f t="shared" si="23"/>
        <v>0</v>
      </c>
      <c r="Z28" s="124">
        <f t="shared" si="29"/>
        <v>0</v>
      </c>
      <c r="AA28" s="124">
        <f t="shared" si="29"/>
        <v>0</v>
      </c>
      <c r="AB28" s="124">
        <f t="shared" si="29"/>
        <v>0</v>
      </c>
      <c r="AC28" s="124">
        <f t="shared" si="29"/>
        <v>0</v>
      </c>
      <c r="AD28" s="124">
        <f t="shared" si="29"/>
        <v>0</v>
      </c>
      <c r="AE28" s="124">
        <f t="shared" si="29"/>
        <v>0</v>
      </c>
      <c r="AF28" s="124">
        <f t="shared" si="30"/>
        <v>0</v>
      </c>
      <c r="AG28" s="124">
        <f t="shared" si="31"/>
        <v>0</v>
      </c>
      <c r="AH28" s="9"/>
      <c r="AI28" s="9"/>
      <c r="AJ28" s="9"/>
      <c r="AK28" s="9"/>
      <c r="AL28" s="120"/>
      <c r="AM28" s="120"/>
      <c r="AN28" s="121"/>
    </row>
    <row r="29" spans="1:40" ht="15.75" customHeight="1" thickBot="1" x14ac:dyDescent="0.3">
      <c r="A29" s="102"/>
      <c r="B29" s="36" t="str">
        <f t="shared" si="3"/>
        <v/>
      </c>
      <c r="C29" s="94"/>
      <c r="D29" s="32"/>
      <c r="E29" s="33"/>
      <c r="F29" s="60"/>
      <c r="G29" s="34"/>
      <c r="H29" s="79"/>
      <c r="I29" s="82"/>
      <c r="J29" s="82"/>
      <c r="K29" s="82"/>
      <c r="L29" s="82"/>
      <c r="M29" s="78"/>
      <c r="N29" s="76">
        <f t="shared" si="24"/>
        <v>0</v>
      </c>
      <c r="O29" s="44" t="e">
        <f t="shared" si="10"/>
        <v>#REF!</v>
      </c>
      <c r="P29" s="49">
        <f t="shared" si="6"/>
        <v>37215</v>
      </c>
      <c r="Q29" s="45">
        <f t="shared" si="7"/>
        <v>1</v>
      </c>
      <c r="R29" s="45" t="str">
        <f t="shared" si="8"/>
        <v>Winter</v>
      </c>
      <c r="S29" s="125" t="e">
        <f>IF(AND(OR(I29=0,I29=1),OR(J29=0,J29=1),OR(K29=0,K29=1),OR(L29=0,L29=1),OR(M29=0,M29=1),OR(N29=0,N29=1),OR(#REF!=0,#REF!=1)),0,1)</f>
        <v>#REF!</v>
      </c>
      <c r="T29" s="125">
        <f t="shared" si="25"/>
        <v>0</v>
      </c>
      <c r="U29" s="9">
        <f t="shared" si="26"/>
        <v>0</v>
      </c>
      <c r="V29" s="9">
        <f t="shared" si="27"/>
        <v>0</v>
      </c>
      <c r="W29" s="125">
        <f t="shared" si="28"/>
        <v>0</v>
      </c>
      <c r="X29" s="9"/>
      <c r="Y29" s="124">
        <f t="shared" si="23"/>
        <v>0</v>
      </c>
      <c r="Z29" s="124">
        <f t="shared" si="29"/>
        <v>0</v>
      </c>
      <c r="AA29" s="124">
        <f t="shared" si="29"/>
        <v>0</v>
      </c>
      <c r="AB29" s="124">
        <f t="shared" si="29"/>
        <v>0</v>
      </c>
      <c r="AC29" s="124">
        <f t="shared" si="29"/>
        <v>0</v>
      </c>
      <c r="AD29" s="124">
        <f t="shared" si="29"/>
        <v>0</v>
      </c>
      <c r="AE29" s="124">
        <f t="shared" si="29"/>
        <v>0</v>
      </c>
      <c r="AF29" s="124">
        <f t="shared" si="30"/>
        <v>0</v>
      </c>
      <c r="AG29" s="124">
        <f t="shared" si="31"/>
        <v>0</v>
      </c>
      <c r="AH29" s="9"/>
      <c r="AI29" s="9"/>
      <c r="AJ29" s="9"/>
      <c r="AK29" s="9"/>
      <c r="AL29" s="120"/>
      <c r="AM29" s="120"/>
      <c r="AN29" s="121"/>
    </row>
    <row r="30" spans="1:40" ht="15.75" customHeight="1" thickBot="1" x14ac:dyDescent="0.3">
      <c r="A30" s="102"/>
      <c r="B30" s="36" t="str">
        <f t="shared" si="3"/>
        <v/>
      </c>
      <c r="C30" s="94"/>
      <c r="D30" s="32"/>
      <c r="E30" s="33"/>
      <c r="F30" s="60"/>
      <c r="G30" s="34"/>
      <c r="H30" s="79"/>
      <c r="I30" s="82"/>
      <c r="J30" s="82"/>
      <c r="K30" s="82"/>
      <c r="L30" s="82"/>
      <c r="M30" s="78"/>
      <c r="N30" s="76">
        <f t="shared" si="24"/>
        <v>0</v>
      </c>
      <c r="O30" s="44" t="e">
        <f t="shared" si="10"/>
        <v>#REF!</v>
      </c>
      <c r="P30" s="49">
        <f t="shared" si="6"/>
        <v>37215</v>
      </c>
      <c r="Q30" s="45">
        <f t="shared" si="7"/>
        <v>1</v>
      </c>
      <c r="R30" s="45" t="str">
        <f t="shared" si="8"/>
        <v>Winter</v>
      </c>
      <c r="S30" s="125" t="e">
        <f>IF(AND(OR(I30=0,I30=1),OR(J30=0,J30=1),OR(K30=0,K30=1),OR(L30=0,L30=1),OR(M30=0,M30=1),OR(N30=0,N30=1),OR(#REF!=0,#REF!=1)),0,1)</f>
        <v>#REF!</v>
      </c>
      <c r="T30" s="125">
        <f t="shared" si="25"/>
        <v>0</v>
      </c>
      <c r="U30" s="9">
        <f t="shared" si="26"/>
        <v>0</v>
      </c>
      <c r="V30" s="9">
        <f t="shared" si="27"/>
        <v>0</v>
      </c>
      <c r="W30" s="125">
        <f t="shared" si="28"/>
        <v>0</v>
      </c>
      <c r="X30" s="9"/>
      <c r="Y30" s="124">
        <f t="shared" si="23"/>
        <v>0</v>
      </c>
      <c r="Z30" s="124">
        <f t="shared" si="29"/>
        <v>0</v>
      </c>
      <c r="AA30" s="124">
        <f t="shared" si="29"/>
        <v>0</v>
      </c>
      <c r="AB30" s="124">
        <f t="shared" si="29"/>
        <v>0</v>
      </c>
      <c r="AC30" s="124">
        <f t="shared" si="29"/>
        <v>0</v>
      </c>
      <c r="AD30" s="124">
        <f t="shared" si="29"/>
        <v>0</v>
      </c>
      <c r="AE30" s="124">
        <f t="shared" si="29"/>
        <v>0</v>
      </c>
      <c r="AF30" s="124">
        <f t="shared" si="30"/>
        <v>0</v>
      </c>
      <c r="AG30" s="124">
        <f t="shared" si="31"/>
        <v>0</v>
      </c>
      <c r="AH30" s="9"/>
      <c r="AI30" s="9"/>
      <c r="AJ30" s="9"/>
      <c r="AK30" s="9"/>
      <c r="AL30" s="120"/>
      <c r="AM30" s="120"/>
      <c r="AN30" s="121"/>
    </row>
    <row r="31" spans="1:40" ht="15.75" customHeight="1" thickBot="1" x14ac:dyDescent="0.3">
      <c r="A31" s="102"/>
      <c r="B31" s="36" t="str">
        <f>IF(D31="","",+$B$8)</f>
        <v/>
      </c>
      <c r="C31" s="94"/>
      <c r="D31" s="32"/>
      <c r="E31" s="33"/>
      <c r="F31" s="60"/>
      <c r="G31" s="34"/>
      <c r="H31" s="79"/>
      <c r="I31" s="82"/>
      <c r="J31" s="82"/>
      <c r="K31" s="82"/>
      <c r="L31" s="82"/>
      <c r="M31" s="78"/>
      <c r="N31" s="76">
        <f t="shared" si="24"/>
        <v>0</v>
      </c>
      <c r="O31" s="44" t="e">
        <f>+O30+1</f>
        <v>#REF!</v>
      </c>
      <c r="P31" s="49">
        <f t="shared" si="6"/>
        <v>37215</v>
      </c>
      <c r="Q31" s="45">
        <f t="shared" si="7"/>
        <v>1</v>
      </c>
      <c r="R31" s="45" t="str">
        <f t="shared" si="8"/>
        <v>Winter</v>
      </c>
      <c r="S31" s="125" t="e">
        <f>IF(AND(OR(I31=0,I31=1),OR(J31=0,J31=1),OR(K31=0,K31=1),OR(L31=0,L31=1),OR(M31=0,M31=1),OR(N31=0,N31=1),OR(#REF!=0,#REF!=1)),0,1)</f>
        <v>#REF!</v>
      </c>
      <c r="T31" s="125">
        <f t="shared" si="25"/>
        <v>0</v>
      </c>
      <c r="U31" s="9">
        <f t="shared" si="26"/>
        <v>0</v>
      </c>
      <c r="V31" s="9">
        <f t="shared" si="27"/>
        <v>0</v>
      </c>
      <c r="W31" s="125">
        <f t="shared" si="28"/>
        <v>0</v>
      </c>
      <c r="X31" s="9"/>
      <c r="Y31" s="124">
        <f>IF(AND($G31="sold",D31=""),1,+IF(AND($G31="Purchased",D31=""),1,0))</f>
        <v>0</v>
      </c>
      <c r="Z31" s="124">
        <f t="shared" si="29"/>
        <v>0</v>
      </c>
      <c r="AA31" s="124">
        <f t="shared" si="29"/>
        <v>0</v>
      </c>
      <c r="AB31" s="124">
        <f t="shared" si="29"/>
        <v>0</v>
      </c>
      <c r="AC31" s="124">
        <f t="shared" si="29"/>
        <v>0</v>
      </c>
      <c r="AD31" s="124">
        <f t="shared" si="29"/>
        <v>0</v>
      </c>
      <c r="AE31" s="124">
        <f t="shared" si="29"/>
        <v>0</v>
      </c>
      <c r="AF31" s="124">
        <f t="shared" si="30"/>
        <v>0</v>
      </c>
      <c r="AG31" s="124">
        <f t="shared" si="31"/>
        <v>0</v>
      </c>
      <c r="AH31" s="9"/>
      <c r="AI31" s="9"/>
      <c r="AJ31" s="9"/>
      <c r="AK31" s="9"/>
      <c r="AL31" s="120"/>
      <c r="AM31" s="120"/>
      <c r="AN31" s="121"/>
    </row>
    <row r="32" spans="1:40" ht="13.8" thickBot="1" x14ac:dyDescent="0.3">
      <c r="A32" s="102"/>
      <c r="B32" s="36" t="str">
        <f>IF(D32="","",+$B$8)</f>
        <v/>
      </c>
      <c r="C32" s="95"/>
      <c r="D32" s="35"/>
      <c r="E32" s="37"/>
      <c r="F32" s="61"/>
      <c r="G32" s="62"/>
      <c r="H32" s="85"/>
      <c r="I32" s="86"/>
      <c r="J32" s="86"/>
      <c r="K32" s="86"/>
      <c r="L32" s="86"/>
      <c r="M32" s="87"/>
      <c r="N32" s="83">
        <f>SUM(H32:M32)</f>
        <v>0</v>
      </c>
      <c r="O32" s="44" t="e">
        <f>+O29+1</f>
        <v>#REF!</v>
      </c>
      <c r="P32" s="50">
        <f t="shared" si="6"/>
        <v>37215</v>
      </c>
      <c r="Q32" s="42">
        <f t="shared" si="7"/>
        <v>1</v>
      </c>
      <c r="R32" s="42" t="str">
        <f t="shared" si="8"/>
        <v>Winter</v>
      </c>
      <c r="S32" s="126" t="e">
        <f>IF(AND(OR(I32=0,I32=1),OR(J32=0,J32=1),OR(K32=0,K32=1),OR(L32=0,L32=1),OR(M32=0,M32=1),OR(N32=0,N32=1),OR(#REF!=0,#REF!=1)),0,1)</f>
        <v>#REF!</v>
      </c>
      <c r="T32" s="126">
        <f>IF(M32+N32&gt;0,1,0)</f>
        <v>0</v>
      </c>
      <c r="U32" s="127">
        <f>IF(SUM(I32:N32)&gt;1,1,0)</f>
        <v>0</v>
      </c>
      <c r="V32" s="127">
        <f>IF(AND(H32&gt;0,SUM(I32:N32)=0),1,0)</f>
        <v>0</v>
      </c>
      <c r="W32" s="126">
        <f>IF(I32&gt;0,1,0)</f>
        <v>0</v>
      </c>
      <c r="X32" s="9"/>
      <c r="Y32" s="124">
        <f>IF(AND($G32="sold",D32=""),1,+IF(AND($G32="Purchased",D32=""),1,0))</f>
        <v>0</v>
      </c>
      <c r="Z32" s="124">
        <f t="shared" si="29"/>
        <v>0</v>
      </c>
      <c r="AA32" s="124">
        <f t="shared" si="29"/>
        <v>0</v>
      </c>
      <c r="AB32" s="124">
        <f t="shared" si="29"/>
        <v>0</v>
      </c>
      <c r="AC32" s="124">
        <f t="shared" si="29"/>
        <v>0</v>
      </c>
      <c r="AD32" s="124">
        <f t="shared" si="29"/>
        <v>0</v>
      </c>
      <c r="AE32" s="124">
        <f t="shared" si="29"/>
        <v>0</v>
      </c>
      <c r="AF32" s="124">
        <f>IF(AND($G32="",COUNT(H32:M32)&lt;&gt;0),1,0)</f>
        <v>0</v>
      </c>
      <c r="AG32" s="124">
        <f>IF(AND($E32="",COUNT(H32:M32)&lt;&gt;0),1,0)</f>
        <v>0</v>
      </c>
      <c r="AH32" s="9"/>
      <c r="AI32" s="9"/>
      <c r="AJ32" s="9"/>
      <c r="AK32" s="9"/>
      <c r="AL32" s="120"/>
      <c r="AM32" s="120"/>
      <c r="AN32" s="121"/>
    </row>
    <row r="33" spans="1:40" ht="13.8" thickBot="1" x14ac:dyDescent="0.3">
      <c r="A33" s="102"/>
      <c r="B33" s="36" t="str">
        <f t="shared" si="3"/>
        <v/>
      </c>
      <c r="C33" s="95"/>
      <c r="D33" s="35"/>
      <c r="E33" s="37"/>
      <c r="F33" s="61"/>
      <c r="G33" s="62"/>
      <c r="H33" s="85"/>
      <c r="I33" s="86"/>
      <c r="J33" s="86"/>
      <c r="K33" s="86"/>
      <c r="L33" s="86"/>
      <c r="M33" s="87"/>
      <c r="N33" s="83">
        <f t="shared" si="24"/>
        <v>0</v>
      </c>
      <c r="O33" s="44" t="e">
        <f>+O30+1</f>
        <v>#REF!</v>
      </c>
      <c r="P33" s="50">
        <f t="shared" si="6"/>
        <v>37215</v>
      </c>
      <c r="Q33" s="42">
        <f t="shared" si="7"/>
        <v>1</v>
      </c>
      <c r="R33" s="42" t="str">
        <f t="shared" si="8"/>
        <v>Winter</v>
      </c>
      <c r="S33" s="126" t="e">
        <f>IF(AND(OR(I33=0,I33=1),OR(J33=0,J33=1),OR(K33=0,K33=1),OR(L33=0,L33=1),OR(M33=0,M33=1),OR(N33=0,N33=1),OR(#REF!=0,#REF!=1)),0,1)</f>
        <v>#REF!</v>
      </c>
      <c r="T33" s="126">
        <f t="shared" si="25"/>
        <v>0</v>
      </c>
      <c r="U33" s="127">
        <f t="shared" si="26"/>
        <v>0</v>
      </c>
      <c r="V33" s="127">
        <f t="shared" si="27"/>
        <v>0</v>
      </c>
      <c r="W33" s="126">
        <f t="shared" si="28"/>
        <v>0</v>
      </c>
      <c r="X33" s="9"/>
      <c r="Y33" s="124">
        <f t="shared" si="23"/>
        <v>0</v>
      </c>
      <c r="Z33" s="124">
        <f t="shared" ref="Z33:AE33" si="32">IF(AND($G33="sold",H33&gt;0),1,+IF(AND($G33="Purchased",H33&lt;0),1,0))</f>
        <v>0</v>
      </c>
      <c r="AA33" s="124">
        <f t="shared" si="32"/>
        <v>0</v>
      </c>
      <c r="AB33" s="124">
        <f t="shared" si="32"/>
        <v>0</v>
      </c>
      <c r="AC33" s="124">
        <f t="shared" si="32"/>
        <v>0</v>
      </c>
      <c r="AD33" s="124">
        <f t="shared" si="32"/>
        <v>0</v>
      </c>
      <c r="AE33" s="124">
        <f t="shared" si="32"/>
        <v>0</v>
      </c>
      <c r="AF33" s="124">
        <f t="shared" si="30"/>
        <v>0</v>
      </c>
      <c r="AG33" s="124">
        <f t="shared" si="31"/>
        <v>0</v>
      </c>
      <c r="AH33" s="9"/>
      <c r="AI33" s="9"/>
      <c r="AJ33" s="9"/>
      <c r="AK33" s="9"/>
      <c r="AL33" s="120"/>
      <c r="AM33" s="120"/>
      <c r="AN33" s="121"/>
    </row>
    <row r="34" spans="1:40" x14ac:dyDescent="0.25">
      <c r="A34" s="128"/>
      <c r="B34" s="53"/>
      <c r="C34" s="97"/>
      <c r="D34" s="53"/>
      <c r="E34" s="54"/>
      <c r="F34" s="54"/>
      <c r="G34" s="57" t="s">
        <v>57</v>
      </c>
      <c r="H34" s="58">
        <f t="shared" ref="H34:M34" si="33">SUM(H17:H33)</f>
        <v>0</v>
      </c>
      <c r="I34" s="58">
        <f t="shared" si="33"/>
        <v>200</v>
      </c>
      <c r="J34" s="58">
        <f t="shared" si="33"/>
        <v>0</v>
      </c>
      <c r="K34" s="58">
        <f t="shared" si="33"/>
        <v>0</v>
      </c>
      <c r="L34" s="58">
        <f t="shared" si="33"/>
        <v>0</v>
      </c>
      <c r="M34" s="58">
        <f t="shared" si="33"/>
        <v>0</v>
      </c>
      <c r="N34" s="55"/>
      <c r="O34" s="55"/>
      <c r="P34" s="56"/>
      <c r="Q34" s="55"/>
      <c r="R34" s="55"/>
      <c r="S34" s="126"/>
      <c r="T34" s="126"/>
      <c r="U34" s="127"/>
      <c r="V34" s="127"/>
      <c r="W34" s="126"/>
      <c r="X34" s="9"/>
      <c r="Y34" s="124"/>
      <c r="Z34" s="124"/>
      <c r="AA34" s="124"/>
      <c r="AB34" s="124"/>
      <c r="AC34" s="124"/>
      <c r="AD34" s="124"/>
      <c r="AE34" s="124"/>
      <c r="AF34" s="124"/>
      <c r="AG34" s="124"/>
      <c r="AH34" s="9"/>
      <c r="AI34" s="9"/>
      <c r="AJ34" s="9"/>
      <c r="AK34" s="9"/>
      <c r="AL34" s="9"/>
      <c r="AM34" s="9"/>
      <c r="AN34" s="103"/>
    </row>
    <row r="35" spans="1:40" ht="81" customHeight="1" x14ac:dyDescent="0.25">
      <c r="A35" s="38"/>
      <c r="B35" s="114"/>
      <c r="C35" s="114"/>
      <c r="D35" s="129" t="str">
        <f>IF(SUM(Y17:Y33)&gt;0,"Location Needed"," ")</f>
        <v xml:space="preserve"> </v>
      </c>
      <c r="E35" s="130" t="str">
        <f>IF(SUM(AG17:AG33)=0,"","You are missing a transferred to name")</f>
        <v/>
      </c>
      <c r="F35" s="130"/>
      <c r="G35" s="131" t="str">
        <f>IF(SUM(AF17:AF33)=0,"","One of your lines is missing Sold or Purchased notation")</f>
        <v/>
      </c>
      <c r="H35" s="131" t="str">
        <f t="shared" ref="H35:M35" si="34">IF(SUM(Z17:Z33)&gt;0,"Sign Error or blank cell has a space in it"," ")</f>
        <v xml:space="preserve"> </v>
      </c>
      <c r="I35" s="131" t="str">
        <f t="shared" si="34"/>
        <v xml:space="preserve"> </v>
      </c>
      <c r="J35" s="131" t="str">
        <f t="shared" si="34"/>
        <v xml:space="preserve"> </v>
      </c>
      <c r="K35" s="131" t="str">
        <f t="shared" si="34"/>
        <v xml:space="preserve"> </v>
      </c>
      <c r="L35" s="131" t="str">
        <f t="shared" si="34"/>
        <v xml:space="preserve"> </v>
      </c>
      <c r="M35" s="131" t="str">
        <f t="shared" si="34"/>
        <v xml:space="preserve"> </v>
      </c>
      <c r="N35" s="132"/>
      <c r="O35" s="132"/>
      <c r="P35" s="133"/>
      <c r="Q35" s="133"/>
      <c r="R35" s="133"/>
      <c r="S35" s="9" t="e">
        <f>SUM(S17:S33)</f>
        <v>#REF!</v>
      </c>
      <c r="T35" s="9">
        <f>SUM(T17:T33)</f>
        <v>2</v>
      </c>
      <c r="U35" s="9">
        <f>SUM(U17:U33)</f>
        <v>2</v>
      </c>
      <c r="V35" s="9">
        <f>SUM(V17:V33)</f>
        <v>0</v>
      </c>
      <c r="W35" s="9">
        <f>SUM(W17:W33)</f>
        <v>2</v>
      </c>
      <c r="X35" s="9"/>
      <c r="Y35" s="9"/>
      <c r="Z35" s="9"/>
      <c r="AA35" s="9"/>
      <c r="AB35" s="9"/>
      <c r="AC35" s="9"/>
      <c r="AD35" s="9"/>
      <c r="AE35" s="9"/>
      <c r="AF35" s="9"/>
      <c r="AG35" s="9"/>
      <c r="AH35" s="9"/>
      <c r="AI35" s="9"/>
      <c r="AJ35" s="9"/>
      <c r="AK35" s="9"/>
      <c r="AL35" s="9"/>
      <c r="AM35" s="9"/>
      <c r="AN35" s="103"/>
    </row>
    <row r="36" spans="1:40" x14ac:dyDescent="0.25">
      <c r="A36" s="134" t="s">
        <v>32</v>
      </c>
      <c r="B36" s="23"/>
      <c r="C36" s="23"/>
      <c r="D36" s="23"/>
      <c r="E36" s="9"/>
      <c r="F36" s="9"/>
      <c r="G36" s="9"/>
      <c r="H36" s="23"/>
      <c r="I36" s="23"/>
      <c r="J36" s="135"/>
      <c r="K36" s="135"/>
      <c r="L36" s="135"/>
      <c r="M36" s="135"/>
      <c r="N36" s="135"/>
      <c r="O36" s="135"/>
      <c r="P36" s="135"/>
      <c r="Q36" s="135"/>
      <c r="R36" s="135"/>
      <c r="S36" s="9"/>
      <c r="T36" s="9"/>
      <c r="U36" s="9"/>
      <c r="V36" s="9"/>
      <c r="W36" s="9"/>
      <c r="X36" s="9"/>
      <c r="Y36" s="9"/>
      <c r="Z36" s="9"/>
      <c r="AA36" s="9"/>
      <c r="AB36" s="9"/>
      <c r="AC36" s="9"/>
      <c r="AD36" s="9"/>
      <c r="AE36" s="9"/>
      <c r="AF36" s="9"/>
      <c r="AG36" s="9"/>
      <c r="AH36" s="9"/>
      <c r="AI36" s="9"/>
      <c r="AJ36" s="9"/>
      <c r="AK36" s="9"/>
      <c r="AL36" s="9"/>
      <c r="AM36" s="9"/>
      <c r="AN36" s="103"/>
    </row>
    <row r="37" spans="1:40" x14ac:dyDescent="0.25">
      <c r="A37" s="38" t="s">
        <v>36</v>
      </c>
      <c r="B37" s="23"/>
      <c r="C37" s="23"/>
      <c r="D37" s="23"/>
      <c r="E37" s="9"/>
      <c r="F37" s="9"/>
      <c r="G37" s="9"/>
      <c r="H37" s="23"/>
      <c r="I37" s="23"/>
      <c r="J37" s="23"/>
      <c r="K37" s="23"/>
      <c r="L37" s="23"/>
      <c r="M37" s="23"/>
      <c r="N37" s="23"/>
      <c r="O37" s="23"/>
      <c r="P37" s="23"/>
      <c r="Q37" s="23"/>
      <c r="R37" s="23"/>
      <c r="S37" s="9"/>
      <c r="T37" s="9"/>
      <c r="U37" s="9"/>
      <c r="V37" s="9"/>
      <c r="W37" s="9"/>
      <c r="X37" s="9"/>
      <c r="Y37" s="9"/>
      <c r="Z37" s="9"/>
      <c r="AA37" s="9"/>
      <c r="AB37" s="9"/>
      <c r="AC37" s="9"/>
      <c r="AD37" s="9"/>
      <c r="AE37" s="9"/>
      <c r="AF37" s="9"/>
      <c r="AG37" s="9"/>
      <c r="AH37" s="9"/>
      <c r="AI37" s="9"/>
      <c r="AJ37" s="9"/>
      <c r="AK37" s="9"/>
      <c r="AL37" s="9"/>
      <c r="AM37" s="9"/>
      <c r="AN37" s="103"/>
    </row>
    <row r="38" spans="1:40" x14ac:dyDescent="0.25">
      <c r="A38" s="136"/>
      <c r="B38" s="114" t="s">
        <v>50</v>
      </c>
      <c r="C38" s="114"/>
      <c r="D38" s="23"/>
      <c r="E38" s="9"/>
      <c r="F38" s="9"/>
      <c r="G38" s="9"/>
      <c r="H38" s="23"/>
      <c r="I38" s="23"/>
      <c r="J38" s="23"/>
      <c r="K38" s="23"/>
      <c r="L38" s="23"/>
      <c r="M38" s="23"/>
      <c r="N38" s="23"/>
      <c r="O38" s="23"/>
      <c r="P38" s="23"/>
      <c r="Q38" s="23"/>
      <c r="R38" s="23"/>
      <c r="S38" s="9"/>
      <c r="T38" s="9"/>
      <c r="U38" s="9"/>
      <c r="V38" s="9"/>
      <c r="W38" s="9"/>
      <c r="X38" s="9"/>
      <c r="Y38" s="9"/>
      <c r="Z38" s="9"/>
      <c r="AA38" s="9"/>
      <c r="AB38" s="9"/>
      <c r="AC38" s="9"/>
      <c r="AD38" s="9"/>
      <c r="AE38" s="9"/>
      <c r="AF38" s="9"/>
      <c r="AG38" s="9"/>
      <c r="AH38" s="9"/>
      <c r="AI38" s="9"/>
      <c r="AJ38" s="9"/>
      <c r="AK38" s="9"/>
      <c r="AL38" s="9"/>
      <c r="AM38" s="9"/>
      <c r="AN38" s="103"/>
    </row>
    <row r="39" spans="1:40" x14ac:dyDescent="0.25">
      <c r="A39" s="137"/>
      <c r="B39" s="138" t="s">
        <v>37</v>
      </c>
      <c r="C39" s="138"/>
      <c r="D39" s="139"/>
      <c r="E39" s="9"/>
      <c r="F39" s="9"/>
      <c r="G39" s="9"/>
      <c r="H39" s="139"/>
      <c r="I39" s="139"/>
      <c r="J39" s="139"/>
      <c r="K39" s="139"/>
      <c r="L39" s="139"/>
      <c r="M39" s="139"/>
      <c r="N39" s="139"/>
      <c r="O39" s="139"/>
      <c r="P39" s="139"/>
      <c r="Q39" s="139"/>
      <c r="R39" s="139"/>
      <c r="S39" s="124"/>
      <c r="T39" s="124"/>
      <c r="U39" s="124"/>
      <c r="V39" s="124"/>
      <c r="W39" s="124"/>
      <c r="X39" s="9"/>
      <c r="Y39" s="9"/>
      <c r="Z39" s="9"/>
      <c r="AA39" s="9"/>
      <c r="AB39" s="9"/>
      <c r="AC39" s="9"/>
      <c r="AD39" s="9"/>
      <c r="AE39" s="9"/>
      <c r="AF39" s="9"/>
      <c r="AG39" s="9"/>
      <c r="AH39" s="9"/>
      <c r="AI39" s="9"/>
      <c r="AJ39" s="9"/>
      <c r="AK39" s="9"/>
      <c r="AL39" s="9"/>
      <c r="AM39" s="9"/>
      <c r="AN39" s="103"/>
    </row>
    <row r="40" spans="1:40" hidden="1" x14ac:dyDescent="0.25">
      <c r="A40" s="112"/>
      <c r="B40" s="23"/>
      <c r="C40" s="23"/>
      <c r="D40" s="23" t="s">
        <v>21</v>
      </c>
      <c r="E40" s="20"/>
      <c r="F40" s="20"/>
      <c r="G40" s="20"/>
      <c r="H40" s="20"/>
      <c r="I40" s="20"/>
      <c r="J40" s="23"/>
      <c r="K40" s="23" t="s">
        <v>33</v>
      </c>
      <c r="L40" s="23"/>
      <c r="M40" s="20"/>
      <c r="N40" s="20"/>
      <c r="O40" s="23"/>
      <c r="P40" s="23"/>
      <c r="Q40" s="23"/>
      <c r="R40" s="23"/>
      <c r="S40" s="9"/>
      <c r="T40" s="9"/>
      <c r="U40" s="9"/>
      <c r="V40" s="9"/>
      <c r="W40" s="9"/>
      <c r="X40" s="9"/>
      <c r="Y40" s="9"/>
      <c r="Z40" s="9"/>
      <c r="AA40" s="9"/>
      <c r="AB40" s="9"/>
      <c r="AC40" s="9"/>
      <c r="AD40" s="9"/>
      <c r="AE40" s="9"/>
      <c r="AF40" s="9"/>
      <c r="AG40" s="9"/>
      <c r="AH40" s="9"/>
      <c r="AI40" s="9"/>
      <c r="AJ40" s="9"/>
      <c r="AK40" s="9"/>
      <c r="AL40" s="9"/>
      <c r="AM40" s="9"/>
      <c r="AN40" s="103"/>
    </row>
    <row r="41" spans="1:40" x14ac:dyDescent="0.25">
      <c r="A41" s="112"/>
      <c r="B41" s="23"/>
      <c r="C41" s="23"/>
      <c r="D41" s="23"/>
      <c r="E41" s="23"/>
      <c r="F41" s="23"/>
      <c r="G41" s="23"/>
      <c r="H41" s="23"/>
      <c r="I41" s="23"/>
      <c r="J41" s="23"/>
      <c r="K41" s="140"/>
      <c r="L41" s="23"/>
      <c r="M41" s="23"/>
      <c r="N41" s="23"/>
      <c r="O41" s="23"/>
      <c r="P41" s="23"/>
      <c r="Q41" s="23"/>
      <c r="R41" s="23"/>
      <c r="S41" s="9"/>
      <c r="T41" s="9"/>
      <c r="U41" s="9"/>
      <c r="V41" s="9"/>
      <c r="W41" s="9"/>
      <c r="X41" s="9"/>
      <c r="Y41" s="9"/>
      <c r="Z41" s="9"/>
      <c r="AA41" s="9"/>
      <c r="AB41" s="9"/>
      <c r="AC41" s="9"/>
      <c r="AD41" s="9"/>
      <c r="AE41" s="9"/>
      <c r="AF41" s="9"/>
      <c r="AG41" s="9"/>
      <c r="AH41" s="9"/>
      <c r="AI41" s="9"/>
      <c r="AJ41" s="9"/>
      <c r="AK41" s="9"/>
      <c r="AL41" s="9"/>
      <c r="AM41" s="9"/>
      <c r="AN41" s="103"/>
    </row>
    <row r="42" spans="1:40" ht="13.8" thickBot="1" x14ac:dyDescent="0.3">
      <c r="A42" s="112"/>
      <c r="B42" s="23"/>
      <c r="C42" s="23"/>
      <c r="D42" s="23"/>
      <c r="E42" s="26" t="s">
        <v>38</v>
      </c>
      <c r="F42" s="26"/>
      <c r="G42" s="26"/>
      <c r="H42" s="26"/>
      <c r="I42" s="23"/>
      <c r="J42" s="23" t="s">
        <v>33</v>
      </c>
      <c r="K42" s="23"/>
      <c r="L42" s="20" t="s">
        <v>39</v>
      </c>
      <c r="M42" s="20"/>
      <c r="N42" s="20"/>
      <c r="O42" s="23"/>
      <c r="P42" s="23"/>
      <c r="Q42" s="23"/>
      <c r="R42" s="23"/>
      <c r="S42" s="9"/>
      <c r="T42" s="9"/>
      <c r="U42" s="9"/>
      <c r="V42" s="9"/>
      <c r="W42" s="9"/>
      <c r="X42" s="9"/>
      <c r="Y42" s="9"/>
      <c r="Z42" s="9"/>
      <c r="AA42" s="9"/>
      <c r="AB42" s="9"/>
      <c r="AC42" s="9"/>
      <c r="AD42" s="9"/>
      <c r="AE42" s="9"/>
      <c r="AF42" s="9"/>
      <c r="AG42" s="9"/>
      <c r="AH42" s="9"/>
      <c r="AI42" s="9"/>
      <c r="AJ42" s="9"/>
      <c r="AK42" s="9"/>
      <c r="AL42" s="9"/>
      <c r="AM42" s="9"/>
      <c r="AN42" s="103"/>
    </row>
    <row r="43" spans="1:40" x14ac:dyDescent="0.25">
      <c r="A43" s="112"/>
      <c r="B43" s="23"/>
      <c r="C43" s="23"/>
      <c r="D43" s="23"/>
      <c r="E43" s="23"/>
      <c r="F43" s="23"/>
      <c r="G43" s="23"/>
      <c r="H43" s="23"/>
      <c r="I43" s="23"/>
      <c r="J43" s="23"/>
      <c r="K43" s="23"/>
      <c r="L43" s="23"/>
      <c r="M43" s="23"/>
      <c r="N43" s="23"/>
      <c r="O43" s="23"/>
      <c r="P43" s="23"/>
      <c r="Q43" s="23"/>
      <c r="R43" s="23"/>
      <c r="S43" s="9"/>
      <c r="T43" s="9"/>
      <c r="U43" s="9"/>
      <c r="V43" s="9"/>
      <c r="W43" s="9"/>
      <c r="X43" s="9"/>
      <c r="Y43" s="9"/>
      <c r="Z43" s="9"/>
      <c r="AA43" s="9"/>
      <c r="AB43" s="9"/>
      <c r="AC43" s="9"/>
      <c r="AD43" s="9"/>
      <c r="AE43" s="9"/>
      <c r="AF43" s="9"/>
      <c r="AG43" s="9"/>
      <c r="AH43" s="9"/>
      <c r="AI43" s="9"/>
      <c r="AJ43" s="9"/>
      <c r="AK43" s="9"/>
      <c r="AL43" s="9"/>
      <c r="AM43" s="9"/>
      <c r="AN43" s="103"/>
    </row>
    <row r="44" spans="1:40" x14ac:dyDescent="0.25">
      <c r="A44" s="112"/>
      <c r="B44" s="23"/>
      <c r="C44" s="23"/>
      <c r="D44" s="23"/>
      <c r="E44" s="47" t="str">
        <f>IF(OR($B$8="",$B$8=" "),"Enter Registrant Name Above",VLOOKUP('Certification Form'!$B$8,'List Page'!$A$3:$B$231,2))</f>
        <v>Enter Registrant Name Above</v>
      </c>
      <c r="F44" s="47"/>
      <c r="G44" s="47"/>
      <c r="H44" s="20"/>
      <c r="I44" s="23"/>
      <c r="J44" s="23"/>
      <c r="K44" s="23"/>
      <c r="L44" s="23"/>
      <c r="M44" s="23"/>
      <c r="N44" s="23"/>
      <c r="O44" s="23"/>
      <c r="P44" s="23"/>
      <c r="Q44" s="23"/>
      <c r="R44" s="23"/>
      <c r="S44" s="9"/>
      <c r="T44" s="9"/>
      <c r="U44" s="9"/>
      <c r="V44" s="9"/>
      <c r="W44" s="9"/>
      <c r="X44" s="9"/>
      <c r="Y44" s="9"/>
      <c r="Z44" s="9"/>
      <c r="AA44" s="9"/>
      <c r="AB44" s="9"/>
      <c r="AC44" s="9"/>
      <c r="AD44" s="9"/>
      <c r="AE44" s="9"/>
      <c r="AF44" s="9"/>
      <c r="AG44" s="9"/>
      <c r="AH44" s="9"/>
      <c r="AI44" s="9"/>
      <c r="AJ44" s="9"/>
      <c r="AK44" s="9"/>
      <c r="AL44" s="9"/>
      <c r="AM44" s="9"/>
      <c r="AN44" s="103"/>
    </row>
    <row r="45" spans="1:40" x14ac:dyDescent="0.25">
      <c r="A45" s="112"/>
      <c r="B45" s="23"/>
      <c r="C45" s="23"/>
      <c r="D45" s="23"/>
      <c r="E45" s="20" t="s">
        <v>40</v>
      </c>
      <c r="F45" s="20"/>
      <c r="G45" s="20"/>
      <c r="H45" s="20"/>
      <c r="I45" s="23"/>
      <c r="J45" s="23"/>
      <c r="K45" s="23"/>
      <c r="L45" s="23"/>
      <c r="M45" s="23"/>
      <c r="N45" s="23"/>
      <c r="O45" s="23"/>
      <c r="P45" s="23"/>
      <c r="Q45" s="23"/>
      <c r="R45" s="23"/>
      <c r="S45" s="9"/>
      <c r="T45" s="9"/>
      <c r="U45" s="9"/>
      <c r="V45" s="9"/>
      <c r="W45" s="9"/>
      <c r="X45" s="9"/>
      <c r="Y45" s="9"/>
      <c r="Z45" s="9"/>
      <c r="AA45" s="9"/>
      <c r="AB45" s="9"/>
      <c r="AC45" s="9"/>
      <c r="AD45" s="9"/>
      <c r="AE45" s="9"/>
      <c r="AF45" s="9"/>
      <c r="AG45" s="9"/>
      <c r="AH45" s="9"/>
      <c r="AI45" s="9"/>
      <c r="AJ45" s="9"/>
      <c r="AK45" s="9"/>
      <c r="AL45" s="9"/>
      <c r="AM45" s="9"/>
      <c r="AN45" s="103"/>
    </row>
    <row r="46" spans="1:40" x14ac:dyDescent="0.25">
      <c r="A46" s="112"/>
      <c r="B46" s="23"/>
      <c r="C46" s="23"/>
      <c r="D46" s="23"/>
      <c r="E46" s="20" t="s">
        <v>41</v>
      </c>
      <c r="F46" s="20"/>
      <c r="G46" s="22"/>
      <c r="H46" s="22"/>
      <c r="I46" s="23"/>
      <c r="J46" s="23"/>
      <c r="K46" s="23"/>
      <c r="L46" s="23"/>
      <c r="M46" s="23"/>
      <c r="N46" s="23"/>
      <c r="O46" s="23"/>
      <c r="P46" s="23"/>
      <c r="Q46" s="23"/>
      <c r="R46" s="23"/>
      <c r="S46" s="9"/>
      <c r="T46" s="9"/>
      <c r="U46" s="9"/>
      <c r="V46" s="9"/>
      <c r="W46" s="9"/>
      <c r="X46" s="9"/>
      <c r="Y46" s="9"/>
      <c r="Z46" s="9"/>
      <c r="AA46" s="9"/>
      <c r="AB46" s="9"/>
      <c r="AC46" s="9"/>
      <c r="AD46" s="9"/>
      <c r="AE46" s="9"/>
      <c r="AF46" s="9"/>
      <c r="AG46" s="9"/>
      <c r="AH46" s="9"/>
      <c r="AI46" s="9"/>
      <c r="AJ46" s="9"/>
      <c r="AK46" s="9"/>
      <c r="AL46" s="9"/>
      <c r="AM46" s="9"/>
      <c r="AN46" s="103"/>
    </row>
    <row r="47" spans="1:40" x14ac:dyDescent="0.25">
      <c r="A47" s="112"/>
      <c r="B47" s="23"/>
      <c r="C47" s="23"/>
      <c r="D47" s="23"/>
      <c r="E47" s="20" t="s">
        <v>42</v>
      </c>
      <c r="F47" s="20"/>
      <c r="G47" s="22"/>
      <c r="H47" s="22"/>
      <c r="I47" s="23"/>
      <c r="J47" s="23"/>
      <c r="K47" s="23"/>
      <c r="L47" s="23"/>
      <c r="M47" s="23"/>
      <c r="N47" s="23"/>
      <c r="O47" s="23"/>
      <c r="P47" s="23"/>
      <c r="Q47" s="23"/>
      <c r="R47" s="23"/>
      <c r="S47" s="9"/>
      <c r="T47" s="9"/>
      <c r="U47" s="9"/>
      <c r="V47" s="9"/>
      <c r="W47" s="9"/>
      <c r="X47" s="9"/>
      <c r="Y47" s="9"/>
      <c r="Z47" s="9"/>
      <c r="AA47" s="9"/>
      <c r="AB47" s="9"/>
      <c r="AC47" s="9"/>
      <c r="AD47" s="9"/>
      <c r="AE47" s="9"/>
      <c r="AF47" s="9"/>
      <c r="AG47" s="9"/>
      <c r="AH47" s="9"/>
      <c r="AI47" s="9"/>
      <c r="AJ47" s="9"/>
      <c r="AK47" s="9"/>
      <c r="AL47" s="9"/>
      <c r="AM47" s="9"/>
      <c r="AN47" s="103"/>
    </row>
    <row r="48" spans="1:40" x14ac:dyDescent="0.25">
      <c r="A48" s="112"/>
      <c r="B48" s="23"/>
      <c r="C48" s="23"/>
      <c r="D48" s="23"/>
      <c r="E48" s="22" t="s">
        <v>43</v>
      </c>
      <c r="F48" s="22"/>
      <c r="G48" s="22"/>
      <c r="H48" s="22"/>
      <c r="I48" s="23"/>
      <c r="J48" s="23"/>
      <c r="K48" s="23"/>
      <c r="L48" s="23"/>
      <c r="M48" s="23"/>
      <c r="N48" s="23"/>
      <c r="O48" s="23"/>
      <c r="P48" s="23"/>
      <c r="Q48" s="23"/>
      <c r="R48" s="23"/>
      <c r="S48" s="9"/>
      <c r="T48" s="9"/>
      <c r="U48" s="9"/>
      <c r="V48" s="9"/>
      <c r="W48" s="9"/>
      <c r="X48" s="9"/>
      <c r="Y48" s="9"/>
      <c r="Z48" s="9"/>
      <c r="AA48" s="9"/>
      <c r="AB48" s="9"/>
      <c r="AC48" s="9"/>
      <c r="AD48" s="9"/>
      <c r="AE48" s="9"/>
      <c r="AF48" s="9"/>
      <c r="AG48" s="9"/>
      <c r="AH48" s="9"/>
      <c r="AI48" s="9"/>
      <c r="AJ48" s="9"/>
      <c r="AK48" s="9"/>
      <c r="AL48" s="9"/>
      <c r="AM48" s="9"/>
      <c r="AN48" s="103"/>
    </row>
    <row r="49" spans="1:40" x14ac:dyDescent="0.25">
      <c r="A49" s="112"/>
      <c r="B49" s="23"/>
      <c r="C49" s="23"/>
      <c r="D49" s="23"/>
      <c r="E49" s="21"/>
      <c r="F49" s="21"/>
      <c r="G49" s="21"/>
      <c r="H49" s="21"/>
      <c r="I49" s="23"/>
      <c r="J49" s="23"/>
      <c r="K49" s="23"/>
      <c r="L49" s="23"/>
      <c r="M49" s="23"/>
      <c r="N49" s="23"/>
      <c r="O49" s="23"/>
      <c r="P49" s="23"/>
      <c r="Q49" s="23"/>
      <c r="R49" s="23"/>
      <c r="S49" s="9"/>
      <c r="T49" s="9"/>
      <c r="U49" s="9"/>
      <c r="V49" s="9"/>
      <c r="W49" s="9"/>
      <c r="X49" s="9"/>
      <c r="Y49" s="9"/>
      <c r="Z49" s="9"/>
      <c r="AA49" s="9"/>
      <c r="AB49" s="9"/>
      <c r="AC49" s="9"/>
      <c r="AD49" s="9"/>
      <c r="AE49" s="9"/>
      <c r="AF49" s="9"/>
      <c r="AG49" s="9"/>
      <c r="AH49" s="9"/>
      <c r="AI49" s="9"/>
      <c r="AJ49" s="9"/>
      <c r="AK49" s="9"/>
      <c r="AL49" s="9"/>
      <c r="AM49" s="9"/>
      <c r="AN49" s="103"/>
    </row>
    <row r="50" spans="1:40" ht="13.8" thickBot="1" x14ac:dyDescent="0.3">
      <c r="A50" s="141"/>
      <c r="B50" s="26"/>
      <c r="C50" s="26"/>
      <c r="D50" s="26"/>
      <c r="E50" s="26" t="s">
        <v>44</v>
      </c>
      <c r="F50" s="26"/>
      <c r="G50" s="26"/>
      <c r="H50" s="26"/>
      <c r="I50" s="26"/>
      <c r="J50" s="26"/>
      <c r="K50" s="26"/>
      <c r="L50" s="26"/>
      <c r="M50" s="26"/>
      <c r="N50" s="26"/>
      <c r="O50" s="26"/>
      <c r="P50" s="26"/>
      <c r="Q50" s="26"/>
      <c r="R50" s="26"/>
      <c r="S50" s="142"/>
      <c r="T50" s="142"/>
      <c r="U50" s="142"/>
      <c r="V50" s="142"/>
      <c r="W50" s="142"/>
      <c r="X50" s="142"/>
      <c r="Y50" s="142"/>
      <c r="Z50" s="142"/>
      <c r="AA50" s="142"/>
      <c r="AB50" s="142"/>
      <c r="AC50" s="142"/>
      <c r="AD50" s="142"/>
      <c r="AE50" s="142"/>
      <c r="AF50" s="142"/>
      <c r="AG50" s="142"/>
      <c r="AH50" s="142"/>
      <c r="AI50" s="142"/>
      <c r="AJ50" s="142"/>
      <c r="AK50" s="142"/>
      <c r="AL50" s="142"/>
      <c r="AM50" s="142"/>
      <c r="AN50" s="143"/>
    </row>
    <row r="70" spans="1:7" hidden="1" x14ac:dyDescent="0.25">
      <c r="A70" t="s">
        <v>67</v>
      </c>
      <c r="B70" s="89" t="s">
        <v>68</v>
      </c>
      <c r="D70" t="s">
        <v>64</v>
      </c>
      <c r="E70" t="s">
        <v>65</v>
      </c>
      <c r="G70" t="s">
        <v>66</v>
      </c>
    </row>
    <row r="71" spans="1:7" hidden="1" x14ac:dyDescent="0.25">
      <c r="A71" t="s">
        <v>70</v>
      </c>
      <c r="B71" s="1">
        <v>1</v>
      </c>
      <c r="C71" t="s">
        <v>1006</v>
      </c>
      <c r="D71" t="s">
        <v>49</v>
      </c>
      <c r="E71" t="s">
        <v>56</v>
      </c>
      <c r="G71" t="s">
        <v>53</v>
      </c>
    </row>
    <row r="72" spans="1:7" hidden="1" x14ac:dyDescent="0.25">
      <c r="A72" t="s">
        <v>72</v>
      </c>
      <c r="B72" s="1">
        <v>2</v>
      </c>
      <c r="C72" t="s">
        <v>331</v>
      </c>
      <c r="D72" t="s">
        <v>8</v>
      </c>
      <c r="E72" t="s">
        <v>63</v>
      </c>
      <c r="G72" t="s">
        <v>54</v>
      </c>
    </row>
    <row r="73" spans="1:7" hidden="1" x14ac:dyDescent="0.25">
      <c r="A73" t="s">
        <v>74</v>
      </c>
      <c r="B73" s="1">
        <v>3</v>
      </c>
      <c r="C73" t="s">
        <v>337</v>
      </c>
      <c r="D73" t="s">
        <v>9</v>
      </c>
    </row>
    <row r="74" spans="1:7" hidden="1" x14ac:dyDescent="0.25">
      <c r="A74" t="s">
        <v>226</v>
      </c>
      <c r="B74" s="1">
        <v>4</v>
      </c>
      <c r="C74" t="s">
        <v>962</v>
      </c>
      <c r="D74" t="s">
        <v>11</v>
      </c>
      <c r="G74" t="s">
        <v>680</v>
      </c>
    </row>
    <row r="75" spans="1:7" hidden="1" x14ac:dyDescent="0.25">
      <c r="A75" t="s">
        <v>228</v>
      </c>
      <c r="B75" s="1">
        <v>5</v>
      </c>
      <c r="C75" t="s">
        <v>332</v>
      </c>
      <c r="D75" t="s">
        <v>10</v>
      </c>
      <c r="G75" t="s">
        <v>681</v>
      </c>
    </row>
    <row r="76" spans="1:7" hidden="1" x14ac:dyDescent="0.25">
      <c r="A76" t="s">
        <v>310</v>
      </c>
      <c r="B76" s="1">
        <v>6</v>
      </c>
      <c r="C76" t="s">
        <v>338</v>
      </c>
      <c r="D76" t="s">
        <v>59</v>
      </c>
    </row>
    <row r="77" spans="1:7" hidden="1" x14ac:dyDescent="0.25">
      <c r="A77" t="s">
        <v>160</v>
      </c>
      <c r="B77" s="1">
        <v>7</v>
      </c>
      <c r="C77" t="s">
        <v>963</v>
      </c>
      <c r="D77" t="s">
        <v>60</v>
      </c>
    </row>
    <row r="78" spans="1:7" hidden="1" x14ac:dyDescent="0.25">
      <c r="A78" t="s">
        <v>76</v>
      </c>
      <c r="B78" s="1">
        <v>8</v>
      </c>
      <c r="C78" t="s">
        <v>333</v>
      </c>
    </row>
    <row r="79" spans="1:7" hidden="1" x14ac:dyDescent="0.25">
      <c r="A79" t="s">
        <v>230</v>
      </c>
      <c r="B79" s="1">
        <v>9</v>
      </c>
      <c r="C79" t="s">
        <v>339</v>
      </c>
    </row>
    <row r="80" spans="1:7" hidden="1" x14ac:dyDescent="0.25">
      <c r="A80" t="s">
        <v>232</v>
      </c>
      <c r="B80" s="1">
        <v>10</v>
      </c>
      <c r="C80" t="s">
        <v>964</v>
      </c>
    </row>
    <row r="81" spans="1:3" hidden="1" x14ac:dyDescent="0.25">
      <c r="A81" t="s">
        <v>78</v>
      </c>
      <c r="B81" s="1">
        <v>11</v>
      </c>
      <c r="C81" t="s">
        <v>334</v>
      </c>
    </row>
    <row r="82" spans="1:3" hidden="1" x14ac:dyDescent="0.25">
      <c r="A82" t="s">
        <v>80</v>
      </c>
      <c r="B82" s="1">
        <v>12</v>
      </c>
      <c r="C82" t="s">
        <v>340</v>
      </c>
    </row>
    <row r="83" spans="1:3" hidden="1" x14ac:dyDescent="0.25">
      <c r="A83" t="s">
        <v>234</v>
      </c>
      <c r="B83" s="1">
        <v>13</v>
      </c>
      <c r="C83" t="s">
        <v>965</v>
      </c>
    </row>
    <row r="84" spans="1:3" hidden="1" x14ac:dyDescent="0.25">
      <c r="A84" t="s">
        <v>82</v>
      </c>
      <c r="B84" s="1">
        <v>14</v>
      </c>
      <c r="C84" t="s">
        <v>335</v>
      </c>
    </row>
    <row r="85" spans="1:3" hidden="1" x14ac:dyDescent="0.25">
      <c r="A85" t="s">
        <v>938</v>
      </c>
      <c r="B85" s="1">
        <v>15</v>
      </c>
      <c r="C85" t="s">
        <v>341</v>
      </c>
    </row>
    <row r="86" spans="1:3" hidden="1" x14ac:dyDescent="0.25">
      <c r="A86" t="s">
        <v>1120</v>
      </c>
      <c r="B86" s="1">
        <v>16</v>
      </c>
      <c r="C86" t="s">
        <v>966</v>
      </c>
    </row>
    <row r="87" spans="1:3" hidden="1" x14ac:dyDescent="0.25">
      <c r="A87" t="s">
        <v>316</v>
      </c>
      <c r="B87" s="1">
        <v>17</v>
      </c>
      <c r="C87" t="s">
        <v>342</v>
      </c>
    </row>
    <row r="88" spans="1:3" hidden="1" x14ac:dyDescent="0.25">
      <c r="A88" t="s">
        <v>312</v>
      </c>
      <c r="B88" s="1">
        <v>18</v>
      </c>
      <c r="C88" t="s">
        <v>348</v>
      </c>
    </row>
    <row r="89" spans="1:3" hidden="1" x14ac:dyDescent="0.25">
      <c r="A89" t="s">
        <v>236</v>
      </c>
      <c r="B89" s="1">
        <v>19</v>
      </c>
      <c r="C89" t="s">
        <v>967</v>
      </c>
    </row>
    <row r="90" spans="1:3" hidden="1" x14ac:dyDescent="0.25">
      <c r="A90" t="s">
        <v>84</v>
      </c>
      <c r="B90" s="1">
        <v>20</v>
      </c>
      <c r="C90" t="s">
        <v>1007</v>
      </c>
    </row>
    <row r="91" spans="1:3" hidden="1" x14ac:dyDescent="0.25">
      <c r="A91" t="s">
        <v>86</v>
      </c>
      <c r="B91" s="1">
        <v>21</v>
      </c>
      <c r="C91" t="s">
        <v>343</v>
      </c>
    </row>
    <row r="92" spans="1:3" hidden="1" x14ac:dyDescent="0.25">
      <c r="A92" t="s">
        <v>240</v>
      </c>
      <c r="B92" s="1">
        <v>22</v>
      </c>
      <c r="C92" t="s">
        <v>349</v>
      </c>
    </row>
    <row r="93" spans="1:3" hidden="1" x14ac:dyDescent="0.25">
      <c r="A93" t="s">
        <v>242</v>
      </c>
      <c r="B93" s="1">
        <v>23</v>
      </c>
      <c r="C93" t="s">
        <v>968</v>
      </c>
    </row>
    <row r="94" spans="1:3" hidden="1" x14ac:dyDescent="0.25">
      <c r="A94" t="s">
        <v>88</v>
      </c>
      <c r="B94" s="1">
        <v>24</v>
      </c>
      <c r="C94" t="s">
        <v>344</v>
      </c>
    </row>
    <row r="95" spans="1:3" hidden="1" x14ac:dyDescent="0.25">
      <c r="A95" t="s">
        <v>244</v>
      </c>
      <c r="B95" s="1">
        <v>25</v>
      </c>
      <c r="C95" t="s">
        <v>350</v>
      </c>
    </row>
    <row r="96" spans="1:3" hidden="1" x14ac:dyDescent="0.25">
      <c r="A96" t="s">
        <v>354</v>
      </c>
      <c r="B96" s="1">
        <v>26</v>
      </c>
      <c r="C96" t="s">
        <v>969</v>
      </c>
    </row>
    <row r="97" spans="1:3" hidden="1" x14ac:dyDescent="0.25">
      <c r="A97" t="s">
        <v>92</v>
      </c>
      <c r="B97" s="1">
        <v>27</v>
      </c>
      <c r="C97" t="s">
        <v>345</v>
      </c>
    </row>
    <row r="98" spans="1:3" hidden="1" x14ac:dyDescent="0.25">
      <c r="A98" t="s">
        <v>96</v>
      </c>
      <c r="B98" s="1">
        <v>28</v>
      </c>
      <c r="C98" t="s">
        <v>351</v>
      </c>
    </row>
    <row r="99" spans="1:3" hidden="1" x14ac:dyDescent="0.25">
      <c r="A99" t="s">
        <v>94</v>
      </c>
      <c r="B99" s="1">
        <v>29</v>
      </c>
      <c r="C99" t="s">
        <v>958</v>
      </c>
    </row>
    <row r="100" spans="1:3" hidden="1" x14ac:dyDescent="0.25">
      <c r="A100" t="s">
        <v>90</v>
      </c>
      <c r="B100" s="1">
        <v>30</v>
      </c>
      <c r="C100" t="s">
        <v>346</v>
      </c>
    </row>
    <row r="101" spans="1:3" hidden="1" x14ac:dyDescent="0.25">
      <c r="A101" t="s">
        <v>98</v>
      </c>
      <c r="B101" s="1">
        <v>31</v>
      </c>
      <c r="C101" t="s">
        <v>352</v>
      </c>
    </row>
    <row r="102" spans="1:3" hidden="1" x14ac:dyDescent="0.25">
      <c r="A102" t="s">
        <v>677</v>
      </c>
      <c r="B102" s="1">
        <v>32</v>
      </c>
      <c r="C102" t="s">
        <v>959</v>
      </c>
    </row>
    <row r="103" spans="1:3" hidden="1" x14ac:dyDescent="0.25">
      <c r="A103" t="s">
        <v>246</v>
      </c>
      <c r="B103" s="1">
        <v>33</v>
      </c>
      <c r="C103" t="s">
        <v>347</v>
      </c>
    </row>
    <row r="104" spans="1:3" hidden="1" x14ac:dyDescent="0.25">
      <c r="A104" t="s">
        <v>114</v>
      </c>
      <c r="B104" s="1">
        <v>34</v>
      </c>
      <c r="C104" t="s">
        <v>353</v>
      </c>
    </row>
    <row r="105" spans="1:3" hidden="1" x14ac:dyDescent="0.25">
      <c r="A105" t="s">
        <v>147</v>
      </c>
      <c r="B105" s="1">
        <v>35</v>
      </c>
      <c r="C105" t="s">
        <v>960</v>
      </c>
    </row>
    <row r="106" spans="1:3" hidden="1" x14ac:dyDescent="0.25">
      <c r="A106" t="s">
        <v>100</v>
      </c>
      <c r="B106" s="1">
        <v>36</v>
      </c>
      <c r="C106" t="s">
        <v>330</v>
      </c>
    </row>
    <row r="107" spans="1:3" hidden="1" x14ac:dyDescent="0.25">
      <c r="A107" t="s">
        <v>248</v>
      </c>
      <c r="B107" s="1">
        <v>37</v>
      </c>
      <c r="C107" t="s">
        <v>336</v>
      </c>
    </row>
    <row r="108" spans="1:3" hidden="1" x14ac:dyDescent="0.25">
      <c r="A108" t="s">
        <v>102</v>
      </c>
      <c r="B108" s="1">
        <v>38</v>
      </c>
      <c r="C108" t="s">
        <v>961</v>
      </c>
    </row>
    <row r="109" spans="1:3" hidden="1" x14ac:dyDescent="0.25">
      <c r="A109" t="s">
        <v>104</v>
      </c>
      <c r="B109" s="92">
        <v>101</v>
      </c>
      <c r="C109" t="s">
        <v>774</v>
      </c>
    </row>
    <row r="110" spans="1:3" hidden="1" x14ac:dyDescent="0.25">
      <c r="A110" t="s">
        <v>112</v>
      </c>
      <c r="B110" s="92">
        <v>102</v>
      </c>
      <c r="C110" t="s">
        <v>775</v>
      </c>
    </row>
    <row r="111" spans="1:3" hidden="1" x14ac:dyDescent="0.25">
      <c r="A111" t="s">
        <v>106</v>
      </c>
      <c r="B111" s="92">
        <v>103</v>
      </c>
      <c r="C111" t="s">
        <v>776</v>
      </c>
    </row>
    <row r="112" spans="1:3" hidden="1" x14ac:dyDescent="0.25">
      <c r="A112" t="s">
        <v>250</v>
      </c>
      <c r="B112" s="92">
        <v>104</v>
      </c>
      <c r="C112" t="s">
        <v>777</v>
      </c>
    </row>
    <row r="113" spans="1:3" hidden="1" x14ac:dyDescent="0.25">
      <c r="A113" t="s">
        <v>683</v>
      </c>
      <c r="B113" s="92">
        <v>105</v>
      </c>
      <c r="C113" t="s">
        <v>778</v>
      </c>
    </row>
    <row r="114" spans="1:3" hidden="1" x14ac:dyDescent="0.25">
      <c r="A114" t="s">
        <v>252</v>
      </c>
      <c r="B114" s="92">
        <v>106</v>
      </c>
      <c r="C114" t="s">
        <v>779</v>
      </c>
    </row>
    <row r="115" spans="1:3" hidden="1" x14ac:dyDescent="0.25">
      <c r="A115" t="s">
        <v>108</v>
      </c>
      <c r="B115" s="92">
        <v>107</v>
      </c>
      <c r="C115" t="s">
        <v>780</v>
      </c>
    </row>
    <row r="116" spans="1:3" hidden="1" x14ac:dyDescent="0.25">
      <c r="A116" t="s">
        <v>110</v>
      </c>
      <c r="B116" s="92">
        <v>108</v>
      </c>
      <c r="C116" t="s">
        <v>781</v>
      </c>
    </row>
    <row r="117" spans="1:3" hidden="1" x14ac:dyDescent="0.25">
      <c r="A117" t="s">
        <v>258</v>
      </c>
      <c r="B117" s="92">
        <v>109</v>
      </c>
      <c r="C117" t="s">
        <v>782</v>
      </c>
    </row>
    <row r="118" spans="1:3" hidden="1" x14ac:dyDescent="0.25">
      <c r="A118" t="s">
        <v>260</v>
      </c>
      <c r="B118" s="92">
        <v>110</v>
      </c>
      <c r="C118" t="s">
        <v>783</v>
      </c>
    </row>
    <row r="119" spans="1:3" hidden="1" x14ac:dyDescent="0.25">
      <c r="A119" t="s">
        <v>1015</v>
      </c>
      <c r="B119" s="92">
        <v>111</v>
      </c>
      <c r="C119" t="s">
        <v>784</v>
      </c>
    </row>
    <row r="120" spans="1:3" hidden="1" x14ac:dyDescent="0.25">
      <c r="A120" t="s">
        <v>264</v>
      </c>
      <c r="B120" s="91">
        <v>112</v>
      </c>
      <c r="C120" t="s">
        <v>1011</v>
      </c>
    </row>
    <row r="121" spans="1:3" hidden="1" x14ac:dyDescent="0.25">
      <c r="A121" t="s">
        <v>262</v>
      </c>
      <c r="B121" s="92">
        <v>113</v>
      </c>
      <c r="C121" t="s">
        <v>1122</v>
      </c>
    </row>
    <row r="122" spans="1:3" hidden="1" x14ac:dyDescent="0.25">
      <c r="A122" t="s">
        <v>266</v>
      </c>
      <c r="B122" s="92">
        <v>114</v>
      </c>
      <c r="C122" t="s">
        <v>1123</v>
      </c>
    </row>
    <row r="123" spans="1:3" hidden="1" x14ac:dyDescent="0.25">
      <c r="A123" t="s">
        <v>116</v>
      </c>
      <c r="B123" s="92">
        <v>201</v>
      </c>
      <c r="C123" t="s">
        <v>785</v>
      </c>
    </row>
    <row r="124" spans="1:3" hidden="1" x14ac:dyDescent="0.25">
      <c r="A124" t="s">
        <v>153</v>
      </c>
      <c r="B124" s="92">
        <v>202</v>
      </c>
      <c r="C124" t="s">
        <v>786</v>
      </c>
    </row>
    <row r="125" spans="1:3" hidden="1" x14ac:dyDescent="0.25">
      <c r="A125" t="s">
        <v>268</v>
      </c>
      <c r="B125" s="92">
        <v>203</v>
      </c>
      <c r="C125" t="s">
        <v>787</v>
      </c>
    </row>
    <row r="126" spans="1:3" hidden="1" x14ac:dyDescent="0.25">
      <c r="A126" t="s">
        <v>272</v>
      </c>
      <c r="B126" s="92">
        <v>204</v>
      </c>
      <c r="C126" t="s">
        <v>788</v>
      </c>
    </row>
    <row r="127" spans="1:3" hidden="1" x14ac:dyDescent="0.25">
      <c r="A127" t="s">
        <v>118</v>
      </c>
      <c r="B127" s="92">
        <v>205</v>
      </c>
      <c r="C127" t="s">
        <v>789</v>
      </c>
    </row>
    <row r="128" spans="1:3" hidden="1" x14ac:dyDescent="0.25">
      <c r="A128" t="s">
        <v>120</v>
      </c>
      <c r="B128" s="92">
        <v>206</v>
      </c>
      <c r="C128" t="s">
        <v>790</v>
      </c>
    </row>
    <row r="129" spans="1:3" hidden="1" x14ac:dyDescent="0.25">
      <c r="A129" t="s">
        <v>941</v>
      </c>
      <c r="B129" s="92">
        <v>207</v>
      </c>
      <c r="C129" t="s">
        <v>791</v>
      </c>
    </row>
    <row r="130" spans="1:3" hidden="1" x14ac:dyDescent="0.25">
      <c r="A130" t="s">
        <v>270</v>
      </c>
      <c r="B130" s="92">
        <v>208</v>
      </c>
      <c r="C130" t="s">
        <v>792</v>
      </c>
    </row>
    <row r="131" spans="1:3" hidden="1" x14ac:dyDescent="0.25">
      <c r="A131" t="s">
        <v>274</v>
      </c>
      <c r="B131" s="92">
        <v>209</v>
      </c>
      <c r="C131" t="s">
        <v>793</v>
      </c>
    </row>
    <row r="132" spans="1:3" hidden="1" x14ac:dyDescent="0.25">
      <c r="A132" t="s">
        <v>319</v>
      </c>
      <c r="B132" s="92">
        <v>210</v>
      </c>
      <c r="C132" t="s">
        <v>794</v>
      </c>
    </row>
    <row r="133" spans="1:3" hidden="1" x14ac:dyDescent="0.25">
      <c r="A133" t="s">
        <v>122</v>
      </c>
      <c r="B133" s="92">
        <v>211</v>
      </c>
      <c r="C133" t="s">
        <v>795</v>
      </c>
    </row>
    <row r="134" spans="1:3" hidden="1" x14ac:dyDescent="0.25">
      <c r="A134" t="s">
        <v>124</v>
      </c>
      <c r="B134" s="92">
        <v>212</v>
      </c>
      <c r="C134" t="s">
        <v>796</v>
      </c>
    </row>
    <row r="135" spans="1:3" hidden="1" x14ac:dyDescent="0.25">
      <c r="A135" t="s">
        <v>126</v>
      </c>
      <c r="B135" s="92">
        <v>213</v>
      </c>
      <c r="C135" t="s">
        <v>797</v>
      </c>
    </row>
    <row r="136" spans="1:3" hidden="1" x14ac:dyDescent="0.25">
      <c r="A136" t="s">
        <v>128</v>
      </c>
      <c r="B136" s="92">
        <v>214</v>
      </c>
      <c r="C136" t="s">
        <v>798</v>
      </c>
    </row>
    <row r="137" spans="1:3" hidden="1" x14ac:dyDescent="0.25">
      <c r="A137" s="124" t="s">
        <v>130</v>
      </c>
      <c r="B137" s="92">
        <v>215</v>
      </c>
      <c r="C137" t="s">
        <v>799</v>
      </c>
    </row>
    <row r="138" spans="1:3" hidden="1" x14ac:dyDescent="0.25">
      <c r="A138" t="s">
        <v>1025</v>
      </c>
      <c r="B138" s="92">
        <v>216</v>
      </c>
      <c r="C138" t="s">
        <v>800</v>
      </c>
    </row>
    <row r="139" spans="1:3" hidden="1" x14ac:dyDescent="0.25">
      <c r="A139" t="s">
        <v>132</v>
      </c>
      <c r="B139" s="92">
        <v>217</v>
      </c>
      <c r="C139" t="s">
        <v>801</v>
      </c>
    </row>
    <row r="140" spans="1:3" hidden="1" x14ac:dyDescent="0.25">
      <c r="A140" t="s">
        <v>276</v>
      </c>
      <c r="B140" s="92">
        <v>218</v>
      </c>
      <c r="C140" t="s">
        <v>802</v>
      </c>
    </row>
    <row r="141" spans="1:3" hidden="1" x14ac:dyDescent="0.25">
      <c r="A141" t="s">
        <v>336</v>
      </c>
      <c r="B141" s="92">
        <v>219</v>
      </c>
      <c r="C141" t="s">
        <v>803</v>
      </c>
    </row>
    <row r="142" spans="1:3" hidden="1" x14ac:dyDescent="0.25">
      <c r="A142" t="s">
        <v>340</v>
      </c>
      <c r="B142" s="92">
        <v>220</v>
      </c>
      <c r="C142" t="s">
        <v>804</v>
      </c>
    </row>
    <row r="143" spans="1:3" hidden="1" x14ac:dyDescent="0.25">
      <c r="A143" t="s">
        <v>350</v>
      </c>
      <c r="B143" s="92">
        <v>221</v>
      </c>
      <c r="C143" t="s">
        <v>805</v>
      </c>
    </row>
    <row r="144" spans="1:3" hidden="1" x14ac:dyDescent="0.25">
      <c r="A144" t="s">
        <v>352</v>
      </c>
      <c r="B144" s="92">
        <v>222</v>
      </c>
      <c r="C144" t="s">
        <v>806</v>
      </c>
    </row>
    <row r="145" spans="1:3" hidden="1" x14ac:dyDescent="0.25">
      <c r="A145" t="s">
        <v>351</v>
      </c>
      <c r="B145" s="92">
        <v>223</v>
      </c>
      <c r="C145" t="s">
        <v>807</v>
      </c>
    </row>
    <row r="146" spans="1:3" hidden="1" x14ac:dyDescent="0.25">
      <c r="A146" t="s">
        <v>339</v>
      </c>
      <c r="B146" s="92">
        <v>224</v>
      </c>
      <c r="C146" t="s">
        <v>808</v>
      </c>
    </row>
    <row r="147" spans="1:3" hidden="1" x14ac:dyDescent="0.25">
      <c r="A147" t="s">
        <v>338</v>
      </c>
      <c r="B147" s="92">
        <v>225</v>
      </c>
      <c r="C147" t="s">
        <v>809</v>
      </c>
    </row>
    <row r="148" spans="1:3" hidden="1" x14ac:dyDescent="0.25">
      <c r="A148" t="s">
        <v>353</v>
      </c>
      <c r="B148" s="92">
        <v>226</v>
      </c>
      <c r="C148" t="s">
        <v>810</v>
      </c>
    </row>
    <row r="149" spans="1:3" hidden="1" x14ac:dyDescent="0.25">
      <c r="A149" t="s">
        <v>337</v>
      </c>
      <c r="B149" s="92">
        <v>227</v>
      </c>
      <c r="C149" t="s">
        <v>811</v>
      </c>
    </row>
    <row r="150" spans="1:3" hidden="1" x14ac:dyDescent="0.25">
      <c r="A150" t="s">
        <v>349</v>
      </c>
      <c r="B150" s="92">
        <v>228</v>
      </c>
      <c r="C150" t="s">
        <v>812</v>
      </c>
    </row>
    <row r="151" spans="1:3" hidden="1" x14ac:dyDescent="0.25">
      <c r="A151" t="s">
        <v>348</v>
      </c>
      <c r="B151" s="92">
        <v>229</v>
      </c>
      <c r="C151" t="s">
        <v>813</v>
      </c>
    </row>
    <row r="152" spans="1:3" hidden="1" x14ac:dyDescent="0.25">
      <c r="A152" t="s">
        <v>341</v>
      </c>
      <c r="B152" s="92">
        <v>230</v>
      </c>
      <c r="C152" t="s">
        <v>814</v>
      </c>
    </row>
    <row r="153" spans="1:3" hidden="1" x14ac:dyDescent="0.25">
      <c r="A153" t="s">
        <v>330</v>
      </c>
      <c r="B153" s="92">
        <v>231</v>
      </c>
      <c r="C153" t="s">
        <v>815</v>
      </c>
    </row>
    <row r="154" spans="1:3" hidden="1" x14ac:dyDescent="0.25">
      <c r="A154" t="s">
        <v>334</v>
      </c>
      <c r="B154" s="92">
        <v>232</v>
      </c>
      <c r="C154" t="s">
        <v>816</v>
      </c>
    </row>
    <row r="155" spans="1:3" hidden="1" x14ac:dyDescent="0.25">
      <c r="A155" t="s">
        <v>344</v>
      </c>
      <c r="B155" s="92">
        <v>233</v>
      </c>
      <c r="C155" t="s">
        <v>817</v>
      </c>
    </row>
    <row r="156" spans="1:3" hidden="1" x14ac:dyDescent="0.25">
      <c r="A156" t="s">
        <v>346</v>
      </c>
      <c r="B156" s="92">
        <v>234</v>
      </c>
      <c r="C156" t="s">
        <v>818</v>
      </c>
    </row>
    <row r="157" spans="1:3" hidden="1" x14ac:dyDescent="0.25">
      <c r="A157" t="s">
        <v>345</v>
      </c>
      <c r="B157" s="92">
        <v>235</v>
      </c>
      <c r="C157" t="s">
        <v>819</v>
      </c>
    </row>
    <row r="158" spans="1:3" hidden="1" x14ac:dyDescent="0.25">
      <c r="A158" t="s">
        <v>333</v>
      </c>
      <c r="B158" s="92">
        <v>236</v>
      </c>
      <c r="C158" t="s">
        <v>820</v>
      </c>
    </row>
    <row r="159" spans="1:3" hidden="1" x14ac:dyDescent="0.25">
      <c r="A159" t="s">
        <v>332</v>
      </c>
      <c r="B159" s="92">
        <v>237</v>
      </c>
      <c r="C159" t="s">
        <v>821</v>
      </c>
    </row>
    <row r="160" spans="1:3" hidden="1" x14ac:dyDescent="0.25">
      <c r="A160" t="s">
        <v>347</v>
      </c>
      <c r="B160" s="92">
        <v>238</v>
      </c>
      <c r="C160" t="s">
        <v>822</v>
      </c>
    </row>
    <row r="161" spans="1:3" hidden="1" x14ac:dyDescent="0.25">
      <c r="A161" t="s">
        <v>331</v>
      </c>
      <c r="B161" s="92">
        <v>239</v>
      </c>
      <c r="C161" t="s">
        <v>823</v>
      </c>
    </row>
    <row r="162" spans="1:3" hidden="1" x14ac:dyDescent="0.25">
      <c r="A162" t="s">
        <v>343</v>
      </c>
      <c r="B162" s="92">
        <v>240</v>
      </c>
      <c r="C162" t="s">
        <v>824</v>
      </c>
    </row>
    <row r="163" spans="1:3" hidden="1" x14ac:dyDescent="0.25">
      <c r="A163" t="s">
        <v>342</v>
      </c>
      <c r="B163" s="92">
        <v>241</v>
      </c>
      <c r="C163" t="s">
        <v>825</v>
      </c>
    </row>
    <row r="164" spans="1:3" hidden="1" x14ac:dyDescent="0.25">
      <c r="A164" t="s">
        <v>335</v>
      </c>
      <c r="B164" s="92">
        <v>242</v>
      </c>
      <c r="C164" t="s">
        <v>826</v>
      </c>
    </row>
    <row r="165" spans="1:3" hidden="1" x14ac:dyDescent="0.25">
      <c r="A165" t="s">
        <v>327</v>
      </c>
      <c r="B165" s="92">
        <v>243</v>
      </c>
      <c r="C165" t="s">
        <v>827</v>
      </c>
    </row>
    <row r="166" spans="1:3" hidden="1" x14ac:dyDescent="0.25">
      <c r="A166" t="s">
        <v>329</v>
      </c>
      <c r="B166" s="92">
        <v>244</v>
      </c>
      <c r="C166" t="s">
        <v>828</v>
      </c>
    </row>
    <row r="167" spans="1:3" hidden="1" x14ac:dyDescent="0.25">
      <c r="A167" t="s">
        <v>961</v>
      </c>
      <c r="B167" s="92">
        <v>245</v>
      </c>
      <c r="C167" t="s">
        <v>829</v>
      </c>
    </row>
    <row r="168" spans="1:3" hidden="1" x14ac:dyDescent="0.25">
      <c r="A168" t="s">
        <v>965</v>
      </c>
      <c r="B168" s="92">
        <v>246</v>
      </c>
      <c r="C168" t="s">
        <v>830</v>
      </c>
    </row>
    <row r="169" spans="1:3" hidden="1" x14ac:dyDescent="0.25">
      <c r="A169" t="s">
        <v>969</v>
      </c>
      <c r="B169" s="92">
        <v>247</v>
      </c>
      <c r="C169" t="s">
        <v>831</v>
      </c>
    </row>
    <row r="170" spans="1:3" hidden="1" x14ac:dyDescent="0.25">
      <c r="A170" t="s">
        <v>959</v>
      </c>
      <c r="B170" s="92">
        <v>248</v>
      </c>
      <c r="C170" t="s">
        <v>832</v>
      </c>
    </row>
    <row r="171" spans="1:3" hidden="1" x14ac:dyDescent="0.25">
      <c r="A171" s="98" t="s">
        <v>958</v>
      </c>
      <c r="B171" s="92">
        <v>249</v>
      </c>
      <c r="C171" t="s">
        <v>833</v>
      </c>
    </row>
    <row r="172" spans="1:3" hidden="1" x14ac:dyDescent="0.25">
      <c r="A172" t="s">
        <v>964</v>
      </c>
      <c r="B172" s="92">
        <v>250</v>
      </c>
      <c r="C172" t="s">
        <v>834</v>
      </c>
    </row>
    <row r="173" spans="1:3" hidden="1" x14ac:dyDescent="0.25">
      <c r="A173" t="s">
        <v>963</v>
      </c>
      <c r="B173" s="92">
        <v>251</v>
      </c>
      <c r="C173" t="s">
        <v>835</v>
      </c>
    </row>
    <row r="174" spans="1:3" hidden="1" x14ac:dyDescent="0.25">
      <c r="A174" t="s">
        <v>960</v>
      </c>
      <c r="B174" s="92">
        <v>252</v>
      </c>
      <c r="C174" t="s">
        <v>836</v>
      </c>
    </row>
    <row r="175" spans="1:3" hidden="1" x14ac:dyDescent="0.25">
      <c r="A175" t="s">
        <v>962</v>
      </c>
      <c r="B175" s="92">
        <v>253</v>
      </c>
      <c r="C175" t="s">
        <v>837</v>
      </c>
    </row>
    <row r="176" spans="1:3" hidden="1" x14ac:dyDescent="0.25">
      <c r="A176" t="s">
        <v>968</v>
      </c>
      <c r="B176" s="92">
        <v>254</v>
      </c>
      <c r="C176" t="s">
        <v>838</v>
      </c>
    </row>
    <row r="177" spans="1:3" hidden="1" x14ac:dyDescent="0.25">
      <c r="A177" t="s">
        <v>967</v>
      </c>
      <c r="B177" s="92">
        <v>255</v>
      </c>
      <c r="C177" t="s">
        <v>839</v>
      </c>
    </row>
    <row r="178" spans="1:3" hidden="1" x14ac:dyDescent="0.25">
      <c r="A178" t="s">
        <v>966</v>
      </c>
      <c r="B178" s="92">
        <v>256</v>
      </c>
      <c r="C178" t="s">
        <v>840</v>
      </c>
    </row>
    <row r="179" spans="1:3" hidden="1" x14ac:dyDescent="0.25">
      <c r="A179" t="s">
        <v>134</v>
      </c>
      <c r="B179" s="92">
        <v>257</v>
      </c>
      <c r="C179" t="s">
        <v>841</v>
      </c>
    </row>
    <row r="180" spans="1:3" hidden="1" x14ac:dyDescent="0.25">
      <c r="A180" t="s">
        <v>136</v>
      </c>
      <c r="B180" s="92">
        <v>258</v>
      </c>
      <c r="C180" t="s">
        <v>842</v>
      </c>
    </row>
    <row r="181" spans="1:3" hidden="1" x14ac:dyDescent="0.25">
      <c r="A181" t="s">
        <v>138</v>
      </c>
      <c r="B181" s="92">
        <v>259</v>
      </c>
      <c r="C181" t="s">
        <v>843</v>
      </c>
    </row>
    <row r="182" spans="1:3" hidden="1" x14ac:dyDescent="0.25">
      <c r="A182" t="s">
        <v>140</v>
      </c>
      <c r="B182" s="92">
        <v>260</v>
      </c>
      <c r="C182" t="s">
        <v>844</v>
      </c>
    </row>
    <row r="183" spans="1:3" hidden="1" x14ac:dyDescent="0.25">
      <c r="A183" t="s">
        <v>278</v>
      </c>
      <c r="B183" s="92">
        <v>261</v>
      </c>
      <c r="C183" t="s">
        <v>845</v>
      </c>
    </row>
    <row r="184" spans="1:3" hidden="1" x14ac:dyDescent="0.25">
      <c r="A184" t="s">
        <v>142</v>
      </c>
      <c r="B184" s="92">
        <v>262</v>
      </c>
      <c r="C184" t="s">
        <v>846</v>
      </c>
    </row>
    <row r="185" spans="1:3" hidden="1" x14ac:dyDescent="0.25">
      <c r="A185" t="s">
        <v>280</v>
      </c>
      <c r="B185" s="92">
        <v>263</v>
      </c>
      <c r="C185" t="s">
        <v>847</v>
      </c>
    </row>
    <row r="186" spans="1:3" hidden="1" x14ac:dyDescent="0.25">
      <c r="A186" t="s">
        <v>282</v>
      </c>
      <c r="B186" s="92">
        <v>264</v>
      </c>
      <c r="C186" t="s">
        <v>848</v>
      </c>
    </row>
    <row r="187" spans="1:3" hidden="1" x14ac:dyDescent="0.25">
      <c r="A187" t="s">
        <v>355</v>
      </c>
      <c r="B187" s="92">
        <v>265</v>
      </c>
      <c r="C187" t="s">
        <v>849</v>
      </c>
    </row>
    <row r="188" spans="1:3" hidden="1" x14ac:dyDescent="0.25">
      <c r="A188" t="s">
        <v>758</v>
      </c>
      <c r="B188" s="92">
        <v>266</v>
      </c>
      <c r="C188" t="s">
        <v>850</v>
      </c>
    </row>
    <row r="189" spans="1:3" hidden="1" x14ac:dyDescent="0.25">
      <c r="A189" t="s">
        <v>145</v>
      </c>
      <c r="B189" s="92">
        <v>267</v>
      </c>
      <c r="C189" t="s">
        <v>851</v>
      </c>
    </row>
    <row r="190" spans="1:3" hidden="1" x14ac:dyDescent="0.25">
      <c r="A190" t="s">
        <v>1012</v>
      </c>
      <c r="B190" s="92">
        <v>268</v>
      </c>
      <c r="C190" t="s">
        <v>852</v>
      </c>
    </row>
    <row r="191" spans="1:3" hidden="1" x14ac:dyDescent="0.25">
      <c r="A191" s="124" t="s">
        <v>284</v>
      </c>
      <c r="B191" s="92">
        <v>269</v>
      </c>
      <c r="C191" t="s">
        <v>853</v>
      </c>
    </row>
    <row r="192" spans="1:3" hidden="1" x14ac:dyDescent="0.25">
      <c r="A192" t="s">
        <v>1024</v>
      </c>
      <c r="B192" s="92">
        <v>270</v>
      </c>
      <c r="C192" t="s">
        <v>854</v>
      </c>
    </row>
    <row r="193" spans="1:3" hidden="1" x14ac:dyDescent="0.25">
      <c r="A193" t="s">
        <v>149</v>
      </c>
      <c r="B193" s="92">
        <v>271</v>
      </c>
      <c r="C193" t="s">
        <v>855</v>
      </c>
    </row>
    <row r="194" spans="1:3" hidden="1" x14ac:dyDescent="0.25">
      <c r="A194" t="s">
        <v>151</v>
      </c>
      <c r="B194" s="92">
        <v>272</v>
      </c>
      <c r="C194" t="s">
        <v>856</v>
      </c>
    </row>
    <row r="195" spans="1:3" hidden="1" x14ac:dyDescent="0.25">
      <c r="A195" t="s">
        <v>286</v>
      </c>
      <c r="B195" s="92">
        <v>273</v>
      </c>
      <c r="C195" t="s">
        <v>857</v>
      </c>
    </row>
    <row r="196" spans="1:3" hidden="1" x14ac:dyDescent="0.25">
      <c r="A196" t="s">
        <v>288</v>
      </c>
      <c r="B196" s="92">
        <v>274</v>
      </c>
      <c r="C196" t="s">
        <v>858</v>
      </c>
    </row>
    <row r="197" spans="1:3" hidden="1" x14ac:dyDescent="0.25">
      <c r="A197" t="s">
        <v>954</v>
      </c>
      <c r="B197" s="92">
        <v>275</v>
      </c>
      <c r="C197" t="s">
        <v>859</v>
      </c>
    </row>
    <row r="198" spans="1:3" hidden="1" x14ac:dyDescent="0.25">
      <c r="A198" t="s">
        <v>953</v>
      </c>
      <c r="B198" s="92">
        <v>276</v>
      </c>
      <c r="C198" t="s">
        <v>860</v>
      </c>
    </row>
    <row r="199" spans="1:3" hidden="1" x14ac:dyDescent="0.25">
      <c r="A199" t="s">
        <v>290</v>
      </c>
      <c r="B199" s="92">
        <v>277</v>
      </c>
      <c r="C199" t="s">
        <v>861</v>
      </c>
    </row>
    <row r="200" spans="1:3" hidden="1" x14ac:dyDescent="0.25">
      <c r="A200" t="s">
        <v>162</v>
      </c>
      <c r="B200" s="92">
        <v>278</v>
      </c>
      <c r="C200" t="s">
        <v>862</v>
      </c>
    </row>
    <row r="201" spans="1:3" hidden="1" x14ac:dyDescent="0.25">
      <c r="A201" s="124" t="s">
        <v>164</v>
      </c>
      <c r="B201" s="92">
        <v>279</v>
      </c>
      <c r="C201" t="s">
        <v>863</v>
      </c>
    </row>
    <row r="202" spans="1:3" hidden="1" x14ac:dyDescent="0.25">
      <c r="A202" t="s">
        <v>1022</v>
      </c>
      <c r="B202" s="92">
        <v>280</v>
      </c>
      <c r="C202" t="s">
        <v>864</v>
      </c>
    </row>
    <row r="203" spans="1:3" hidden="1" x14ac:dyDescent="0.25">
      <c r="A203" t="s">
        <v>166</v>
      </c>
      <c r="B203" s="92">
        <v>281</v>
      </c>
      <c r="C203" t="s">
        <v>865</v>
      </c>
    </row>
    <row r="204" spans="1:3" hidden="1" x14ac:dyDescent="0.25">
      <c r="A204" t="s">
        <v>155</v>
      </c>
      <c r="B204" s="92">
        <v>282</v>
      </c>
      <c r="C204" t="s">
        <v>866</v>
      </c>
    </row>
    <row r="205" spans="1:3" hidden="1" x14ac:dyDescent="0.25">
      <c r="A205" t="s">
        <v>157</v>
      </c>
      <c r="B205" s="92">
        <v>283</v>
      </c>
      <c r="C205" t="s">
        <v>867</v>
      </c>
    </row>
    <row r="206" spans="1:3" hidden="1" x14ac:dyDescent="0.25">
      <c r="A206" t="s">
        <v>159</v>
      </c>
      <c r="B206" s="92">
        <v>284</v>
      </c>
      <c r="C206" t="s">
        <v>868</v>
      </c>
    </row>
    <row r="207" spans="1:3" hidden="1" x14ac:dyDescent="0.25">
      <c r="A207" t="s">
        <v>168</v>
      </c>
      <c r="B207" s="92">
        <v>285</v>
      </c>
      <c r="C207" t="s">
        <v>869</v>
      </c>
    </row>
    <row r="208" spans="1:3" hidden="1" x14ac:dyDescent="0.25">
      <c r="A208" t="s">
        <v>292</v>
      </c>
      <c r="B208" s="92">
        <v>286</v>
      </c>
      <c r="C208" t="s">
        <v>870</v>
      </c>
    </row>
    <row r="209" spans="1:3" hidden="1" x14ac:dyDescent="0.25">
      <c r="A209" t="s">
        <v>294</v>
      </c>
      <c r="B209" s="92">
        <v>287</v>
      </c>
      <c r="C209" t="s">
        <v>871</v>
      </c>
    </row>
    <row r="210" spans="1:3" hidden="1" x14ac:dyDescent="0.25">
      <c r="A210" t="s">
        <v>296</v>
      </c>
      <c r="B210" s="92">
        <v>288</v>
      </c>
      <c r="C210" t="s">
        <v>1047</v>
      </c>
    </row>
    <row r="211" spans="1:3" hidden="1" x14ac:dyDescent="0.25">
      <c r="A211" t="s">
        <v>172</v>
      </c>
      <c r="B211" s="92">
        <v>289</v>
      </c>
      <c r="C211" t="s">
        <v>1048</v>
      </c>
    </row>
    <row r="212" spans="1:3" hidden="1" x14ac:dyDescent="0.25">
      <c r="A212" t="s">
        <v>170</v>
      </c>
      <c r="B212" s="92">
        <v>290</v>
      </c>
      <c r="C212" t="s">
        <v>1049</v>
      </c>
    </row>
    <row r="213" spans="1:3" hidden="1" x14ac:dyDescent="0.25">
      <c r="A213" t="s">
        <v>762</v>
      </c>
      <c r="B213" s="92">
        <v>291</v>
      </c>
      <c r="C213" t="s">
        <v>1050</v>
      </c>
    </row>
    <row r="214" spans="1:3" hidden="1" x14ac:dyDescent="0.25">
      <c r="A214" t="s">
        <v>763</v>
      </c>
      <c r="B214" s="92">
        <v>292</v>
      </c>
      <c r="C214" t="s">
        <v>1051</v>
      </c>
    </row>
    <row r="215" spans="1:3" hidden="1" x14ac:dyDescent="0.25">
      <c r="A215" t="s">
        <v>760</v>
      </c>
      <c r="B215" s="92">
        <v>293</v>
      </c>
      <c r="C215" t="s">
        <v>1052</v>
      </c>
    </row>
    <row r="216" spans="1:3" hidden="1" x14ac:dyDescent="0.25">
      <c r="A216" t="s">
        <v>761</v>
      </c>
      <c r="B216" s="92">
        <v>294</v>
      </c>
      <c r="C216" t="s">
        <v>1053</v>
      </c>
    </row>
    <row r="217" spans="1:3" hidden="1" x14ac:dyDescent="0.25">
      <c r="A217" t="s">
        <v>298</v>
      </c>
      <c r="B217" s="92">
        <v>295</v>
      </c>
      <c r="C217" t="s">
        <v>1054</v>
      </c>
    </row>
    <row r="218" spans="1:3" hidden="1" x14ac:dyDescent="0.25">
      <c r="A218" t="s">
        <v>300</v>
      </c>
      <c r="B218" s="92">
        <v>296</v>
      </c>
      <c r="C218" t="s">
        <v>1055</v>
      </c>
    </row>
    <row r="219" spans="1:3" hidden="1" x14ac:dyDescent="0.25">
      <c r="A219" t="s">
        <v>174</v>
      </c>
      <c r="B219" s="92">
        <v>297</v>
      </c>
      <c r="C219" t="s">
        <v>1056</v>
      </c>
    </row>
    <row r="220" spans="1:3" hidden="1" x14ac:dyDescent="0.25">
      <c r="A220" s="124" t="s">
        <v>939</v>
      </c>
      <c r="B220" s="92">
        <v>298</v>
      </c>
      <c r="C220" t="s">
        <v>1057</v>
      </c>
    </row>
    <row r="221" spans="1:3" hidden="1" x14ac:dyDescent="0.25">
      <c r="A221" t="s">
        <v>1020</v>
      </c>
      <c r="B221" s="92">
        <v>299</v>
      </c>
      <c r="C221" t="s">
        <v>1058</v>
      </c>
    </row>
    <row r="222" spans="1:3" hidden="1" x14ac:dyDescent="0.25">
      <c r="A222" s="124" t="s">
        <v>176</v>
      </c>
      <c r="B222" s="92">
        <v>1200</v>
      </c>
      <c r="C222" t="s">
        <v>1059</v>
      </c>
    </row>
    <row r="223" spans="1:3" hidden="1" x14ac:dyDescent="0.25">
      <c r="A223" t="s">
        <v>1018</v>
      </c>
      <c r="B223" s="92">
        <v>1201</v>
      </c>
      <c r="C223" t="s">
        <v>1060</v>
      </c>
    </row>
    <row r="224" spans="1:3" hidden="1" x14ac:dyDescent="0.25">
      <c r="A224" t="s">
        <v>304</v>
      </c>
      <c r="B224" s="92">
        <v>1202</v>
      </c>
      <c r="C224" t="s">
        <v>1061</v>
      </c>
    </row>
    <row r="225" spans="1:3" hidden="1" x14ac:dyDescent="0.25">
      <c r="A225" t="s">
        <v>308</v>
      </c>
      <c r="B225" s="92">
        <v>1203</v>
      </c>
      <c r="C225" t="s">
        <v>1062</v>
      </c>
    </row>
    <row r="226" spans="1:3" hidden="1" x14ac:dyDescent="0.25">
      <c r="A226" t="s">
        <v>179</v>
      </c>
      <c r="B226" s="92">
        <v>1204</v>
      </c>
      <c r="C226" t="s">
        <v>1063</v>
      </c>
    </row>
    <row r="227" spans="1:3" hidden="1" x14ac:dyDescent="0.25">
      <c r="A227" t="s">
        <v>177</v>
      </c>
      <c r="B227" s="92">
        <v>1205</v>
      </c>
      <c r="C227" t="s">
        <v>1064</v>
      </c>
    </row>
    <row r="228" spans="1:3" hidden="1" x14ac:dyDescent="0.25">
      <c r="A228" t="s">
        <v>306</v>
      </c>
      <c r="B228" s="92">
        <v>1206</v>
      </c>
      <c r="C228" t="s">
        <v>1065</v>
      </c>
    </row>
    <row r="229" spans="1:3" hidden="1" x14ac:dyDescent="0.25">
      <c r="A229" t="s">
        <v>302</v>
      </c>
      <c r="B229" s="92">
        <v>1207</v>
      </c>
      <c r="C229" t="s">
        <v>1109</v>
      </c>
    </row>
    <row r="230" spans="1:3" hidden="1" x14ac:dyDescent="0.25">
      <c r="A230" t="s">
        <v>181</v>
      </c>
      <c r="B230" s="92">
        <v>1208</v>
      </c>
      <c r="C230" t="s">
        <v>1110</v>
      </c>
    </row>
    <row r="231" spans="1:3" hidden="1" x14ac:dyDescent="0.25">
      <c r="A231" t="s">
        <v>183</v>
      </c>
      <c r="B231" s="92">
        <v>1209</v>
      </c>
      <c r="C231" t="s">
        <v>1111</v>
      </c>
    </row>
    <row r="232" spans="1:3" hidden="1" x14ac:dyDescent="0.25">
      <c r="A232" t="s">
        <v>187</v>
      </c>
      <c r="B232" s="92">
        <v>301</v>
      </c>
      <c r="C232" t="s">
        <v>872</v>
      </c>
    </row>
    <row r="233" spans="1:3" hidden="1" x14ac:dyDescent="0.25">
      <c r="A233" t="s">
        <v>189</v>
      </c>
      <c r="B233" s="92">
        <v>302</v>
      </c>
      <c r="C233" t="s">
        <v>873</v>
      </c>
    </row>
    <row r="234" spans="1:3" hidden="1" x14ac:dyDescent="0.25">
      <c r="A234" t="s">
        <v>191</v>
      </c>
      <c r="B234" s="92">
        <v>303</v>
      </c>
      <c r="C234" t="s">
        <v>874</v>
      </c>
    </row>
    <row r="235" spans="1:3" hidden="1" x14ac:dyDescent="0.25">
      <c r="A235" t="s">
        <v>768</v>
      </c>
      <c r="B235" s="92">
        <v>304</v>
      </c>
      <c r="C235" t="s">
        <v>875</v>
      </c>
    </row>
    <row r="236" spans="1:3" hidden="1" x14ac:dyDescent="0.25">
      <c r="A236" t="s">
        <v>770</v>
      </c>
      <c r="B236" s="92">
        <v>305</v>
      </c>
      <c r="C236" t="s">
        <v>876</v>
      </c>
    </row>
    <row r="237" spans="1:3" hidden="1" x14ac:dyDescent="0.25">
      <c r="A237" t="s">
        <v>193</v>
      </c>
      <c r="B237" s="92">
        <v>306</v>
      </c>
      <c r="C237" t="s">
        <v>877</v>
      </c>
    </row>
    <row r="238" spans="1:3" hidden="1" x14ac:dyDescent="0.25">
      <c r="A238" t="s">
        <v>195</v>
      </c>
      <c r="B238" s="92">
        <v>307</v>
      </c>
      <c r="C238" t="s">
        <v>878</v>
      </c>
    </row>
    <row r="239" spans="1:3" hidden="1" x14ac:dyDescent="0.25">
      <c r="A239" t="s">
        <v>197</v>
      </c>
      <c r="B239" s="92">
        <v>308</v>
      </c>
      <c r="C239" t="s">
        <v>879</v>
      </c>
    </row>
    <row r="240" spans="1:3" hidden="1" x14ac:dyDescent="0.25">
      <c r="A240" t="s">
        <v>199</v>
      </c>
      <c r="B240" s="92">
        <v>309</v>
      </c>
      <c r="C240" t="s">
        <v>880</v>
      </c>
    </row>
    <row r="241" spans="1:3" hidden="1" x14ac:dyDescent="0.25">
      <c r="A241" t="s">
        <v>185</v>
      </c>
      <c r="B241" s="92">
        <v>310</v>
      </c>
      <c r="C241" t="s">
        <v>881</v>
      </c>
    </row>
    <row r="242" spans="1:3" hidden="1" x14ac:dyDescent="0.25">
      <c r="A242" t="s">
        <v>201</v>
      </c>
      <c r="B242" s="92">
        <v>311</v>
      </c>
      <c r="C242" t="s">
        <v>882</v>
      </c>
    </row>
    <row r="243" spans="1:3" hidden="1" x14ac:dyDescent="0.25">
      <c r="A243" t="s">
        <v>205</v>
      </c>
      <c r="B243" s="92">
        <v>312</v>
      </c>
      <c r="C243" t="s">
        <v>883</v>
      </c>
    </row>
    <row r="244" spans="1:3" hidden="1" x14ac:dyDescent="0.25">
      <c r="A244" t="s">
        <v>207</v>
      </c>
      <c r="B244" s="92">
        <v>313</v>
      </c>
      <c r="C244" t="s">
        <v>884</v>
      </c>
    </row>
    <row r="245" spans="1:3" hidden="1" x14ac:dyDescent="0.25">
      <c r="A245" t="s">
        <v>209</v>
      </c>
      <c r="B245" s="92">
        <v>314</v>
      </c>
      <c r="C245" t="s">
        <v>885</v>
      </c>
    </row>
    <row r="246" spans="1:3" hidden="1" x14ac:dyDescent="0.25">
      <c r="A246" t="s">
        <v>203</v>
      </c>
      <c r="B246" s="92">
        <v>315</v>
      </c>
      <c r="C246" t="s">
        <v>936</v>
      </c>
    </row>
    <row r="247" spans="1:3" hidden="1" x14ac:dyDescent="0.25">
      <c r="A247" t="s">
        <v>213</v>
      </c>
      <c r="B247" s="92">
        <v>316</v>
      </c>
      <c r="C247" t="s">
        <v>937</v>
      </c>
    </row>
    <row r="248" spans="1:3" hidden="1" x14ac:dyDescent="0.25">
      <c r="A248" t="s">
        <v>935</v>
      </c>
      <c r="B248" s="92">
        <v>317</v>
      </c>
      <c r="C248" t="s">
        <v>1112</v>
      </c>
    </row>
    <row r="249" spans="1:3" hidden="1" x14ac:dyDescent="0.25">
      <c r="A249" t="s">
        <v>211</v>
      </c>
      <c r="B249" s="92">
        <v>318</v>
      </c>
      <c r="C249" t="s">
        <v>1113</v>
      </c>
    </row>
    <row r="250" spans="1:3" hidden="1" x14ac:dyDescent="0.25">
      <c r="A250" s="124" t="s">
        <v>238</v>
      </c>
      <c r="B250" s="92">
        <v>319</v>
      </c>
      <c r="C250" t="s">
        <v>1114</v>
      </c>
    </row>
    <row r="251" spans="1:3" hidden="1" x14ac:dyDescent="0.25">
      <c r="A251" t="s">
        <v>1016</v>
      </c>
      <c r="B251" s="92">
        <v>320</v>
      </c>
      <c r="C251" t="s">
        <v>1115</v>
      </c>
    </row>
    <row r="252" spans="1:3" hidden="1" x14ac:dyDescent="0.25">
      <c r="A252" t="s">
        <v>216</v>
      </c>
      <c r="B252" s="92">
        <v>321</v>
      </c>
      <c r="C252" t="s">
        <v>1116</v>
      </c>
    </row>
    <row r="253" spans="1:3" hidden="1" x14ac:dyDescent="0.25">
      <c r="A253" t="s">
        <v>254</v>
      </c>
      <c r="B253" s="92">
        <v>322</v>
      </c>
      <c r="C253" t="s">
        <v>1117</v>
      </c>
    </row>
    <row r="254" spans="1:3" hidden="1" x14ac:dyDescent="0.25">
      <c r="A254" t="s">
        <v>314</v>
      </c>
      <c r="B254" s="92">
        <v>323</v>
      </c>
      <c r="C254" t="s">
        <v>1118</v>
      </c>
    </row>
    <row r="255" spans="1:3" hidden="1" x14ac:dyDescent="0.25">
      <c r="A255" t="s">
        <v>256</v>
      </c>
      <c r="B255" s="92">
        <v>401</v>
      </c>
      <c r="C255" t="s">
        <v>886</v>
      </c>
    </row>
    <row r="256" spans="1:3" hidden="1" x14ac:dyDescent="0.25">
      <c r="A256" t="s">
        <v>218</v>
      </c>
      <c r="B256" s="92">
        <v>402</v>
      </c>
      <c r="C256" t="s">
        <v>887</v>
      </c>
    </row>
    <row r="257" spans="1:3" hidden="1" x14ac:dyDescent="0.25">
      <c r="A257" t="s">
        <v>220</v>
      </c>
      <c r="B257" s="92">
        <v>403</v>
      </c>
      <c r="C257" t="s">
        <v>888</v>
      </c>
    </row>
    <row r="258" spans="1:3" hidden="1" x14ac:dyDescent="0.25">
      <c r="A258" t="s">
        <v>222</v>
      </c>
      <c r="B258" s="92">
        <v>404</v>
      </c>
      <c r="C258" t="s">
        <v>889</v>
      </c>
    </row>
    <row r="259" spans="1:3" hidden="1" x14ac:dyDescent="0.25">
      <c r="A259" t="s">
        <v>224</v>
      </c>
      <c r="B259" s="92">
        <v>405</v>
      </c>
      <c r="C259" t="s">
        <v>890</v>
      </c>
    </row>
    <row r="260" spans="1:3" hidden="1" x14ac:dyDescent="0.25">
      <c r="B260" s="92">
        <v>406</v>
      </c>
      <c r="C260" t="s">
        <v>891</v>
      </c>
    </row>
    <row r="261" spans="1:3" hidden="1" x14ac:dyDescent="0.25">
      <c r="B261" s="92">
        <v>407</v>
      </c>
      <c r="C261" t="s">
        <v>892</v>
      </c>
    </row>
    <row r="262" spans="1:3" hidden="1" x14ac:dyDescent="0.25">
      <c r="B262" s="92">
        <v>501</v>
      </c>
      <c r="C262" t="s">
        <v>893</v>
      </c>
    </row>
    <row r="263" spans="1:3" hidden="1" x14ac:dyDescent="0.25">
      <c r="B263" s="92">
        <v>502</v>
      </c>
      <c r="C263" t="s">
        <v>894</v>
      </c>
    </row>
    <row r="264" spans="1:3" hidden="1" x14ac:dyDescent="0.25">
      <c r="B264" s="92">
        <v>503</v>
      </c>
      <c r="C264" t="s">
        <v>895</v>
      </c>
    </row>
    <row r="265" spans="1:3" hidden="1" x14ac:dyDescent="0.25">
      <c r="B265" s="92">
        <v>504</v>
      </c>
      <c r="C265" t="s">
        <v>896</v>
      </c>
    </row>
    <row r="266" spans="1:3" hidden="1" x14ac:dyDescent="0.25">
      <c r="B266" s="92">
        <v>505</v>
      </c>
      <c r="C266" t="s">
        <v>897</v>
      </c>
    </row>
    <row r="267" spans="1:3" hidden="1" x14ac:dyDescent="0.25">
      <c r="B267" s="92">
        <v>506</v>
      </c>
      <c r="C267" t="s">
        <v>898</v>
      </c>
    </row>
    <row r="268" spans="1:3" hidden="1" x14ac:dyDescent="0.25">
      <c r="B268" s="92">
        <v>507</v>
      </c>
      <c r="C268" t="s">
        <v>899</v>
      </c>
    </row>
    <row r="269" spans="1:3" hidden="1" x14ac:dyDescent="0.25">
      <c r="B269" s="92">
        <v>508</v>
      </c>
      <c r="C269" t="s">
        <v>900</v>
      </c>
    </row>
    <row r="270" spans="1:3" hidden="1" x14ac:dyDescent="0.25">
      <c r="B270" s="92">
        <v>509</v>
      </c>
      <c r="C270" t="s">
        <v>901</v>
      </c>
    </row>
    <row r="271" spans="1:3" hidden="1" x14ac:dyDescent="0.25">
      <c r="B271" s="92">
        <v>510</v>
      </c>
      <c r="C271" t="s">
        <v>902</v>
      </c>
    </row>
    <row r="272" spans="1:3" hidden="1" x14ac:dyDescent="0.25">
      <c r="B272" s="92">
        <v>511</v>
      </c>
      <c r="C272" t="s">
        <v>903</v>
      </c>
    </row>
    <row r="273" spans="2:3" hidden="1" x14ac:dyDescent="0.25">
      <c r="B273" s="92">
        <v>512</v>
      </c>
      <c r="C273" t="s">
        <v>904</v>
      </c>
    </row>
    <row r="274" spans="2:3" hidden="1" x14ac:dyDescent="0.25">
      <c r="B274" s="92">
        <v>513</v>
      </c>
      <c r="C274" t="s">
        <v>905</v>
      </c>
    </row>
    <row r="275" spans="2:3" hidden="1" x14ac:dyDescent="0.25">
      <c r="B275" s="92">
        <v>514</v>
      </c>
      <c r="C275" t="s">
        <v>906</v>
      </c>
    </row>
    <row r="276" spans="2:3" hidden="1" x14ac:dyDescent="0.25">
      <c r="B276" s="92">
        <v>515</v>
      </c>
      <c r="C276" t="s">
        <v>907</v>
      </c>
    </row>
    <row r="277" spans="2:3" hidden="1" x14ac:dyDescent="0.25">
      <c r="B277" s="91">
        <v>516</v>
      </c>
      <c r="C277" t="s">
        <v>908</v>
      </c>
    </row>
    <row r="278" spans="2:3" hidden="1" x14ac:dyDescent="0.25">
      <c r="B278" s="91">
        <v>517</v>
      </c>
      <c r="C278" t="s">
        <v>909</v>
      </c>
    </row>
    <row r="279" spans="2:3" hidden="1" x14ac:dyDescent="0.25">
      <c r="B279" s="91">
        <v>518</v>
      </c>
      <c r="C279" t="s">
        <v>910</v>
      </c>
    </row>
    <row r="280" spans="2:3" hidden="1" x14ac:dyDescent="0.25">
      <c r="B280" s="91">
        <v>519</v>
      </c>
      <c r="C280" t="s">
        <v>911</v>
      </c>
    </row>
    <row r="281" spans="2:3" hidden="1" x14ac:dyDescent="0.25">
      <c r="B281" s="90">
        <v>520</v>
      </c>
      <c r="C281" t="s">
        <v>912</v>
      </c>
    </row>
    <row r="282" spans="2:3" hidden="1" x14ac:dyDescent="0.25">
      <c r="B282" s="90">
        <v>521</v>
      </c>
      <c r="C282" t="s">
        <v>913</v>
      </c>
    </row>
    <row r="283" spans="2:3" hidden="1" x14ac:dyDescent="0.25">
      <c r="B283" s="90">
        <v>522</v>
      </c>
      <c r="C283" t="s">
        <v>914</v>
      </c>
    </row>
    <row r="284" spans="2:3" hidden="1" x14ac:dyDescent="0.25">
      <c r="B284" s="90">
        <v>523</v>
      </c>
      <c r="C284" t="s">
        <v>915</v>
      </c>
    </row>
    <row r="285" spans="2:3" hidden="1" x14ac:dyDescent="0.25">
      <c r="B285" s="90">
        <v>524</v>
      </c>
      <c r="C285" t="s">
        <v>916</v>
      </c>
    </row>
    <row r="286" spans="2:3" hidden="1" x14ac:dyDescent="0.25">
      <c r="B286" s="90">
        <v>525</v>
      </c>
      <c r="C286" t="s">
        <v>917</v>
      </c>
    </row>
    <row r="287" spans="2:3" hidden="1" x14ac:dyDescent="0.25">
      <c r="B287" s="90">
        <v>526</v>
      </c>
      <c r="C287" t="s">
        <v>918</v>
      </c>
    </row>
    <row r="288" spans="2:3" hidden="1" x14ac:dyDescent="0.25">
      <c r="B288" s="90">
        <v>527</v>
      </c>
      <c r="C288" t="s">
        <v>919</v>
      </c>
    </row>
    <row r="289" spans="2:3" hidden="1" x14ac:dyDescent="0.25">
      <c r="B289" s="90">
        <v>528</v>
      </c>
      <c r="C289" t="s">
        <v>920</v>
      </c>
    </row>
    <row r="290" spans="2:3" hidden="1" x14ac:dyDescent="0.25">
      <c r="B290" s="90">
        <v>529</v>
      </c>
      <c r="C290" t="s">
        <v>921</v>
      </c>
    </row>
    <row r="291" spans="2:3" hidden="1" x14ac:dyDescent="0.25">
      <c r="B291" s="90">
        <v>530</v>
      </c>
      <c r="C291" t="s">
        <v>922</v>
      </c>
    </row>
    <row r="292" spans="2:3" hidden="1" x14ac:dyDescent="0.25">
      <c r="B292" s="90">
        <v>531</v>
      </c>
      <c r="C292" t="s">
        <v>923</v>
      </c>
    </row>
    <row r="293" spans="2:3" hidden="1" x14ac:dyDescent="0.25">
      <c r="B293" s="90">
        <v>532</v>
      </c>
      <c r="C293" t="s">
        <v>924</v>
      </c>
    </row>
    <row r="294" spans="2:3" hidden="1" x14ac:dyDescent="0.25">
      <c r="B294" s="90">
        <v>533</v>
      </c>
      <c r="C294" t="s">
        <v>1066</v>
      </c>
    </row>
    <row r="295" spans="2:3" hidden="1" x14ac:dyDescent="0.25">
      <c r="B295" s="90">
        <v>534</v>
      </c>
      <c r="C295" t="s">
        <v>1067</v>
      </c>
    </row>
    <row r="296" spans="2:3" hidden="1" x14ac:dyDescent="0.25">
      <c r="B296" s="90">
        <v>535</v>
      </c>
      <c r="C296" t="s">
        <v>1068</v>
      </c>
    </row>
    <row r="297" spans="2:3" hidden="1" x14ac:dyDescent="0.25">
      <c r="B297" s="90">
        <v>536</v>
      </c>
      <c r="C297" t="s">
        <v>1069</v>
      </c>
    </row>
    <row r="298" spans="2:3" hidden="1" x14ac:dyDescent="0.25">
      <c r="B298" s="90">
        <v>537</v>
      </c>
      <c r="C298" t="s">
        <v>1070</v>
      </c>
    </row>
    <row r="299" spans="2:3" hidden="1" x14ac:dyDescent="0.25">
      <c r="B299" s="90">
        <v>538</v>
      </c>
      <c r="C299" t="s">
        <v>1071</v>
      </c>
    </row>
    <row r="300" spans="2:3" hidden="1" x14ac:dyDescent="0.25">
      <c r="B300" s="90">
        <v>539</v>
      </c>
      <c r="C300" t="s">
        <v>1072</v>
      </c>
    </row>
    <row r="301" spans="2:3" hidden="1" x14ac:dyDescent="0.25">
      <c r="B301" s="90">
        <v>540</v>
      </c>
      <c r="C301" t="s">
        <v>1073</v>
      </c>
    </row>
    <row r="302" spans="2:3" hidden="1" x14ac:dyDescent="0.25">
      <c r="B302" s="90">
        <v>541</v>
      </c>
      <c r="C302" t="s">
        <v>1074</v>
      </c>
    </row>
    <row r="303" spans="2:3" hidden="1" x14ac:dyDescent="0.25">
      <c r="B303" s="90">
        <v>542</v>
      </c>
      <c r="C303" t="s">
        <v>1075</v>
      </c>
    </row>
    <row r="304" spans="2:3" hidden="1" x14ac:dyDescent="0.25">
      <c r="B304" s="90">
        <v>543</v>
      </c>
      <c r="C304" t="s">
        <v>1076</v>
      </c>
    </row>
    <row r="305" spans="2:3" hidden="1" x14ac:dyDescent="0.25">
      <c r="B305" s="90">
        <v>544</v>
      </c>
      <c r="C305" t="s">
        <v>1077</v>
      </c>
    </row>
    <row r="306" spans="2:3" hidden="1" x14ac:dyDescent="0.25">
      <c r="B306" s="90">
        <v>545</v>
      </c>
      <c r="C306" t="s">
        <v>1078</v>
      </c>
    </row>
    <row r="307" spans="2:3" hidden="1" x14ac:dyDescent="0.25">
      <c r="B307" s="90">
        <v>546</v>
      </c>
      <c r="C307" t="s">
        <v>1079</v>
      </c>
    </row>
    <row r="308" spans="2:3" hidden="1" x14ac:dyDescent="0.25">
      <c r="B308" s="90">
        <v>547</v>
      </c>
      <c r="C308" t="s">
        <v>1080</v>
      </c>
    </row>
    <row r="309" spans="2:3" hidden="1" x14ac:dyDescent="0.25">
      <c r="B309" s="90">
        <v>548</v>
      </c>
      <c r="C309" t="s">
        <v>1081</v>
      </c>
    </row>
    <row r="310" spans="2:3" hidden="1" x14ac:dyDescent="0.25">
      <c r="B310" s="90">
        <v>549</v>
      </c>
      <c r="C310" t="s">
        <v>1082</v>
      </c>
    </row>
    <row r="311" spans="2:3" hidden="1" x14ac:dyDescent="0.25">
      <c r="B311" s="90">
        <v>550</v>
      </c>
      <c r="C311" t="s">
        <v>1083</v>
      </c>
    </row>
    <row r="312" spans="2:3" hidden="1" x14ac:dyDescent="0.25">
      <c r="B312" s="90">
        <v>551</v>
      </c>
      <c r="C312" t="s">
        <v>1084</v>
      </c>
    </row>
    <row r="313" spans="2:3" hidden="1" x14ac:dyDescent="0.25">
      <c r="B313" s="90">
        <v>552</v>
      </c>
      <c r="C313" t="s">
        <v>1085</v>
      </c>
    </row>
    <row r="314" spans="2:3" hidden="1" x14ac:dyDescent="0.25">
      <c r="B314" s="90">
        <v>553</v>
      </c>
      <c r="C314" t="s">
        <v>1086</v>
      </c>
    </row>
    <row r="315" spans="2:3" hidden="1" x14ac:dyDescent="0.25">
      <c r="B315" s="90">
        <v>554</v>
      </c>
      <c r="C315" t="s">
        <v>1087</v>
      </c>
    </row>
    <row r="316" spans="2:3" hidden="1" x14ac:dyDescent="0.25">
      <c r="B316" s="90">
        <v>555</v>
      </c>
      <c r="C316" t="s">
        <v>1088</v>
      </c>
    </row>
    <row r="317" spans="2:3" hidden="1" x14ac:dyDescent="0.25">
      <c r="B317" s="90">
        <v>556</v>
      </c>
      <c r="C317" t="s">
        <v>1089</v>
      </c>
    </row>
    <row r="318" spans="2:3" hidden="1" x14ac:dyDescent="0.25">
      <c r="B318" s="90">
        <v>557</v>
      </c>
      <c r="C318" t="s">
        <v>1090</v>
      </c>
    </row>
    <row r="319" spans="2:3" hidden="1" x14ac:dyDescent="0.25">
      <c r="B319" s="90">
        <v>558</v>
      </c>
      <c r="C319" t="s">
        <v>1091</v>
      </c>
    </row>
    <row r="320" spans="2:3" hidden="1" x14ac:dyDescent="0.25">
      <c r="B320" s="90">
        <v>559</v>
      </c>
      <c r="C320" t="s">
        <v>1092</v>
      </c>
    </row>
    <row r="321" spans="2:3" hidden="1" x14ac:dyDescent="0.25">
      <c r="B321" s="90">
        <v>560</v>
      </c>
      <c r="C321" t="s">
        <v>1119</v>
      </c>
    </row>
    <row r="322" spans="2:3" hidden="1" x14ac:dyDescent="0.25">
      <c r="B322" s="90">
        <v>561</v>
      </c>
      <c r="C322" t="s">
        <v>0</v>
      </c>
    </row>
    <row r="323" spans="2:3" hidden="1" x14ac:dyDescent="0.25">
      <c r="B323" s="90">
        <v>601</v>
      </c>
      <c r="C323" t="s">
        <v>925</v>
      </c>
    </row>
    <row r="324" spans="2:3" hidden="1" x14ac:dyDescent="0.25">
      <c r="B324" s="90">
        <v>602</v>
      </c>
      <c r="C324" t="s">
        <v>926</v>
      </c>
    </row>
    <row r="325" spans="2:3" hidden="1" x14ac:dyDescent="0.25">
      <c r="B325" s="90">
        <v>701</v>
      </c>
      <c r="C325" t="s">
        <v>927</v>
      </c>
    </row>
    <row r="326" spans="2:3" hidden="1" x14ac:dyDescent="0.25">
      <c r="B326" s="90">
        <v>702</v>
      </c>
      <c r="C326" t="s">
        <v>928</v>
      </c>
    </row>
    <row r="327" spans="2:3" hidden="1" x14ac:dyDescent="0.25">
      <c r="B327" s="90">
        <v>703</v>
      </c>
      <c r="C327" t="s">
        <v>1093</v>
      </c>
    </row>
    <row r="328" spans="2:3" hidden="1" x14ac:dyDescent="0.25">
      <c r="B328" s="90">
        <v>704</v>
      </c>
      <c r="C328" t="s">
        <v>1094</v>
      </c>
    </row>
    <row r="329" spans="2:3" hidden="1" x14ac:dyDescent="0.25">
      <c r="B329" s="90">
        <v>705</v>
      </c>
      <c r="C329" t="s">
        <v>1095</v>
      </c>
    </row>
    <row r="330" spans="2:3" hidden="1" x14ac:dyDescent="0.25">
      <c r="B330" s="90">
        <v>706</v>
      </c>
      <c r="C330" t="s">
        <v>1096</v>
      </c>
    </row>
    <row r="331" spans="2:3" hidden="1" x14ac:dyDescent="0.25">
      <c r="B331" s="90">
        <v>707</v>
      </c>
      <c r="C331" t="s">
        <v>1097</v>
      </c>
    </row>
    <row r="332" spans="2:3" hidden="1" x14ac:dyDescent="0.25">
      <c r="B332" s="90">
        <v>800</v>
      </c>
      <c r="C332" t="s">
        <v>933</v>
      </c>
    </row>
    <row r="333" spans="2:3" hidden="1" x14ac:dyDescent="0.25">
      <c r="B333" s="90">
        <v>889</v>
      </c>
      <c r="C333" t="s">
        <v>1027</v>
      </c>
    </row>
    <row r="334" spans="2:3" hidden="1" x14ac:dyDescent="0.25">
      <c r="B334" s="168">
        <v>890</v>
      </c>
      <c r="C334" t="s">
        <v>1028</v>
      </c>
    </row>
    <row r="335" spans="2:3" hidden="1" x14ac:dyDescent="0.25">
      <c r="B335" s="168">
        <v>891</v>
      </c>
      <c r="C335" t="s">
        <v>1029</v>
      </c>
    </row>
    <row r="336" spans="2:3" hidden="1" x14ac:dyDescent="0.25">
      <c r="B336" s="168">
        <v>900</v>
      </c>
      <c r="C336" t="s">
        <v>934</v>
      </c>
    </row>
    <row r="337" spans="2:3" hidden="1" x14ac:dyDescent="0.25">
      <c r="B337" s="90">
        <v>951</v>
      </c>
      <c r="C337" t="s">
        <v>929</v>
      </c>
    </row>
    <row r="338" spans="2:3" hidden="1" x14ac:dyDescent="0.25">
      <c r="B338" s="90">
        <v>952</v>
      </c>
      <c r="C338" t="s">
        <v>1098</v>
      </c>
    </row>
    <row r="339" spans="2:3" hidden="1" x14ac:dyDescent="0.25">
      <c r="B339" s="90">
        <v>953</v>
      </c>
      <c r="C339" t="s">
        <v>1099</v>
      </c>
    </row>
    <row r="340" spans="2:3" hidden="1" x14ac:dyDescent="0.25">
      <c r="B340" s="90">
        <v>961</v>
      </c>
      <c r="C340" t="s">
        <v>930</v>
      </c>
    </row>
    <row r="341" spans="2:3" hidden="1" x14ac:dyDescent="0.25">
      <c r="B341" s="90">
        <v>971</v>
      </c>
      <c r="C341" t="s">
        <v>1100</v>
      </c>
    </row>
    <row r="342" spans="2:3" hidden="1" x14ac:dyDescent="0.25">
      <c r="B342" s="90">
        <v>981</v>
      </c>
      <c r="C342" t="s">
        <v>931</v>
      </c>
    </row>
    <row r="343" spans="2:3" hidden="1" x14ac:dyDescent="0.25">
      <c r="B343" s="90">
        <v>991</v>
      </c>
      <c r="C343" t="s">
        <v>932</v>
      </c>
    </row>
    <row r="344" spans="2:3" hidden="1" x14ac:dyDescent="0.25">
      <c r="B344" s="90">
        <v>992</v>
      </c>
      <c r="C344" t="s">
        <v>1101</v>
      </c>
    </row>
    <row r="345" spans="2:3" hidden="1" x14ac:dyDescent="0.25">
      <c r="B345" s="90">
        <v>993</v>
      </c>
      <c r="C345" t="s">
        <v>1102</v>
      </c>
    </row>
    <row r="346" spans="2:3" hidden="1" x14ac:dyDescent="0.25">
      <c r="B346" s="90">
        <v>994</v>
      </c>
      <c r="C346" t="s">
        <v>1103</v>
      </c>
    </row>
    <row r="347" spans="2:3" hidden="1" x14ac:dyDescent="0.25">
      <c r="B347" s="90">
        <v>995</v>
      </c>
      <c r="C347" t="s">
        <v>1104</v>
      </c>
    </row>
    <row r="348" spans="2:3" hidden="1" x14ac:dyDescent="0.25">
      <c r="B348" s="90">
        <v>996</v>
      </c>
      <c r="C348" t="s">
        <v>1106</v>
      </c>
    </row>
    <row r="349" spans="2:3" hidden="1" x14ac:dyDescent="0.25">
      <c r="B349" s="90">
        <v>997</v>
      </c>
      <c r="C349" t="s">
        <v>1107</v>
      </c>
    </row>
    <row r="350" spans="2:3" hidden="1" x14ac:dyDescent="0.25">
      <c r="B350" s="90">
        <v>998</v>
      </c>
      <c r="C350" t="s">
        <v>1108</v>
      </c>
    </row>
    <row r="351" spans="2:3" hidden="1" x14ac:dyDescent="0.25">
      <c r="B351" s="90">
        <v>1000</v>
      </c>
      <c r="C351" t="s">
        <v>3</v>
      </c>
    </row>
    <row r="352" spans="2:3" hidden="1" x14ac:dyDescent="0.25">
      <c r="B352" s="90">
        <v>23512</v>
      </c>
      <c r="C352" t="s">
        <v>357</v>
      </c>
    </row>
    <row r="353" spans="2:3" hidden="1" x14ac:dyDescent="0.25">
      <c r="B353" s="90">
        <v>23513</v>
      </c>
      <c r="C353" t="s">
        <v>358</v>
      </c>
    </row>
    <row r="354" spans="2:3" hidden="1" x14ac:dyDescent="0.25">
      <c r="B354" s="90">
        <v>23514</v>
      </c>
      <c r="C354" t="s">
        <v>359</v>
      </c>
    </row>
    <row r="355" spans="2:3" hidden="1" x14ac:dyDescent="0.25">
      <c r="B355" s="90">
        <v>23515</v>
      </c>
      <c r="C355" t="s">
        <v>360</v>
      </c>
    </row>
    <row r="356" spans="2:3" hidden="1" x14ac:dyDescent="0.25">
      <c r="B356" s="90">
        <v>23516</v>
      </c>
      <c r="C356" t="s">
        <v>361</v>
      </c>
    </row>
    <row r="357" spans="2:3" hidden="1" x14ac:dyDescent="0.25">
      <c r="B357" s="90">
        <v>23517</v>
      </c>
      <c r="C357" t="s">
        <v>362</v>
      </c>
    </row>
    <row r="358" spans="2:3" hidden="1" x14ac:dyDescent="0.25">
      <c r="B358" s="90">
        <v>23518</v>
      </c>
      <c r="C358" t="s">
        <v>363</v>
      </c>
    </row>
    <row r="359" spans="2:3" hidden="1" x14ac:dyDescent="0.25">
      <c r="B359" s="90">
        <v>23519</v>
      </c>
      <c r="C359" t="s">
        <v>364</v>
      </c>
    </row>
    <row r="360" spans="2:3" hidden="1" x14ac:dyDescent="0.25">
      <c r="B360" s="90">
        <v>23520</v>
      </c>
      <c r="C360" t="s">
        <v>365</v>
      </c>
    </row>
    <row r="361" spans="2:3" hidden="1" x14ac:dyDescent="0.25">
      <c r="B361" s="90">
        <v>23522</v>
      </c>
      <c r="C361" t="s">
        <v>366</v>
      </c>
    </row>
    <row r="362" spans="2:3" hidden="1" x14ac:dyDescent="0.25">
      <c r="B362" s="90">
        <v>23523</v>
      </c>
      <c r="C362" t="s">
        <v>367</v>
      </c>
    </row>
    <row r="363" spans="2:3" hidden="1" x14ac:dyDescent="0.25">
      <c r="B363" s="90">
        <v>23524</v>
      </c>
      <c r="C363" t="s">
        <v>368</v>
      </c>
    </row>
    <row r="364" spans="2:3" hidden="1" x14ac:dyDescent="0.25">
      <c r="B364" s="90">
        <v>23526</v>
      </c>
      <c r="C364" t="s">
        <v>369</v>
      </c>
    </row>
    <row r="365" spans="2:3" hidden="1" x14ac:dyDescent="0.25">
      <c r="B365" s="90">
        <v>23527</v>
      </c>
      <c r="C365" t="s">
        <v>370</v>
      </c>
    </row>
    <row r="366" spans="2:3" hidden="1" x14ac:dyDescent="0.25">
      <c r="B366" s="90">
        <v>23528</v>
      </c>
      <c r="C366" t="s">
        <v>371</v>
      </c>
    </row>
    <row r="367" spans="2:3" hidden="1" x14ac:dyDescent="0.25">
      <c r="B367" s="90">
        <v>23530</v>
      </c>
      <c r="C367" t="s">
        <v>372</v>
      </c>
    </row>
    <row r="368" spans="2:3" hidden="1" x14ac:dyDescent="0.25">
      <c r="B368" s="90">
        <v>23531</v>
      </c>
      <c r="C368" t="s">
        <v>373</v>
      </c>
    </row>
    <row r="369" spans="2:3" hidden="1" x14ac:dyDescent="0.25">
      <c r="B369" s="90">
        <v>23533</v>
      </c>
      <c r="C369" t="s">
        <v>374</v>
      </c>
    </row>
    <row r="370" spans="2:3" hidden="1" x14ac:dyDescent="0.25">
      <c r="B370" s="90">
        <v>23534</v>
      </c>
      <c r="C370" t="s">
        <v>375</v>
      </c>
    </row>
    <row r="371" spans="2:3" hidden="1" x14ac:dyDescent="0.25">
      <c r="B371" s="90">
        <v>23535</v>
      </c>
      <c r="C371" t="s">
        <v>376</v>
      </c>
    </row>
    <row r="372" spans="2:3" hidden="1" x14ac:dyDescent="0.25">
      <c r="B372" s="90">
        <v>23538</v>
      </c>
      <c r="C372" t="s">
        <v>377</v>
      </c>
    </row>
    <row r="373" spans="2:3" hidden="1" x14ac:dyDescent="0.25">
      <c r="B373" s="90">
        <v>23540</v>
      </c>
      <c r="C373" t="s">
        <v>378</v>
      </c>
    </row>
    <row r="374" spans="2:3" hidden="1" x14ac:dyDescent="0.25">
      <c r="B374" s="90">
        <v>23541</v>
      </c>
      <c r="C374" t="s">
        <v>379</v>
      </c>
    </row>
    <row r="375" spans="2:3" hidden="1" x14ac:dyDescent="0.25">
      <c r="B375" s="90">
        <v>23543</v>
      </c>
      <c r="C375" t="s">
        <v>380</v>
      </c>
    </row>
    <row r="376" spans="2:3" hidden="1" x14ac:dyDescent="0.25">
      <c r="B376" s="90">
        <v>23545</v>
      </c>
      <c r="C376" t="s">
        <v>381</v>
      </c>
    </row>
    <row r="377" spans="2:3" hidden="1" x14ac:dyDescent="0.25">
      <c r="B377" s="90">
        <v>23546</v>
      </c>
      <c r="C377" t="s">
        <v>382</v>
      </c>
    </row>
    <row r="378" spans="2:3" hidden="1" x14ac:dyDescent="0.25">
      <c r="B378" s="90">
        <v>23547</v>
      </c>
      <c r="C378" t="s">
        <v>383</v>
      </c>
    </row>
    <row r="379" spans="2:3" hidden="1" x14ac:dyDescent="0.25">
      <c r="B379" s="90">
        <v>23548</v>
      </c>
      <c r="C379" t="s">
        <v>384</v>
      </c>
    </row>
    <row r="380" spans="2:3" hidden="1" x14ac:dyDescent="0.25">
      <c r="B380" s="90">
        <v>23550</v>
      </c>
      <c r="C380" t="s">
        <v>385</v>
      </c>
    </row>
    <row r="381" spans="2:3" hidden="1" x14ac:dyDescent="0.25">
      <c r="B381" s="90">
        <v>23551</v>
      </c>
      <c r="C381" t="s">
        <v>386</v>
      </c>
    </row>
    <row r="382" spans="2:3" hidden="1" x14ac:dyDescent="0.25">
      <c r="B382" s="90">
        <v>23552</v>
      </c>
      <c r="C382" t="s">
        <v>387</v>
      </c>
    </row>
    <row r="383" spans="2:3" hidden="1" x14ac:dyDescent="0.25">
      <c r="B383" s="90">
        <v>23553</v>
      </c>
      <c r="C383" t="s">
        <v>388</v>
      </c>
    </row>
    <row r="384" spans="2:3" hidden="1" x14ac:dyDescent="0.25">
      <c r="B384" s="90">
        <v>23555</v>
      </c>
      <c r="C384" t="s">
        <v>389</v>
      </c>
    </row>
    <row r="385" spans="2:3" hidden="1" x14ac:dyDescent="0.25">
      <c r="B385" s="90">
        <v>23557</v>
      </c>
      <c r="C385" t="s">
        <v>390</v>
      </c>
    </row>
    <row r="386" spans="2:3" hidden="1" x14ac:dyDescent="0.25">
      <c r="B386" s="90">
        <v>23558</v>
      </c>
      <c r="C386" t="s">
        <v>391</v>
      </c>
    </row>
    <row r="387" spans="2:3" hidden="1" x14ac:dyDescent="0.25">
      <c r="B387" s="90">
        <v>23559</v>
      </c>
      <c r="C387" t="s">
        <v>392</v>
      </c>
    </row>
    <row r="388" spans="2:3" hidden="1" x14ac:dyDescent="0.25">
      <c r="B388" s="90">
        <v>23560</v>
      </c>
      <c r="C388" t="s">
        <v>393</v>
      </c>
    </row>
    <row r="389" spans="2:3" hidden="1" x14ac:dyDescent="0.25">
      <c r="B389" s="90">
        <v>23561</v>
      </c>
      <c r="C389" t="s">
        <v>394</v>
      </c>
    </row>
    <row r="390" spans="2:3" hidden="1" x14ac:dyDescent="0.25">
      <c r="B390" s="90">
        <v>23562</v>
      </c>
      <c r="C390" t="s">
        <v>395</v>
      </c>
    </row>
    <row r="391" spans="2:3" hidden="1" x14ac:dyDescent="0.25">
      <c r="B391" s="90">
        <v>23563</v>
      </c>
      <c r="C391" t="s">
        <v>396</v>
      </c>
    </row>
    <row r="392" spans="2:3" hidden="1" x14ac:dyDescent="0.25">
      <c r="B392" s="90">
        <v>23564</v>
      </c>
      <c r="C392" t="s">
        <v>397</v>
      </c>
    </row>
    <row r="393" spans="2:3" hidden="1" x14ac:dyDescent="0.25">
      <c r="B393" s="90">
        <v>23565</v>
      </c>
      <c r="C393" t="s">
        <v>398</v>
      </c>
    </row>
    <row r="394" spans="2:3" hidden="1" x14ac:dyDescent="0.25">
      <c r="B394" s="90">
        <v>23566</v>
      </c>
      <c r="C394" t="s">
        <v>399</v>
      </c>
    </row>
    <row r="395" spans="2:3" hidden="1" x14ac:dyDescent="0.25">
      <c r="B395" s="90">
        <v>23567</v>
      </c>
      <c r="C395" t="s">
        <v>400</v>
      </c>
    </row>
    <row r="396" spans="2:3" hidden="1" x14ac:dyDescent="0.25">
      <c r="B396" s="90">
        <v>23571</v>
      </c>
      <c r="C396" t="s">
        <v>401</v>
      </c>
    </row>
    <row r="397" spans="2:3" hidden="1" x14ac:dyDescent="0.25">
      <c r="B397" s="90">
        <v>23572</v>
      </c>
      <c r="C397" t="s">
        <v>402</v>
      </c>
    </row>
    <row r="398" spans="2:3" hidden="1" x14ac:dyDescent="0.25">
      <c r="B398" s="90">
        <v>23573</v>
      </c>
      <c r="C398" t="s">
        <v>403</v>
      </c>
    </row>
    <row r="399" spans="2:3" hidden="1" x14ac:dyDescent="0.25">
      <c r="B399" s="90">
        <v>23574</v>
      </c>
      <c r="C399" t="s">
        <v>404</v>
      </c>
    </row>
    <row r="400" spans="2:3" hidden="1" x14ac:dyDescent="0.25">
      <c r="B400" s="90">
        <v>23575</v>
      </c>
      <c r="C400" t="s">
        <v>405</v>
      </c>
    </row>
    <row r="401" spans="2:3" hidden="1" x14ac:dyDescent="0.25">
      <c r="B401" s="90">
        <v>23579</v>
      </c>
      <c r="C401" t="s">
        <v>406</v>
      </c>
    </row>
    <row r="402" spans="2:3" hidden="1" x14ac:dyDescent="0.25">
      <c r="B402" s="90">
        <v>23580</v>
      </c>
      <c r="C402" t="s">
        <v>407</v>
      </c>
    </row>
    <row r="403" spans="2:3" hidden="1" x14ac:dyDescent="0.25">
      <c r="B403" s="90">
        <v>23582</v>
      </c>
      <c r="C403" t="s">
        <v>408</v>
      </c>
    </row>
    <row r="404" spans="2:3" hidden="1" x14ac:dyDescent="0.25">
      <c r="B404" s="90">
        <v>23583</v>
      </c>
      <c r="C404" t="s">
        <v>409</v>
      </c>
    </row>
    <row r="405" spans="2:3" hidden="1" x14ac:dyDescent="0.25">
      <c r="B405" s="90">
        <v>23584</v>
      </c>
      <c r="C405" t="s">
        <v>410</v>
      </c>
    </row>
    <row r="406" spans="2:3" hidden="1" x14ac:dyDescent="0.25">
      <c r="B406" s="90">
        <v>23585</v>
      </c>
      <c r="C406" t="s">
        <v>411</v>
      </c>
    </row>
    <row r="407" spans="2:3" hidden="1" x14ac:dyDescent="0.25">
      <c r="B407" s="90">
        <v>23586</v>
      </c>
      <c r="C407" t="s">
        <v>412</v>
      </c>
    </row>
    <row r="408" spans="2:3" hidden="1" x14ac:dyDescent="0.25">
      <c r="B408" s="90">
        <v>23587</v>
      </c>
      <c r="C408" t="s">
        <v>413</v>
      </c>
    </row>
    <row r="409" spans="2:3" hidden="1" x14ac:dyDescent="0.25">
      <c r="B409" s="90">
        <v>23588</v>
      </c>
      <c r="C409" t="s">
        <v>414</v>
      </c>
    </row>
    <row r="410" spans="2:3" hidden="1" x14ac:dyDescent="0.25">
      <c r="B410" s="90">
        <v>23589</v>
      </c>
      <c r="C410" t="s">
        <v>415</v>
      </c>
    </row>
    <row r="411" spans="2:3" hidden="1" x14ac:dyDescent="0.25">
      <c r="B411" s="90">
        <v>23590</v>
      </c>
      <c r="C411" t="s">
        <v>416</v>
      </c>
    </row>
    <row r="412" spans="2:3" hidden="1" x14ac:dyDescent="0.25">
      <c r="B412" s="90">
        <v>23591</v>
      </c>
      <c r="C412" t="s">
        <v>417</v>
      </c>
    </row>
    <row r="413" spans="2:3" hidden="1" x14ac:dyDescent="0.25">
      <c r="B413" s="90">
        <v>23592</v>
      </c>
      <c r="C413" t="s">
        <v>418</v>
      </c>
    </row>
    <row r="414" spans="2:3" hidden="1" x14ac:dyDescent="0.25">
      <c r="B414" s="90">
        <v>23593</v>
      </c>
      <c r="C414" t="s">
        <v>419</v>
      </c>
    </row>
    <row r="415" spans="2:3" hidden="1" x14ac:dyDescent="0.25">
      <c r="B415" s="90">
        <v>23595</v>
      </c>
      <c r="C415" t="s">
        <v>420</v>
      </c>
    </row>
    <row r="416" spans="2:3" hidden="1" x14ac:dyDescent="0.25">
      <c r="B416" s="90">
        <v>23598</v>
      </c>
      <c r="C416" t="s">
        <v>421</v>
      </c>
    </row>
    <row r="417" spans="2:3" hidden="1" x14ac:dyDescent="0.25">
      <c r="B417" s="90">
        <v>23600</v>
      </c>
      <c r="C417" t="s">
        <v>422</v>
      </c>
    </row>
    <row r="418" spans="2:3" hidden="1" x14ac:dyDescent="0.25">
      <c r="B418" s="90">
        <v>23601</v>
      </c>
      <c r="C418" t="s">
        <v>423</v>
      </c>
    </row>
    <row r="419" spans="2:3" hidden="1" x14ac:dyDescent="0.25">
      <c r="B419" s="90">
        <v>23603</v>
      </c>
      <c r="C419" t="s">
        <v>424</v>
      </c>
    </row>
    <row r="420" spans="2:3" hidden="1" x14ac:dyDescent="0.25">
      <c r="B420" s="90">
        <v>23604</v>
      </c>
      <c r="C420" t="s">
        <v>425</v>
      </c>
    </row>
    <row r="421" spans="2:3" hidden="1" x14ac:dyDescent="0.25">
      <c r="B421" s="90">
        <v>23606</v>
      </c>
      <c r="C421" t="s">
        <v>426</v>
      </c>
    </row>
    <row r="422" spans="2:3" hidden="1" x14ac:dyDescent="0.25">
      <c r="B422" s="90">
        <v>23607</v>
      </c>
      <c r="C422" t="s">
        <v>427</v>
      </c>
    </row>
    <row r="423" spans="2:3" hidden="1" x14ac:dyDescent="0.25">
      <c r="B423" s="90">
        <v>23608</v>
      </c>
      <c r="C423" t="s">
        <v>428</v>
      </c>
    </row>
    <row r="424" spans="2:3" hidden="1" x14ac:dyDescent="0.25">
      <c r="B424" s="90">
        <v>23609</v>
      </c>
      <c r="C424" t="s">
        <v>429</v>
      </c>
    </row>
    <row r="425" spans="2:3" hidden="1" x14ac:dyDescent="0.25">
      <c r="B425" s="90">
        <v>23610</v>
      </c>
      <c r="C425" t="s">
        <v>430</v>
      </c>
    </row>
    <row r="426" spans="2:3" hidden="1" x14ac:dyDescent="0.25">
      <c r="B426" s="90">
        <v>23611</v>
      </c>
      <c r="C426" t="s">
        <v>431</v>
      </c>
    </row>
    <row r="427" spans="2:3" hidden="1" x14ac:dyDescent="0.25">
      <c r="B427" s="90">
        <v>23612</v>
      </c>
      <c r="C427" t="s">
        <v>432</v>
      </c>
    </row>
    <row r="428" spans="2:3" hidden="1" x14ac:dyDescent="0.25">
      <c r="B428" s="90">
        <v>23613</v>
      </c>
      <c r="C428" t="s">
        <v>433</v>
      </c>
    </row>
    <row r="429" spans="2:3" hidden="1" x14ac:dyDescent="0.25">
      <c r="B429" s="90">
        <v>23614</v>
      </c>
      <c r="C429" t="s">
        <v>434</v>
      </c>
    </row>
    <row r="430" spans="2:3" hidden="1" x14ac:dyDescent="0.25">
      <c r="B430" s="90">
        <v>23616</v>
      </c>
      <c r="C430" t="s">
        <v>435</v>
      </c>
    </row>
    <row r="431" spans="2:3" hidden="1" x14ac:dyDescent="0.25">
      <c r="B431" s="90">
        <v>23619</v>
      </c>
      <c r="C431" t="s">
        <v>436</v>
      </c>
    </row>
    <row r="432" spans="2:3" hidden="1" x14ac:dyDescent="0.25">
      <c r="B432" s="90">
        <v>23620</v>
      </c>
      <c r="C432" t="s">
        <v>437</v>
      </c>
    </row>
    <row r="433" spans="2:3" hidden="1" x14ac:dyDescent="0.25">
      <c r="B433" s="90">
        <v>23621</v>
      </c>
      <c r="C433" t="s">
        <v>438</v>
      </c>
    </row>
    <row r="434" spans="2:3" hidden="1" x14ac:dyDescent="0.25">
      <c r="B434" s="90">
        <v>23622</v>
      </c>
      <c r="C434" t="s">
        <v>439</v>
      </c>
    </row>
    <row r="435" spans="2:3" hidden="1" x14ac:dyDescent="0.25">
      <c r="B435" s="90">
        <v>23625</v>
      </c>
      <c r="C435" t="s">
        <v>440</v>
      </c>
    </row>
    <row r="436" spans="2:3" hidden="1" x14ac:dyDescent="0.25">
      <c r="B436" s="90">
        <v>23626</v>
      </c>
      <c r="C436" t="s">
        <v>441</v>
      </c>
    </row>
    <row r="437" spans="2:3" hidden="1" x14ac:dyDescent="0.25">
      <c r="B437" s="90">
        <v>23627</v>
      </c>
      <c r="C437" t="s">
        <v>772</v>
      </c>
    </row>
    <row r="438" spans="2:3" hidden="1" x14ac:dyDescent="0.25">
      <c r="B438" s="90">
        <v>23628</v>
      </c>
      <c r="C438" t="s">
        <v>442</v>
      </c>
    </row>
    <row r="439" spans="2:3" hidden="1" x14ac:dyDescent="0.25">
      <c r="B439" s="90">
        <v>23629</v>
      </c>
      <c r="C439" t="s">
        <v>443</v>
      </c>
    </row>
    <row r="440" spans="2:3" hidden="1" x14ac:dyDescent="0.25">
      <c r="B440" s="90">
        <v>23632</v>
      </c>
      <c r="C440" t="s">
        <v>444</v>
      </c>
    </row>
    <row r="441" spans="2:3" hidden="1" x14ac:dyDescent="0.25">
      <c r="B441" s="90">
        <v>23639</v>
      </c>
      <c r="C441" t="s">
        <v>445</v>
      </c>
    </row>
    <row r="442" spans="2:3" hidden="1" x14ac:dyDescent="0.25">
      <c r="B442" s="90">
        <v>23640</v>
      </c>
      <c r="C442" t="s">
        <v>446</v>
      </c>
    </row>
    <row r="443" spans="2:3" hidden="1" x14ac:dyDescent="0.25">
      <c r="B443" s="90">
        <v>23641</v>
      </c>
      <c r="C443" t="s">
        <v>447</v>
      </c>
    </row>
    <row r="444" spans="2:3" hidden="1" x14ac:dyDescent="0.25">
      <c r="B444" s="90">
        <v>23642</v>
      </c>
      <c r="C444" t="s">
        <v>448</v>
      </c>
    </row>
    <row r="445" spans="2:3" hidden="1" x14ac:dyDescent="0.25">
      <c r="B445" s="90">
        <v>23644</v>
      </c>
      <c r="C445" t="s">
        <v>449</v>
      </c>
    </row>
    <row r="446" spans="2:3" hidden="1" x14ac:dyDescent="0.25">
      <c r="B446" s="90">
        <v>23645</v>
      </c>
      <c r="C446" t="s">
        <v>450</v>
      </c>
    </row>
    <row r="447" spans="2:3" hidden="1" x14ac:dyDescent="0.25">
      <c r="B447" s="90">
        <v>23646</v>
      </c>
      <c r="C447" t="s">
        <v>451</v>
      </c>
    </row>
    <row r="448" spans="2:3" hidden="1" x14ac:dyDescent="0.25">
      <c r="B448" s="90">
        <v>23647</v>
      </c>
      <c r="C448" t="s">
        <v>452</v>
      </c>
    </row>
    <row r="449" spans="2:3" hidden="1" x14ac:dyDescent="0.25">
      <c r="B449" s="90">
        <v>23650</v>
      </c>
      <c r="C449" t="s">
        <v>453</v>
      </c>
    </row>
    <row r="450" spans="2:3" hidden="1" x14ac:dyDescent="0.25">
      <c r="B450" s="90">
        <v>23652</v>
      </c>
      <c r="C450" t="s">
        <v>454</v>
      </c>
    </row>
    <row r="451" spans="2:3" hidden="1" x14ac:dyDescent="0.25">
      <c r="B451" s="90">
        <v>23653</v>
      </c>
      <c r="C451" t="s">
        <v>455</v>
      </c>
    </row>
    <row r="452" spans="2:3" hidden="1" x14ac:dyDescent="0.25">
      <c r="B452" s="90">
        <v>23654</v>
      </c>
      <c r="C452" t="s">
        <v>456</v>
      </c>
    </row>
    <row r="453" spans="2:3" hidden="1" x14ac:dyDescent="0.25">
      <c r="B453" s="90">
        <v>23655</v>
      </c>
      <c r="C453" t="s">
        <v>457</v>
      </c>
    </row>
    <row r="454" spans="2:3" hidden="1" x14ac:dyDescent="0.25">
      <c r="B454" s="90">
        <v>23656</v>
      </c>
      <c r="C454" t="s">
        <v>458</v>
      </c>
    </row>
    <row r="455" spans="2:3" hidden="1" x14ac:dyDescent="0.25">
      <c r="B455" s="90">
        <v>23657</v>
      </c>
      <c r="C455" t="s">
        <v>459</v>
      </c>
    </row>
    <row r="456" spans="2:3" hidden="1" x14ac:dyDescent="0.25">
      <c r="B456" s="90">
        <v>23659</v>
      </c>
      <c r="C456" t="s">
        <v>460</v>
      </c>
    </row>
    <row r="457" spans="2:3" hidden="1" x14ac:dyDescent="0.25">
      <c r="B457" s="90">
        <v>23660</v>
      </c>
      <c r="C457" t="s">
        <v>461</v>
      </c>
    </row>
    <row r="458" spans="2:3" hidden="1" x14ac:dyDescent="0.25">
      <c r="B458" s="90">
        <v>23663</v>
      </c>
      <c r="C458" t="s">
        <v>462</v>
      </c>
    </row>
    <row r="459" spans="2:3" hidden="1" x14ac:dyDescent="0.25">
      <c r="B459" s="90">
        <v>23687</v>
      </c>
      <c r="C459" t="s">
        <v>463</v>
      </c>
    </row>
    <row r="460" spans="2:3" hidden="1" x14ac:dyDescent="0.25">
      <c r="B460" s="90">
        <v>23688</v>
      </c>
      <c r="C460" t="s">
        <v>464</v>
      </c>
    </row>
    <row r="461" spans="2:3" hidden="1" x14ac:dyDescent="0.25">
      <c r="B461" s="90">
        <v>23689</v>
      </c>
      <c r="C461" t="s">
        <v>465</v>
      </c>
    </row>
    <row r="462" spans="2:3" hidden="1" x14ac:dyDescent="0.25">
      <c r="B462" s="90">
        <v>23690</v>
      </c>
      <c r="C462" t="s">
        <v>466</v>
      </c>
    </row>
    <row r="463" spans="2:3" hidden="1" x14ac:dyDescent="0.25">
      <c r="B463" s="90">
        <v>23691</v>
      </c>
      <c r="C463" t="s">
        <v>467</v>
      </c>
    </row>
    <row r="464" spans="2:3" hidden="1" x14ac:dyDescent="0.25">
      <c r="B464" s="90">
        <v>23692</v>
      </c>
      <c r="C464" t="s">
        <v>468</v>
      </c>
    </row>
    <row r="465" spans="2:3" hidden="1" x14ac:dyDescent="0.25">
      <c r="B465" s="90">
        <v>23693</v>
      </c>
      <c r="C465" t="s">
        <v>469</v>
      </c>
    </row>
    <row r="466" spans="2:3" hidden="1" x14ac:dyDescent="0.25">
      <c r="B466" s="90">
        <v>23694</v>
      </c>
      <c r="C466" t="s">
        <v>470</v>
      </c>
    </row>
    <row r="467" spans="2:3" hidden="1" x14ac:dyDescent="0.25">
      <c r="B467" s="90">
        <v>23695</v>
      </c>
      <c r="C467" t="s">
        <v>471</v>
      </c>
    </row>
    <row r="468" spans="2:3" hidden="1" x14ac:dyDescent="0.25">
      <c r="B468" s="90">
        <v>23696</v>
      </c>
      <c r="C468" t="s">
        <v>472</v>
      </c>
    </row>
    <row r="469" spans="2:3" hidden="1" x14ac:dyDescent="0.25">
      <c r="B469" s="90">
        <v>23697</v>
      </c>
      <c r="C469" t="s">
        <v>473</v>
      </c>
    </row>
    <row r="470" spans="2:3" hidden="1" x14ac:dyDescent="0.25">
      <c r="B470" s="90">
        <v>23698</v>
      </c>
      <c r="C470" t="s">
        <v>474</v>
      </c>
    </row>
    <row r="471" spans="2:3" hidden="1" x14ac:dyDescent="0.25">
      <c r="B471" s="90">
        <v>23699</v>
      </c>
      <c r="C471" t="s">
        <v>475</v>
      </c>
    </row>
    <row r="472" spans="2:3" hidden="1" x14ac:dyDescent="0.25">
      <c r="B472" s="90">
        <v>23700</v>
      </c>
      <c r="C472" t="s">
        <v>476</v>
      </c>
    </row>
    <row r="473" spans="2:3" hidden="1" x14ac:dyDescent="0.25">
      <c r="B473" s="90">
        <v>23701</v>
      </c>
      <c r="C473" t="s">
        <v>477</v>
      </c>
    </row>
    <row r="474" spans="2:3" hidden="1" x14ac:dyDescent="0.25">
      <c r="B474" s="90">
        <v>23702</v>
      </c>
      <c r="C474" t="s">
        <v>478</v>
      </c>
    </row>
    <row r="475" spans="2:3" hidden="1" x14ac:dyDescent="0.25">
      <c r="B475" s="90">
        <v>23703</v>
      </c>
      <c r="C475" t="s">
        <v>479</v>
      </c>
    </row>
    <row r="476" spans="2:3" hidden="1" x14ac:dyDescent="0.25">
      <c r="B476" s="90">
        <v>23704</v>
      </c>
      <c r="C476" t="s">
        <v>480</v>
      </c>
    </row>
    <row r="477" spans="2:3" hidden="1" x14ac:dyDescent="0.25">
      <c r="B477" s="90">
        <v>23705</v>
      </c>
      <c r="C477" t="s">
        <v>481</v>
      </c>
    </row>
    <row r="478" spans="2:3" hidden="1" x14ac:dyDescent="0.25">
      <c r="B478" s="90">
        <v>23706</v>
      </c>
      <c r="C478" t="s">
        <v>482</v>
      </c>
    </row>
    <row r="479" spans="2:3" hidden="1" x14ac:dyDescent="0.25">
      <c r="B479" s="90">
        <v>23707</v>
      </c>
      <c r="C479" t="s">
        <v>483</v>
      </c>
    </row>
    <row r="480" spans="2:3" hidden="1" x14ac:dyDescent="0.25">
      <c r="B480" s="90">
        <v>23708</v>
      </c>
      <c r="C480" t="s">
        <v>484</v>
      </c>
    </row>
    <row r="481" spans="2:3" hidden="1" x14ac:dyDescent="0.25">
      <c r="B481" s="90">
        <v>23709</v>
      </c>
      <c r="C481" t="s">
        <v>485</v>
      </c>
    </row>
    <row r="482" spans="2:3" hidden="1" x14ac:dyDescent="0.25">
      <c r="B482" s="90">
        <v>23710</v>
      </c>
      <c r="C482" t="s">
        <v>486</v>
      </c>
    </row>
    <row r="483" spans="2:3" hidden="1" x14ac:dyDescent="0.25">
      <c r="B483" s="90">
        <v>23711</v>
      </c>
      <c r="C483" t="s">
        <v>487</v>
      </c>
    </row>
    <row r="484" spans="2:3" hidden="1" x14ac:dyDescent="0.25">
      <c r="B484" s="90">
        <v>23712</v>
      </c>
      <c r="C484" t="s">
        <v>488</v>
      </c>
    </row>
    <row r="485" spans="2:3" hidden="1" x14ac:dyDescent="0.25">
      <c r="B485" s="90">
        <v>23713</v>
      </c>
      <c r="C485" t="s">
        <v>489</v>
      </c>
    </row>
    <row r="486" spans="2:3" hidden="1" x14ac:dyDescent="0.25">
      <c r="B486" s="90">
        <v>23714</v>
      </c>
      <c r="C486" t="s">
        <v>490</v>
      </c>
    </row>
    <row r="487" spans="2:3" hidden="1" x14ac:dyDescent="0.25">
      <c r="B487" s="90">
        <v>23715</v>
      </c>
      <c r="C487" t="s">
        <v>491</v>
      </c>
    </row>
    <row r="488" spans="2:3" hidden="1" x14ac:dyDescent="0.25">
      <c r="B488" s="90">
        <v>23716</v>
      </c>
      <c r="C488" t="s">
        <v>492</v>
      </c>
    </row>
    <row r="489" spans="2:3" hidden="1" x14ac:dyDescent="0.25">
      <c r="B489" s="90">
        <v>23717</v>
      </c>
      <c r="C489" t="s">
        <v>493</v>
      </c>
    </row>
    <row r="490" spans="2:3" hidden="1" x14ac:dyDescent="0.25">
      <c r="B490" s="90">
        <v>23718</v>
      </c>
      <c r="C490" t="s">
        <v>494</v>
      </c>
    </row>
    <row r="491" spans="2:3" hidden="1" x14ac:dyDescent="0.25">
      <c r="B491" s="90">
        <v>23719</v>
      </c>
      <c r="C491" t="s">
        <v>495</v>
      </c>
    </row>
    <row r="492" spans="2:3" hidden="1" x14ac:dyDescent="0.25">
      <c r="B492" s="90">
        <v>23720</v>
      </c>
      <c r="C492" t="s">
        <v>496</v>
      </c>
    </row>
    <row r="493" spans="2:3" hidden="1" x14ac:dyDescent="0.25">
      <c r="B493" s="90">
        <v>23721</v>
      </c>
      <c r="C493" t="s">
        <v>497</v>
      </c>
    </row>
    <row r="494" spans="2:3" hidden="1" x14ac:dyDescent="0.25">
      <c r="B494" s="90">
        <v>23722</v>
      </c>
      <c r="C494" t="s">
        <v>498</v>
      </c>
    </row>
    <row r="495" spans="2:3" hidden="1" x14ac:dyDescent="0.25">
      <c r="B495" s="90">
        <v>23729</v>
      </c>
      <c r="C495" t="s">
        <v>499</v>
      </c>
    </row>
    <row r="496" spans="2:3" hidden="1" x14ac:dyDescent="0.25">
      <c r="B496" s="90">
        <v>23743</v>
      </c>
      <c r="C496" t="s">
        <v>500</v>
      </c>
    </row>
    <row r="497" spans="2:3" hidden="1" x14ac:dyDescent="0.25">
      <c r="B497" s="90">
        <v>23744</v>
      </c>
      <c r="C497" t="s">
        <v>501</v>
      </c>
    </row>
    <row r="498" spans="2:3" hidden="1" x14ac:dyDescent="0.25">
      <c r="B498" s="90">
        <v>23754</v>
      </c>
      <c r="C498" t="s">
        <v>502</v>
      </c>
    </row>
    <row r="499" spans="2:3" hidden="1" x14ac:dyDescent="0.25">
      <c r="B499" s="90">
        <v>23756</v>
      </c>
      <c r="C499" t="s">
        <v>503</v>
      </c>
    </row>
    <row r="500" spans="2:3" hidden="1" x14ac:dyDescent="0.25">
      <c r="B500" s="90">
        <v>23757</v>
      </c>
      <c r="C500" t="s">
        <v>504</v>
      </c>
    </row>
    <row r="501" spans="2:3" hidden="1" x14ac:dyDescent="0.25">
      <c r="B501" s="90">
        <v>23758</v>
      </c>
      <c r="C501" t="s">
        <v>505</v>
      </c>
    </row>
    <row r="502" spans="2:3" hidden="1" x14ac:dyDescent="0.25">
      <c r="B502" s="90">
        <v>23759</v>
      </c>
      <c r="C502" t="s">
        <v>506</v>
      </c>
    </row>
    <row r="503" spans="2:3" hidden="1" x14ac:dyDescent="0.25">
      <c r="B503" s="90">
        <v>23760</v>
      </c>
      <c r="C503" t="s">
        <v>507</v>
      </c>
    </row>
    <row r="504" spans="2:3" hidden="1" x14ac:dyDescent="0.25">
      <c r="B504" s="90">
        <v>23765</v>
      </c>
      <c r="C504" t="s">
        <v>508</v>
      </c>
    </row>
    <row r="505" spans="2:3" hidden="1" x14ac:dyDescent="0.25">
      <c r="B505" s="90">
        <v>23766</v>
      </c>
      <c r="C505" t="s">
        <v>509</v>
      </c>
    </row>
    <row r="506" spans="2:3" hidden="1" x14ac:dyDescent="0.25">
      <c r="B506" s="90">
        <v>23767</v>
      </c>
      <c r="C506" t="s">
        <v>510</v>
      </c>
    </row>
    <row r="507" spans="2:3" hidden="1" x14ac:dyDescent="0.25">
      <c r="B507" s="90">
        <v>23768</v>
      </c>
      <c r="C507" t="s">
        <v>511</v>
      </c>
    </row>
    <row r="508" spans="2:3" hidden="1" x14ac:dyDescent="0.25">
      <c r="B508" s="90">
        <v>23769</v>
      </c>
      <c r="C508" t="s">
        <v>512</v>
      </c>
    </row>
    <row r="509" spans="2:3" hidden="1" x14ac:dyDescent="0.25">
      <c r="B509" s="90">
        <v>23770</v>
      </c>
      <c r="C509" t="s">
        <v>513</v>
      </c>
    </row>
    <row r="510" spans="2:3" hidden="1" x14ac:dyDescent="0.25">
      <c r="B510" s="90">
        <v>23776</v>
      </c>
      <c r="C510" t="s">
        <v>514</v>
      </c>
    </row>
    <row r="511" spans="2:3" hidden="1" x14ac:dyDescent="0.25">
      <c r="B511" s="90">
        <v>23777</v>
      </c>
      <c r="C511" t="s">
        <v>515</v>
      </c>
    </row>
    <row r="512" spans="2:3" hidden="1" x14ac:dyDescent="0.25">
      <c r="B512" s="90">
        <v>23778</v>
      </c>
      <c r="C512" t="s">
        <v>516</v>
      </c>
    </row>
    <row r="513" spans="2:3" hidden="1" x14ac:dyDescent="0.25">
      <c r="B513" s="90">
        <v>23779</v>
      </c>
      <c r="C513" t="s">
        <v>517</v>
      </c>
    </row>
    <row r="514" spans="2:3" hidden="1" x14ac:dyDescent="0.25">
      <c r="B514" s="90">
        <v>23780</v>
      </c>
      <c r="C514" t="s">
        <v>518</v>
      </c>
    </row>
    <row r="515" spans="2:3" hidden="1" x14ac:dyDescent="0.25">
      <c r="B515" s="90">
        <v>23781</v>
      </c>
      <c r="C515" t="s">
        <v>519</v>
      </c>
    </row>
    <row r="516" spans="2:3" hidden="1" x14ac:dyDescent="0.25">
      <c r="B516" s="90">
        <v>23783</v>
      </c>
      <c r="C516" t="s">
        <v>520</v>
      </c>
    </row>
    <row r="517" spans="2:3" hidden="1" x14ac:dyDescent="0.25">
      <c r="B517" s="90">
        <v>23786</v>
      </c>
      <c r="C517" t="s">
        <v>521</v>
      </c>
    </row>
    <row r="518" spans="2:3" hidden="1" x14ac:dyDescent="0.25">
      <c r="B518" s="90">
        <v>23790</v>
      </c>
      <c r="C518" t="s">
        <v>522</v>
      </c>
    </row>
    <row r="519" spans="2:3" hidden="1" x14ac:dyDescent="0.25">
      <c r="B519" s="90">
        <v>23791</v>
      </c>
      <c r="C519" t="s">
        <v>523</v>
      </c>
    </row>
    <row r="520" spans="2:3" hidden="1" x14ac:dyDescent="0.25">
      <c r="B520" s="90">
        <v>23792</v>
      </c>
      <c r="C520" t="s">
        <v>524</v>
      </c>
    </row>
    <row r="521" spans="2:3" hidden="1" x14ac:dyDescent="0.25">
      <c r="B521" s="90">
        <v>23793</v>
      </c>
      <c r="C521" t="s">
        <v>525</v>
      </c>
    </row>
    <row r="522" spans="2:3" hidden="1" x14ac:dyDescent="0.25">
      <c r="B522" s="90">
        <v>23794</v>
      </c>
      <c r="C522" t="s">
        <v>526</v>
      </c>
    </row>
    <row r="523" spans="2:3" hidden="1" x14ac:dyDescent="0.25">
      <c r="B523" s="90">
        <v>23796</v>
      </c>
      <c r="C523" t="s">
        <v>527</v>
      </c>
    </row>
    <row r="524" spans="2:3" hidden="1" x14ac:dyDescent="0.25">
      <c r="B524" s="90">
        <v>23797</v>
      </c>
      <c r="C524" t="s">
        <v>528</v>
      </c>
    </row>
    <row r="525" spans="2:3" hidden="1" x14ac:dyDescent="0.25">
      <c r="B525" s="90">
        <v>23798</v>
      </c>
      <c r="C525" t="s">
        <v>529</v>
      </c>
    </row>
    <row r="526" spans="2:3" hidden="1" x14ac:dyDescent="0.25">
      <c r="B526" s="90">
        <v>23799</v>
      </c>
      <c r="C526" t="s">
        <v>530</v>
      </c>
    </row>
    <row r="527" spans="2:3" hidden="1" x14ac:dyDescent="0.25">
      <c r="B527" s="90">
        <v>23800</v>
      </c>
      <c r="C527" t="s">
        <v>531</v>
      </c>
    </row>
    <row r="528" spans="2:3" hidden="1" x14ac:dyDescent="0.25">
      <c r="B528" s="90">
        <v>23801</v>
      </c>
      <c r="C528" t="s">
        <v>532</v>
      </c>
    </row>
    <row r="529" spans="2:3" hidden="1" x14ac:dyDescent="0.25">
      <c r="B529" s="90">
        <v>23802</v>
      </c>
      <c r="C529" t="s">
        <v>533</v>
      </c>
    </row>
    <row r="530" spans="2:3" hidden="1" x14ac:dyDescent="0.25">
      <c r="B530" s="90">
        <v>23803</v>
      </c>
      <c r="C530" t="s">
        <v>534</v>
      </c>
    </row>
    <row r="531" spans="2:3" hidden="1" x14ac:dyDescent="0.25">
      <c r="B531" s="90">
        <v>23805</v>
      </c>
      <c r="C531" t="s">
        <v>535</v>
      </c>
    </row>
    <row r="532" spans="2:3" hidden="1" x14ac:dyDescent="0.25">
      <c r="B532" s="90">
        <v>23807</v>
      </c>
      <c r="C532" t="s">
        <v>536</v>
      </c>
    </row>
    <row r="533" spans="2:3" hidden="1" x14ac:dyDescent="0.25">
      <c r="B533" s="90">
        <v>23808</v>
      </c>
      <c r="C533" t="s">
        <v>537</v>
      </c>
    </row>
    <row r="534" spans="2:3" hidden="1" x14ac:dyDescent="0.25">
      <c r="B534" s="90">
        <v>23810</v>
      </c>
      <c r="C534" t="s">
        <v>538</v>
      </c>
    </row>
    <row r="535" spans="2:3" hidden="1" x14ac:dyDescent="0.25">
      <c r="B535" s="90">
        <v>23811</v>
      </c>
      <c r="C535" t="s">
        <v>539</v>
      </c>
    </row>
    <row r="536" spans="2:3" hidden="1" x14ac:dyDescent="0.25">
      <c r="B536" s="90">
        <v>23856</v>
      </c>
      <c r="C536" t="s">
        <v>540</v>
      </c>
    </row>
    <row r="537" spans="2:3" hidden="1" x14ac:dyDescent="0.25">
      <c r="B537" s="90">
        <v>23857</v>
      </c>
      <c r="C537" t="s">
        <v>541</v>
      </c>
    </row>
    <row r="538" spans="2:3" hidden="1" x14ac:dyDescent="0.25">
      <c r="B538" s="90">
        <v>23858</v>
      </c>
      <c r="C538" t="s">
        <v>542</v>
      </c>
    </row>
    <row r="539" spans="2:3" hidden="1" x14ac:dyDescent="0.25">
      <c r="B539" s="90">
        <v>23895</v>
      </c>
      <c r="C539" t="s">
        <v>543</v>
      </c>
    </row>
    <row r="540" spans="2:3" hidden="1" x14ac:dyDescent="0.25">
      <c r="B540" s="90">
        <v>23900</v>
      </c>
      <c r="C540" t="s">
        <v>544</v>
      </c>
    </row>
    <row r="541" spans="2:3" hidden="1" x14ac:dyDescent="0.25">
      <c r="B541" s="90">
        <v>23901</v>
      </c>
      <c r="C541" t="s">
        <v>545</v>
      </c>
    </row>
    <row r="542" spans="2:3" hidden="1" x14ac:dyDescent="0.25">
      <c r="B542" s="90">
        <v>23902</v>
      </c>
      <c r="C542" t="s">
        <v>546</v>
      </c>
    </row>
    <row r="543" spans="2:3" hidden="1" x14ac:dyDescent="0.25">
      <c r="B543" s="90">
        <v>23903</v>
      </c>
      <c r="C543" t="s">
        <v>547</v>
      </c>
    </row>
    <row r="544" spans="2:3" hidden="1" x14ac:dyDescent="0.25">
      <c r="B544" s="90">
        <v>23913</v>
      </c>
      <c r="C544" t="s">
        <v>548</v>
      </c>
    </row>
    <row r="545" spans="2:3" hidden="1" x14ac:dyDescent="0.25">
      <c r="B545" s="90">
        <v>23914</v>
      </c>
      <c r="C545" t="s">
        <v>549</v>
      </c>
    </row>
    <row r="546" spans="2:3" hidden="1" x14ac:dyDescent="0.25">
      <c r="B546" s="90">
        <v>23915</v>
      </c>
      <c r="C546" t="s">
        <v>550</v>
      </c>
    </row>
    <row r="547" spans="2:3" hidden="1" x14ac:dyDescent="0.25">
      <c r="B547" s="90">
        <v>23982</v>
      </c>
      <c r="C547" t="s">
        <v>551</v>
      </c>
    </row>
    <row r="548" spans="2:3" hidden="1" x14ac:dyDescent="0.25">
      <c r="B548" s="90">
        <v>23983</v>
      </c>
      <c r="C548" t="s">
        <v>552</v>
      </c>
    </row>
    <row r="549" spans="2:3" hidden="1" x14ac:dyDescent="0.25">
      <c r="B549" s="90">
        <v>23985</v>
      </c>
      <c r="C549" t="s">
        <v>553</v>
      </c>
    </row>
    <row r="550" spans="2:3" hidden="1" x14ac:dyDescent="0.25">
      <c r="B550" s="90">
        <v>23986</v>
      </c>
      <c r="C550" t="s">
        <v>554</v>
      </c>
    </row>
    <row r="551" spans="2:3" hidden="1" x14ac:dyDescent="0.25">
      <c r="B551" s="90">
        <v>23987</v>
      </c>
      <c r="C551" t="s">
        <v>555</v>
      </c>
    </row>
    <row r="552" spans="2:3" hidden="1" x14ac:dyDescent="0.25">
      <c r="B552" s="90">
        <v>23988</v>
      </c>
      <c r="C552" t="s">
        <v>556</v>
      </c>
    </row>
    <row r="553" spans="2:3" hidden="1" x14ac:dyDescent="0.25">
      <c r="B553" s="90">
        <v>23990</v>
      </c>
      <c r="C553" t="s">
        <v>557</v>
      </c>
    </row>
    <row r="554" spans="2:3" hidden="1" x14ac:dyDescent="0.25">
      <c r="B554" s="90">
        <v>24000</v>
      </c>
      <c r="C554" t="s">
        <v>558</v>
      </c>
    </row>
    <row r="555" spans="2:3" hidden="1" x14ac:dyDescent="0.25">
      <c r="B555" s="90">
        <v>24010</v>
      </c>
      <c r="C555" t="s">
        <v>559</v>
      </c>
    </row>
    <row r="556" spans="2:3" hidden="1" x14ac:dyDescent="0.25">
      <c r="B556" s="90">
        <v>24011</v>
      </c>
      <c r="C556" t="s">
        <v>560</v>
      </c>
    </row>
    <row r="557" spans="2:3" hidden="1" x14ac:dyDescent="0.25">
      <c r="B557" s="90">
        <v>24013</v>
      </c>
      <c r="C557" t="s">
        <v>561</v>
      </c>
    </row>
    <row r="558" spans="2:3" hidden="1" x14ac:dyDescent="0.25">
      <c r="B558" s="90">
        <v>24014</v>
      </c>
      <c r="C558" t="s">
        <v>562</v>
      </c>
    </row>
    <row r="559" spans="2:3" hidden="1" x14ac:dyDescent="0.25">
      <c r="B559" s="90">
        <v>24015</v>
      </c>
      <c r="C559" t="s">
        <v>563</v>
      </c>
    </row>
    <row r="560" spans="2:3" hidden="1" x14ac:dyDescent="0.25">
      <c r="B560" s="90">
        <v>24016</v>
      </c>
      <c r="C560" t="s">
        <v>564</v>
      </c>
    </row>
    <row r="561" spans="2:3" hidden="1" x14ac:dyDescent="0.25">
      <c r="B561" s="90">
        <v>24017</v>
      </c>
      <c r="C561" t="s">
        <v>565</v>
      </c>
    </row>
    <row r="562" spans="2:3" hidden="1" x14ac:dyDescent="0.25">
      <c r="B562" s="90">
        <v>24018</v>
      </c>
      <c r="C562" t="s">
        <v>566</v>
      </c>
    </row>
    <row r="563" spans="2:3" hidden="1" x14ac:dyDescent="0.25">
      <c r="B563" s="90">
        <v>24019</v>
      </c>
      <c r="C563" t="s">
        <v>567</v>
      </c>
    </row>
    <row r="564" spans="2:3" hidden="1" x14ac:dyDescent="0.25">
      <c r="B564" s="90">
        <v>24020</v>
      </c>
      <c r="C564" t="s">
        <v>568</v>
      </c>
    </row>
    <row r="565" spans="2:3" hidden="1" x14ac:dyDescent="0.25">
      <c r="B565" s="90">
        <v>24021</v>
      </c>
      <c r="C565" t="s">
        <v>569</v>
      </c>
    </row>
    <row r="566" spans="2:3" hidden="1" x14ac:dyDescent="0.25">
      <c r="B566" s="90">
        <v>24023</v>
      </c>
      <c r="C566" t="s">
        <v>570</v>
      </c>
    </row>
    <row r="567" spans="2:3" hidden="1" x14ac:dyDescent="0.25">
      <c r="B567" s="90">
        <v>24024</v>
      </c>
      <c r="C567" t="s">
        <v>571</v>
      </c>
    </row>
    <row r="568" spans="2:3" hidden="1" x14ac:dyDescent="0.25">
      <c r="B568" s="90">
        <v>24026</v>
      </c>
      <c r="C568" t="s">
        <v>572</v>
      </c>
    </row>
    <row r="569" spans="2:3" hidden="1" x14ac:dyDescent="0.25">
      <c r="B569" s="90">
        <v>24028</v>
      </c>
      <c r="C569" t="s">
        <v>573</v>
      </c>
    </row>
    <row r="570" spans="2:3" hidden="1" x14ac:dyDescent="0.25">
      <c r="B570" s="90">
        <v>24039</v>
      </c>
      <c r="C570" t="s">
        <v>574</v>
      </c>
    </row>
    <row r="571" spans="2:3" hidden="1" x14ac:dyDescent="0.25">
      <c r="B571" s="90">
        <v>24041</v>
      </c>
      <c r="C571" t="s">
        <v>575</v>
      </c>
    </row>
    <row r="572" spans="2:3" hidden="1" x14ac:dyDescent="0.25">
      <c r="B572" s="90">
        <v>24042</v>
      </c>
      <c r="C572" t="s">
        <v>576</v>
      </c>
    </row>
    <row r="573" spans="2:3" hidden="1" x14ac:dyDescent="0.25">
      <c r="B573" s="90">
        <v>24043</v>
      </c>
      <c r="C573" t="s">
        <v>577</v>
      </c>
    </row>
    <row r="574" spans="2:3" hidden="1" x14ac:dyDescent="0.25">
      <c r="B574" s="90">
        <v>24044</v>
      </c>
      <c r="C574" t="s">
        <v>578</v>
      </c>
    </row>
    <row r="575" spans="2:3" hidden="1" x14ac:dyDescent="0.25">
      <c r="B575" s="90">
        <v>24046</v>
      </c>
      <c r="C575" t="s">
        <v>579</v>
      </c>
    </row>
    <row r="576" spans="2:3" hidden="1" x14ac:dyDescent="0.25">
      <c r="B576" s="90">
        <v>24047</v>
      </c>
      <c r="C576" t="s">
        <v>580</v>
      </c>
    </row>
    <row r="577" spans="2:3" hidden="1" x14ac:dyDescent="0.25">
      <c r="B577" s="1">
        <v>24048</v>
      </c>
      <c r="C577" t="s">
        <v>581</v>
      </c>
    </row>
    <row r="578" spans="2:3" hidden="1" x14ac:dyDescent="0.25">
      <c r="B578" s="90">
        <v>24049</v>
      </c>
      <c r="C578" t="s">
        <v>582</v>
      </c>
    </row>
    <row r="579" spans="2:3" hidden="1" x14ac:dyDescent="0.25">
      <c r="B579" s="1">
        <v>24050</v>
      </c>
      <c r="C579" t="s">
        <v>583</v>
      </c>
    </row>
    <row r="580" spans="2:3" hidden="1" x14ac:dyDescent="0.25">
      <c r="B580" s="1">
        <v>24051</v>
      </c>
      <c r="C580" t="s">
        <v>584</v>
      </c>
    </row>
    <row r="581" spans="2:3" hidden="1" x14ac:dyDescent="0.25">
      <c r="B581" s="1">
        <v>24053</v>
      </c>
      <c r="C581" t="s">
        <v>585</v>
      </c>
    </row>
    <row r="582" spans="2:3" hidden="1" x14ac:dyDescent="0.25">
      <c r="B582" s="1">
        <v>24054</v>
      </c>
      <c r="C582" t="s">
        <v>586</v>
      </c>
    </row>
    <row r="583" spans="2:3" hidden="1" x14ac:dyDescent="0.25">
      <c r="B583" s="1">
        <v>24056</v>
      </c>
      <c r="C583" t="s">
        <v>587</v>
      </c>
    </row>
    <row r="584" spans="2:3" hidden="1" x14ac:dyDescent="0.25">
      <c r="B584" s="1">
        <v>24057</v>
      </c>
      <c r="C584" t="s">
        <v>588</v>
      </c>
    </row>
    <row r="585" spans="2:3" hidden="1" x14ac:dyDescent="0.25">
      <c r="B585" s="1">
        <v>24058</v>
      </c>
      <c r="C585" t="s">
        <v>589</v>
      </c>
    </row>
    <row r="586" spans="2:3" hidden="1" x14ac:dyDescent="0.25">
      <c r="B586" s="1">
        <v>24059</v>
      </c>
      <c r="C586" t="s">
        <v>590</v>
      </c>
    </row>
    <row r="587" spans="2:3" hidden="1" x14ac:dyDescent="0.25">
      <c r="B587" s="1">
        <v>24060</v>
      </c>
      <c r="C587" t="s">
        <v>591</v>
      </c>
    </row>
    <row r="588" spans="2:3" hidden="1" x14ac:dyDescent="0.25">
      <c r="B588" s="1">
        <v>24077</v>
      </c>
      <c r="C588" t="s">
        <v>592</v>
      </c>
    </row>
    <row r="589" spans="2:3" hidden="1" x14ac:dyDescent="0.25">
      <c r="B589" s="1">
        <v>24078</v>
      </c>
      <c r="C589" t="s">
        <v>593</v>
      </c>
    </row>
    <row r="590" spans="2:3" hidden="1" x14ac:dyDescent="0.25">
      <c r="B590" s="1">
        <v>24079</v>
      </c>
      <c r="C590" t="s">
        <v>594</v>
      </c>
    </row>
    <row r="591" spans="2:3" hidden="1" x14ac:dyDescent="0.25">
      <c r="B591" s="1">
        <v>24080</v>
      </c>
      <c r="C591" t="s">
        <v>595</v>
      </c>
    </row>
    <row r="592" spans="2:3" hidden="1" x14ac:dyDescent="0.25">
      <c r="B592" s="1">
        <v>24084</v>
      </c>
      <c r="C592" t="s">
        <v>596</v>
      </c>
    </row>
    <row r="593" spans="2:3" hidden="1" x14ac:dyDescent="0.25">
      <c r="B593" s="1">
        <v>24094</v>
      </c>
      <c r="C593" t="s">
        <v>597</v>
      </c>
    </row>
    <row r="594" spans="2:3" hidden="1" x14ac:dyDescent="0.25">
      <c r="B594" s="92">
        <v>24095</v>
      </c>
      <c r="C594" t="s">
        <v>598</v>
      </c>
    </row>
    <row r="595" spans="2:3" hidden="1" x14ac:dyDescent="0.25">
      <c r="B595" s="1">
        <v>24096</v>
      </c>
      <c r="C595" t="s">
        <v>599</v>
      </c>
    </row>
    <row r="596" spans="2:3" hidden="1" x14ac:dyDescent="0.25">
      <c r="B596" s="90">
        <v>24097</v>
      </c>
      <c r="C596" t="s">
        <v>600</v>
      </c>
    </row>
    <row r="597" spans="2:3" hidden="1" x14ac:dyDescent="0.25">
      <c r="B597" s="90">
        <v>24098</v>
      </c>
      <c r="C597" t="s">
        <v>601</v>
      </c>
    </row>
    <row r="598" spans="2:3" hidden="1" x14ac:dyDescent="0.25">
      <c r="B598" s="90">
        <v>24099</v>
      </c>
      <c r="C598" t="s">
        <v>602</v>
      </c>
    </row>
    <row r="599" spans="2:3" hidden="1" x14ac:dyDescent="0.25">
      <c r="B599" s="90">
        <v>24100</v>
      </c>
      <c r="C599" t="s">
        <v>603</v>
      </c>
    </row>
    <row r="600" spans="2:3" hidden="1" x14ac:dyDescent="0.25">
      <c r="B600" s="90">
        <v>24101</v>
      </c>
      <c r="C600" t="s">
        <v>604</v>
      </c>
    </row>
    <row r="601" spans="2:3" hidden="1" x14ac:dyDescent="0.25">
      <c r="B601" s="90">
        <v>24102</v>
      </c>
      <c r="C601" t="s">
        <v>605</v>
      </c>
    </row>
    <row r="602" spans="2:3" hidden="1" x14ac:dyDescent="0.25">
      <c r="B602" s="90">
        <v>24103</v>
      </c>
      <c r="C602" t="s">
        <v>606</v>
      </c>
    </row>
    <row r="603" spans="2:3" hidden="1" x14ac:dyDescent="0.25">
      <c r="B603" s="90">
        <v>24104</v>
      </c>
      <c r="C603" t="s">
        <v>607</v>
      </c>
    </row>
    <row r="604" spans="2:3" hidden="1" x14ac:dyDescent="0.25">
      <c r="B604" s="90">
        <v>24105</v>
      </c>
      <c r="C604" t="s">
        <v>608</v>
      </c>
    </row>
    <row r="605" spans="2:3" hidden="1" x14ac:dyDescent="0.25">
      <c r="B605" s="90">
        <v>24106</v>
      </c>
      <c r="C605" t="s">
        <v>609</v>
      </c>
    </row>
    <row r="606" spans="2:3" hidden="1" x14ac:dyDescent="0.25">
      <c r="B606" s="90">
        <v>24107</v>
      </c>
      <c r="C606" t="s">
        <v>610</v>
      </c>
    </row>
    <row r="607" spans="2:3" hidden="1" x14ac:dyDescent="0.25">
      <c r="B607" s="90">
        <v>24108</v>
      </c>
      <c r="C607" t="s">
        <v>611</v>
      </c>
    </row>
    <row r="608" spans="2:3" hidden="1" x14ac:dyDescent="0.25">
      <c r="B608" s="90">
        <v>24109</v>
      </c>
      <c r="C608" t="s">
        <v>612</v>
      </c>
    </row>
    <row r="609" spans="2:3" hidden="1" x14ac:dyDescent="0.25">
      <c r="B609" s="90">
        <v>24110</v>
      </c>
      <c r="C609" t="s">
        <v>613</v>
      </c>
    </row>
    <row r="610" spans="2:3" hidden="1" x14ac:dyDescent="0.25">
      <c r="B610" s="90">
        <v>24111</v>
      </c>
      <c r="C610" t="s">
        <v>614</v>
      </c>
    </row>
    <row r="611" spans="2:3" hidden="1" x14ac:dyDescent="0.25">
      <c r="B611" s="90">
        <v>24112</v>
      </c>
      <c r="C611" t="s">
        <v>615</v>
      </c>
    </row>
    <row r="612" spans="2:3" hidden="1" x14ac:dyDescent="0.25">
      <c r="B612" s="90">
        <v>24113</v>
      </c>
      <c r="C612" t="s">
        <v>616</v>
      </c>
    </row>
    <row r="613" spans="2:3" hidden="1" x14ac:dyDescent="0.25">
      <c r="B613" s="90">
        <v>24114</v>
      </c>
      <c r="C613" t="s">
        <v>617</v>
      </c>
    </row>
    <row r="614" spans="2:3" hidden="1" x14ac:dyDescent="0.25">
      <c r="B614" s="90">
        <v>24115</v>
      </c>
      <c r="C614" t="s">
        <v>618</v>
      </c>
    </row>
    <row r="615" spans="2:3" hidden="1" x14ac:dyDescent="0.25">
      <c r="B615" s="90">
        <v>24116</v>
      </c>
      <c r="C615" t="s">
        <v>619</v>
      </c>
    </row>
    <row r="616" spans="2:3" hidden="1" x14ac:dyDescent="0.25">
      <c r="B616" s="90">
        <v>24117</v>
      </c>
      <c r="C616" t="s">
        <v>620</v>
      </c>
    </row>
    <row r="617" spans="2:3" hidden="1" x14ac:dyDescent="0.25">
      <c r="B617" s="90">
        <v>24118</v>
      </c>
      <c r="C617" t="s">
        <v>621</v>
      </c>
    </row>
    <row r="618" spans="2:3" hidden="1" x14ac:dyDescent="0.25">
      <c r="B618" s="90">
        <v>24119</v>
      </c>
      <c r="C618" t="s">
        <v>622</v>
      </c>
    </row>
    <row r="619" spans="2:3" hidden="1" x14ac:dyDescent="0.25">
      <c r="B619" s="90">
        <v>24120</v>
      </c>
      <c r="C619" t="s">
        <v>623</v>
      </c>
    </row>
    <row r="620" spans="2:3" hidden="1" x14ac:dyDescent="0.25">
      <c r="B620" s="90">
        <v>24121</v>
      </c>
      <c r="C620" t="s">
        <v>624</v>
      </c>
    </row>
    <row r="621" spans="2:3" hidden="1" x14ac:dyDescent="0.25">
      <c r="B621" s="90">
        <v>24122</v>
      </c>
      <c r="C621" t="s">
        <v>625</v>
      </c>
    </row>
    <row r="622" spans="2:3" hidden="1" x14ac:dyDescent="0.25">
      <c r="B622" s="90">
        <v>24123</v>
      </c>
      <c r="C622" t="s">
        <v>626</v>
      </c>
    </row>
    <row r="623" spans="2:3" hidden="1" x14ac:dyDescent="0.25">
      <c r="B623" s="90">
        <v>24124</v>
      </c>
      <c r="C623" t="s">
        <v>627</v>
      </c>
    </row>
    <row r="624" spans="2:3" hidden="1" x14ac:dyDescent="0.25">
      <c r="B624" s="90">
        <v>24125</v>
      </c>
      <c r="C624" t="s">
        <v>628</v>
      </c>
    </row>
    <row r="625" spans="2:3" hidden="1" x14ac:dyDescent="0.25">
      <c r="B625" s="90">
        <v>24126</v>
      </c>
      <c r="C625" t="s">
        <v>629</v>
      </c>
    </row>
    <row r="626" spans="2:3" hidden="1" x14ac:dyDescent="0.25">
      <c r="B626" s="90">
        <v>24127</v>
      </c>
      <c r="C626" t="s">
        <v>630</v>
      </c>
    </row>
    <row r="627" spans="2:3" hidden="1" x14ac:dyDescent="0.25">
      <c r="B627" s="90">
        <v>24128</v>
      </c>
      <c r="C627" t="s">
        <v>631</v>
      </c>
    </row>
    <row r="628" spans="2:3" hidden="1" x14ac:dyDescent="0.25">
      <c r="B628" s="90">
        <v>24129</v>
      </c>
      <c r="C628" t="s">
        <v>632</v>
      </c>
    </row>
    <row r="629" spans="2:3" hidden="1" x14ac:dyDescent="0.25">
      <c r="B629" s="90">
        <v>24130</v>
      </c>
      <c r="C629" t="s">
        <v>633</v>
      </c>
    </row>
    <row r="630" spans="2:3" hidden="1" x14ac:dyDescent="0.25">
      <c r="B630" s="90">
        <v>24131</v>
      </c>
      <c r="C630" t="s">
        <v>634</v>
      </c>
    </row>
    <row r="631" spans="2:3" hidden="1" x14ac:dyDescent="0.25">
      <c r="B631" s="90">
        <v>24132</v>
      </c>
      <c r="C631" t="s">
        <v>635</v>
      </c>
    </row>
    <row r="632" spans="2:3" hidden="1" x14ac:dyDescent="0.25">
      <c r="B632" s="90">
        <v>24133</v>
      </c>
      <c r="C632" t="s">
        <v>636</v>
      </c>
    </row>
    <row r="633" spans="2:3" hidden="1" x14ac:dyDescent="0.25">
      <c r="B633" s="1">
        <v>24134</v>
      </c>
      <c r="C633" t="s">
        <v>637</v>
      </c>
    </row>
    <row r="634" spans="2:3" hidden="1" x14ac:dyDescent="0.25">
      <c r="B634" s="92">
        <v>24135</v>
      </c>
      <c r="C634" t="s">
        <v>638</v>
      </c>
    </row>
    <row r="635" spans="2:3" hidden="1" x14ac:dyDescent="0.25">
      <c r="B635" s="1">
        <v>24136</v>
      </c>
      <c r="C635" t="s">
        <v>639</v>
      </c>
    </row>
    <row r="636" spans="2:3" hidden="1" x14ac:dyDescent="0.25">
      <c r="B636" s="1">
        <v>24137</v>
      </c>
      <c r="C636" t="s">
        <v>640</v>
      </c>
    </row>
    <row r="637" spans="2:3" hidden="1" x14ac:dyDescent="0.25">
      <c r="B637" s="1">
        <v>24138</v>
      </c>
      <c r="C637" t="s">
        <v>641</v>
      </c>
    </row>
    <row r="638" spans="2:3" hidden="1" x14ac:dyDescent="0.25">
      <c r="B638" s="1">
        <v>24139</v>
      </c>
      <c r="C638" t="s">
        <v>642</v>
      </c>
    </row>
    <row r="639" spans="2:3" hidden="1" x14ac:dyDescent="0.25">
      <c r="B639" s="1">
        <v>24146</v>
      </c>
      <c r="C639" t="s">
        <v>1030</v>
      </c>
    </row>
    <row r="640" spans="2:3" hidden="1" x14ac:dyDescent="0.25">
      <c r="B640" s="1">
        <v>24147</v>
      </c>
      <c r="C640" t="s">
        <v>773</v>
      </c>
    </row>
    <row r="641" spans="2:3" hidden="1" x14ac:dyDescent="0.25">
      <c r="B641" s="1">
        <v>24148</v>
      </c>
      <c r="C641" t="s">
        <v>1031</v>
      </c>
    </row>
    <row r="642" spans="2:3" hidden="1" x14ac:dyDescent="0.25">
      <c r="B642" s="1">
        <v>24149</v>
      </c>
      <c r="C642" t="s">
        <v>1032</v>
      </c>
    </row>
    <row r="643" spans="2:3" hidden="1" x14ac:dyDescent="0.25">
      <c r="B643" s="1">
        <v>24151</v>
      </c>
      <c r="C643" t="s">
        <v>1033</v>
      </c>
    </row>
    <row r="644" spans="2:3" hidden="1" x14ac:dyDescent="0.25">
      <c r="B644" s="1">
        <v>24152</v>
      </c>
      <c r="C644" t="s">
        <v>1034</v>
      </c>
    </row>
    <row r="645" spans="2:3" hidden="1" x14ac:dyDescent="0.25">
      <c r="B645" s="1">
        <v>24155</v>
      </c>
      <c r="C645" t="s">
        <v>1035</v>
      </c>
    </row>
    <row r="646" spans="2:3" hidden="1" x14ac:dyDescent="0.25">
      <c r="B646" s="1">
        <v>24156</v>
      </c>
      <c r="C646" t="s">
        <v>1036</v>
      </c>
    </row>
    <row r="647" spans="2:3" hidden="1" x14ac:dyDescent="0.25">
      <c r="B647" s="1">
        <v>24157</v>
      </c>
      <c r="C647" t="s">
        <v>1037</v>
      </c>
    </row>
    <row r="648" spans="2:3" hidden="1" x14ac:dyDescent="0.25">
      <c r="B648" s="1">
        <v>24158</v>
      </c>
      <c r="C648" t="s">
        <v>1038</v>
      </c>
    </row>
    <row r="649" spans="2:3" hidden="1" x14ac:dyDescent="0.25">
      <c r="B649" s="1">
        <v>24159</v>
      </c>
      <c r="C649" t="s">
        <v>1039</v>
      </c>
    </row>
    <row r="650" spans="2:3" hidden="1" x14ac:dyDescent="0.25">
      <c r="B650" s="1">
        <v>24160</v>
      </c>
      <c r="C650" t="s">
        <v>1040</v>
      </c>
    </row>
    <row r="651" spans="2:3" hidden="1" x14ac:dyDescent="0.25">
      <c r="B651" s="1">
        <v>24161</v>
      </c>
      <c r="C651" t="s">
        <v>1041</v>
      </c>
    </row>
    <row r="652" spans="2:3" hidden="1" x14ac:dyDescent="0.25">
      <c r="B652" s="1">
        <v>24162</v>
      </c>
      <c r="C652" t="s">
        <v>1042</v>
      </c>
    </row>
    <row r="653" spans="2:3" hidden="1" x14ac:dyDescent="0.25">
      <c r="B653" s="1">
        <v>24163</v>
      </c>
      <c r="C653" t="s">
        <v>1043</v>
      </c>
    </row>
    <row r="654" spans="2:3" hidden="1" x14ac:dyDescent="0.25">
      <c r="B654" s="1">
        <v>24164</v>
      </c>
      <c r="C654" t="s">
        <v>1044</v>
      </c>
    </row>
    <row r="655" spans="2:3" hidden="1" x14ac:dyDescent="0.25">
      <c r="B655" s="1">
        <v>24167</v>
      </c>
      <c r="C655" t="s">
        <v>952</v>
      </c>
    </row>
    <row r="656" spans="2:3" hidden="1" x14ac:dyDescent="0.25">
      <c r="B656" s="1">
        <v>24168</v>
      </c>
      <c r="C656" t="s">
        <v>1045</v>
      </c>
    </row>
    <row r="657" spans="2:3" hidden="1" x14ac:dyDescent="0.25">
      <c r="B657" s="1">
        <v>24225</v>
      </c>
      <c r="C657" t="s">
        <v>643</v>
      </c>
    </row>
    <row r="658" spans="2:3" hidden="1" x14ac:dyDescent="0.25">
      <c r="B658" s="1">
        <v>24226</v>
      </c>
      <c r="C658" t="s">
        <v>644</v>
      </c>
    </row>
    <row r="659" spans="2:3" hidden="1" x14ac:dyDescent="0.25">
      <c r="B659" s="1">
        <v>24227</v>
      </c>
      <c r="C659" t="s">
        <v>645</v>
      </c>
    </row>
    <row r="660" spans="2:3" hidden="1" x14ac:dyDescent="0.25">
      <c r="B660" s="1">
        <v>24228</v>
      </c>
      <c r="C660" t="s">
        <v>646</v>
      </c>
    </row>
    <row r="661" spans="2:3" hidden="1" x14ac:dyDescent="0.25">
      <c r="B661" s="1">
        <v>24229</v>
      </c>
      <c r="C661" t="s">
        <v>647</v>
      </c>
    </row>
    <row r="662" spans="2:3" hidden="1" x14ac:dyDescent="0.25">
      <c r="B662" s="1">
        <v>24230</v>
      </c>
      <c r="C662" t="s">
        <v>648</v>
      </c>
    </row>
    <row r="663" spans="2:3" hidden="1" x14ac:dyDescent="0.25">
      <c r="B663" s="1">
        <v>24231</v>
      </c>
      <c r="C663" t="s">
        <v>649</v>
      </c>
    </row>
    <row r="664" spans="2:3" hidden="1" x14ac:dyDescent="0.25">
      <c r="B664" s="1">
        <v>24232</v>
      </c>
      <c r="C664" t="s">
        <v>650</v>
      </c>
    </row>
    <row r="665" spans="2:3" hidden="1" x14ac:dyDescent="0.25">
      <c r="B665" s="1">
        <v>24233</v>
      </c>
      <c r="C665" t="s">
        <v>651</v>
      </c>
    </row>
    <row r="666" spans="2:3" hidden="1" x14ac:dyDescent="0.25">
      <c r="B666" s="1">
        <v>24234</v>
      </c>
      <c r="C666" t="s">
        <v>652</v>
      </c>
    </row>
    <row r="667" spans="2:3" hidden="1" x14ac:dyDescent="0.25">
      <c r="B667" s="1">
        <v>24235</v>
      </c>
      <c r="C667" t="s">
        <v>653</v>
      </c>
    </row>
    <row r="668" spans="2:3" hidden="1" x14ac:dyDescent="0.25">
      <c r="B668" s="1">
        <v>24236</v>
      </c>
      <c r="C668" t="s">
        <v>654</v>
      </c>
    </row>
    <row r="669" spans="2:3" hidden="1" x14ac:dyDescent="0.25">
      <c r="B669" s="1">
        <v>24237</v>
      </c>
      <c r="C669" t="s">
        <v>655</v>
      </c>
    </row>
    <row r="670" spans="2:3" hidden="1" x14ac:dyDescent="0.25">
      <c r="B670" s="1">
        <v>24238</v>
      </c>
      <c r="C670" t="s">
        <v>656</v>
      </c>
    </row>
    <row r="671" spans="2:3" hidden="1" x14ac:dyDescent="0.25">
      <c r="B671" s="1">
        <v>24239</v>
      </c>
      <c r="C671" t="s">
        <v>657</v>
      </c>
    </row>
    <row r="672" spans="2:3" hidden="1" x14ac:dyDescent="0.25">
      <c r="B672" s="1">
        <v>24240</v>
      </c>
      <c r="C672" t="s">
        <v>658</v>
      </c>
    </row>
    <row r="673" spans="2:3" hidden="1" x14ac:dyDescent="0.25">
      <c r="B673" s="1">
        <v>24241</v>
      </c>
      <c r="C673" t="s">
        <v>659</v>
      </c>
    </row>
    <row r="674" spans="2:3" hidden="1" x14ac:dyDescent="0.25">
      <c r="B674" s="1">
        <v>24242</v>
      </c>
      <c r="C674" t="s">
        <v>660</v>
      </c>
    </row>
    <row r="675" spans="2:3" hidden="1" x14ac:dyDescent="0.25">
      <c r="B675" s="1">
        <v>24243</v>
      </c>
      <c r="C675" t="s">
        <v>661</v>
      </c>
    </row>
    <row r="676" spans="2:3" hidden="1" x14ac:dyDescent="0.25">
      <c r="B676" s="1">
        <v>24244</v>
      </c>
      <c r="C676" t="s">
        <v>1009</v>
      </c>
    </row>
    <row r="677" spans="2:3" hidden="1" x14ac:dyDescent="0.25">
      <c r="B677" s="1">
        <v>24245</v>
      </c>
      <c r="C677" t="s">
        <v>662</v>
      </c>
    </row>
    <row r="678" spans="2:3" hidden="1" x14ac:dyDescent="0.25">
      <c r="B678" s="1">
        <v>24246</v>
      </c>
      <c r="C678" t="s">
        <v>663</v>
      </c>
    </row>
    <row r="679" spans="2:3" hidden="1" x14ac:dyDescent="0.25">
      <c r="B679" s="1">
        <v>24247</v>
      </c>
      <c r="C679" t="s">
        <v>664</v>
      </c>
    </row>
    <row r="680" spans="2:3" hidden="1" x14ac:dyDescent="0.25">
      <c r="B680" s="1">
        <v>24248</v>
      </c>
      <c r="C680" t="s">
        <v>1010</v>
      </c>
    </row>
    <row r="681" spans="2:3" hidden="1" x14ac:dyDescent="0.25">
      <c r="B681" s="1">
        <v>24249</v>
      </c>
      <c r="C681" t="s">
        <v>665</v>
      </c>
    </row>
    <row r="682" spans="2:3" hidden="1" x14ac:dyDescent="0.25">
      <c r="B682" s="1">
        <v>24250</v>
      </c>
      <c r="C682" t="s">
        <v>666</v>
      </c>
    </row>
    <row r="683" spans="2:3" hidden="1" x14ac:dyDescent="0.25">
      <c r="B683" s="1">
        <v>24251</v>
      </c>
      <c r="C683" t="s">
        <v>667</v>
      </c>
    </row>
    <row r="684" spans="2:3" hidden="1" x14ac:dyDescent="0.25">
      <c r="B684" s="1">
        <v>24252</v>
      </c>
      <c r="C684" t="s">
        <v>668</v>
      </c>
    </row>
    <row r="685" spans="2:3" hidden="1" x14ac:dyDescent="0.25">
      <c r="B685" s="1">
        <v>24253</v>
      </c>
      <c r="C685" t="s">
        <v>670</v>
      </c>
    </row>
    <row r="686" spans="2:3" hidden="1" x14ac:dyDescent="0.25">
      <c r="B686" s="1">
        <v>24254</v>
      </c>
      <c r="C686" t="s">
        <v>669</v>
      </c>
    </row>
    <row r="687" spans="2:3" hidden="1" x14ac:dyDescent="0.25">
      <c r="B687" s="1">
        <v>24255</v>
      </c>
      <c r="C687" t="s">
        <v>671</v>
      </c>
    </row>
    <row r="688" spans="2:3" hidden="1" x14ac:dyDescent="0.25">
      <c r="B688" s="1">
        <v>24256</v>
      </c>
      <c r="C688" t="s">
        <v>1008</v>
      </c>
    </row>
    <row r="689" spans="2:3" hidden="1" x14ac:dyDescent="0.25">
      <c r="B689" s="1">
        <v>24257</v>
      </c>
      <c r="C689" t="s">
        <v>672</v>
      </c>
    </row>
    <row r="690" spans="2:3" hidden="1" x14ac:dyDescent="0.25">
      <c r="B690" s="1">
        <v>24258</v>
      </c>
      <c r="C690" t="s">
        <v>673</v>
      </c>
    </row>
    <row r="691" spans="2:3" hidden="1" x14ac:dyDescent="0.25">
      <c r="B691" s="1">
        <v>24259</v>
      </c>
      <c r="C691" t="s">
        <v>674</v>
      </c>
    </row>
    <row r="692" spans="2:3" hidden="1" x14ac:dyDescent="0.25">
      <c r="B692" s="1">
        <v>24260</v>
      </c>
      <c r="C692" t="s">
        <v>675</v>
      </c>
    </row>
    <row r="693" spans="2:3" hidden="1" x14ac:dyDescent="0.25">
      <c r="B693" s="1">
        <v>24261</v>
      </c>
      <c r="C693" t="s">
        <v>676</v>
      </c>
    </row>
    <row r="694" spans="2:3" hidden="1" x14ac:dyDescent="0.25">
      <c r="B694" s="1">
        <v>24275</v>
      </c>
      <c r="C694" t="s">
        <v>1046</v>
      </c>
    </row>
    <row r="695" spans="2:3" hidden="1" x14ac:dyDescent="0.25">
      <c r="B695" s="1">
        <v>999999</v>
      </c>
      <c r="C695" t="s">
        <v>1121</v>
      </c>
    </row>
    <row r="696" spans="2:3" hidden="1" x14ac:dyDescent="0.25">
      <c r="B696" s="1"/>
    </row>
    <row r="697" spans="2:3" hidden="1" x14ac:dyDescent="0.25">
      <c r="B697" s="1"/>
    </row>
    <row r="698" spans="2:3" hidden="1" x14ac:dyDescent="0.25">
      <c r="B698" s="1"/>
    </row>
    <row r="699" spans="2:3" hidden="1" x14ac:dyDescent="0.25"/>
    <row r="700" spans="2:3" hidden="1" x14ac:dyDescent="0.25"/>
    <row r="701" spans="2:3" hidden="1" x14ac:dyDescent="0.25"/>
    <row r="702" spans="2:3" hidden="1" x14ac:dyDescent="0.25"/>
    <row r="703" spans="2:3" hidden="1" x14ac:dyDescent="0.25"/>
    <row r="704" spans="2:3"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1032" spans="9:9" x14ac:dyDescent="0.25">
      <c r="I1032" s="93"/>
    </row>
    <row r="1033" spans="9:9" x14ac:dyDescent="0.25">
      <c r="I1033" s="93"/>
    </row>
    <row r="1034" spans="9:9" x14ac:dyDescent="0.25">
      <c r="I1034" s="93"/>
    </row>
    <row r="1035" spans="9:9" x14ac:dyDescent="0.25">
      <c r="I1035" s="93"/>
    </row>
    <row r="1036" spans="9:9" x14ac:dyDescent="0.25">
      <c r="I1036" s="93"/>
    </row>
    <row r="1037" spans="9:9" x14ac:dyDescent="0.25">
      <c r="I1037" s="93"/>
    </row>
    <row r="1038" spans="9:9" x14ac:dyDescent="0.25">
      <c r="I1038" s="93"/>
    </row>
    <row r="1039" spans="9:9" x14ac:dyDescent="0.25">
      <c r="I1039" s="93"/>
    </row>
    <row r="1040" spans="9:9" x14ac:dyDescent="0.25">
      <c r="I1040" s="93"/>
    </row>
    <row r="1041" spans="9:9" x14ac:dyDescent="0.25">
      <c r="I1041" s="93"/>
    </row>
    <row r="1042" spans="9:9" x14ac:dyDescent="0.25">
      <c r="I1042" s="93"/>
    </row>
    <row r="1043" spans="9:9" x14ac:dyDescent="0.25">
      <c r="I1043" s="93"/>
    </row>
    <row r="1044" spans="9:9" x14ac:dyDescent="0.25">
      <c r="I1044" s="93"/>
    </row>
    <row r="1045" spans="9:9" x14ac:dyDescent="0.25">
      <c r="I1045" s="93"/>
    </row>
    <row r="1046" spans="9:9" x14ac:dyDescent="0.25">
      <c r="I1046" s="93"/>
    </row>
    <row r="1047" spans="9:9" x14ac:dyDescent="0.25">
      <c r="I1047" s="93"/>
    </row>
    <row r="1048" spans="9:9" x14ac:dyDescent="0.25">
      <c r="I1048" s="93"/>
    </row>
    <row r="1049" spans="9:9" x14ac:dyDescent="0.25">
      <c r="I1049" s="93"/>
    </row>
    <row r="1050" spans="9:9" x14ac:dyDescent="0.25">
      <c r="I1050" s="93"/>
    </row>
    <row r="1051" spans="9:9" x14ac:dyDescent="0.25">
      <c r="I1051" s="93"/>
    </row>
    <row r="1052" spans="9:9" x14ac:dyDescent="0.25">
      <c r="I1052" s="93"/>
    </row>
    <row r="1053" spans="9:9" x14ac:dyDescent="0.25">
      <c r="I1053" s="93"/>
    </row>
    <row r="1054" spans="9:9" x14ac:dyDescent="0.25">
      <c r="I1054" s="93"/>
    </row>
    <row r="1055" spans="9:9" x14ac:dyDescent="0.25">
      <c r="I1055" s="93"/>
    </row>
    <row r="1056" spans="9:9" x14ac:dyDescent="0.25">
      <c r="I1056" s="93"/>
    </row>
    <row r="1057" spans="9:9" x14ac:dyDescent="0.25">
      <c r="I1057" s="93"/>
    </row>
    <row r="1058" spans="9:9" x14ac:dyDescent="0.25">
      <c r="I1058" s="93"/>
    </row>
    <row r="1059" spans="9:9" x14ac:dyDescent="0.25">
      <c r="I1059" s="93"/>
    </row>
    <row r="1060" spans="9:9" x14ac:dyDescent="0.25">
      <c r="I1060" s="93"/>
    </row>
    <row r="1061" spans="9:9" x14ac:dyDescent="0.25">
      <c r="I1061" s="93"/>
    </row>
    <row r="1062" spans="9:9" x14ac:dyDescent="0.25">
      <c r="I1062" s="93"/>
    </row>
    <row r="1063" spans="9:9" x14ac:dyDescent="0.25">
      <c r="I1063" s="93"/>
    </row>
    <row r="1064" spans="9:9" x14ac:dyDescent="0.25">
      <c r="I1064" s="93"/>
    </row>
    <row r="1065" spans="9:9" x14ac:dyDescent="0.25">
      <c r="I1065" s="93"/>
    </row>
    <row r="1066" spans="9:9" x14ac:dyDescent="0.25">
      <c r="I1066" s="93"/>
    </row>
    <row r="1067" spans="9:9" x14ac:dyDescent="0.25">
      <c r="I1067" s="93"/>
    </row>
    <row r="1068" spans="9:9" x14ac:dyDescent="0.25">
      <c r="I1068" s="93"/>
    </row>
    <row r="1069" spans="9:9" x14ac:dyDescent="0.25">
      <c r="I1069" s="93"/>
    </row>
    <row r="1070" spans="9:9" x14ac:dyDescent="0.25">
      <c r="I1070" s="93"/>
    </row>
    <row r="1071" spans="9:9" x14ac:dyDescent="0.25">
      <c r="I1071" s="93"/>
    </row>
    <row r="1072" spans="9:9" x14ac:dyDescent="0.25">
      <c r="I1072" s="93"/>
    </row>
    <row r="1073" spans="9:9" x14ac:dyDescent="0.25">
      <c r="I1073" s="93"/>
    </row>
    <row r="1074" spans="9:9" x14ac:dyDescent="0.25">
      <c r="I1074" s="93"/>
    </row>
    <row r="1075" spans="9:9" x14ac:dyDescent="0.25">
      <c r="I1075" s="93"/>
    </row>
    <row r="1076" spans="9:9" x14ac:dyDescent="0.25">
      <c r="I1076" s="93"/>
    </row>
    <row r="1077" spans="9:9" x14ac:dyDescent="0.25">
      <c r="I1077" s="93"/>
    </row>
    <row r="1078" spans="9:9" x14ac:dyDescent="0.25">
      <c r="I1078" s="93"/>
    </row>
    <row r="1079" spans="9:9" x14ac:dyDescent="0.25">
      <c r="I1079" s="93"/>
    </row>
    <row r="1080" spans="9:9" x14ac:dyDescent="0.25">
      <c r="I1080" s="93"/>
    </row>
    <row r="1081" spans="9:9" x14ac:dyDescent="0.25">
      <c r="I1081" s="93"/>
    </row>
    <row r="1082" spans="9:9" x14ac:dyDescent="0.25">
      <c r="I1082" s="93"/>
    </row>
    <row r="1083" spans="9:9" x14ac:dyDescent="0.25">
      <c r="I1083" s="93"/>
    </row>
    <row r="1084" spans="9:9" x14ac:dyDescent="0.25">
      <c r="I1084" s="93"/>
    </row>
    <row r="1085" spans="9:9" x14ac:dyDescent="0.25">
      <c r="I1085" s="93"/>
    </row>
    <row r="1086" spans="9:9" x14ac:dyDescent="0.25">
      <c r="I1086" s="93"/>
    </row>
    <row r="1087" spans="9:9" x14ac:dyDescent="0.25">
      <c r="I1087" s="93"/>
    </row>
    <row r="1088" spans="9:9" x14ac:dyDescent="0.25">
      <c r="I1088" s="93"/>
    </row>
    <row r="1089" spans="9:9" x14ac:dyDescent="0.25">
      <c r="I1089" s="93"/>
    </row>
    <row r="1090" spans="9:9" x14ac:dyDescent="0.25">
      <c r="I1090" s="93"/>
    </row>
    <row r="1091" spans="9:9" x14ac:dyDescent="0.25">
      <c r="I1091" s="93"/>
    </row>
    <row r="1092" spans="9:9" x14ac:dyDescent="0.25">
      <c r="I1092" s="93"/>
    </row>
    <row r="1093" spans="9:9" x14ac:dyDescent="0.25">
      <c r="I1093" s="93"/>
    </row>
    <row r="1094" spans="9:9" x14ac:dyDescent="0.25">
      <c r="I1094" s="93"/>
    </row>
    <row r="1095" spans="9:9" x14ac:dyDescent="0.25">
      <c r="I1095" s="93"/>
    </row>
    <row r="1096" spans="9:9" x14ac:dyDescent="0.25">
      <c r="I1096" s="93"/>
    </row>
    <row r="1097" spans="9:9" x14ac:dyDescent="0.25">
      <c r="I1097" s="93"/>
    </row>
    <row r="1098" spans="9:9" x14ac:dyDescent="0.25">
      <c r="I1098" s="93"/>
    </row>
    <row r="1099" spans="9:9" x14ac:dyDescent="0.25">
      <c r="I1099" s="93"/>
    </row>
    <row r="1100" spans="9:9" x14ac:dyDescent="0.25">
      <c r="I1100" s="93"/>
    </row>
    <row r="1101" spans="9:9" x14ac:dyDescent="0.25">
      <c r="I1101" s="93"/>
    </row>
    <row r="1102" spans="9:9" x14ac:dyDescent="0.25">
      <c r="I1102" s="93"/>
    </row>
    <row r="1103" spans="9:9" x14ac:dyDescent="0.25">
      <c r="I1103" s="93"/>
    </row>
    <row r="1104" spans="9:9" x14ac:dyDescent="0.25">
      <c r="I1104" s="93"/>
    </row>
    <row r="1105" spans="9:9" x14ac:dyDescent="0.25">
      <c r="I1105" s="93"/>
    </row>
    <row r="1106" spans="9:9" x14ac:dyDescent="0.25">
      <c r="I1106" s="93"/>
    </row>
    <row r="1107" spans="9:9" x14ac:dyDescent="0.25">
      <c r="I1107" s="93"/>
    </row>
    <row r="1108" spans="9:9" x14ac:dyDescent="0.25">
      <c r="I1108" s="93"/>
    </row>
    <row r="1109" spans="9:9" x14ac:dyDescent="0.25">
      <c r="I1109" s="93"/>
    </row>
    <row r="1110" spans="9:9" x14ac:dyDescent="0.25">
      <c r="I1110" s="93"/>
    </row>
    <row r="1111" spans="9:9" x14ac:dyDescent="0.25">
      <c r="I1111" s="93"/>
    </row>
    <row r="1112" spans="9:9" x14ac:dyDescent="0.25">
      <c r="I1112" s="93"/>
    </row>
    <row r="1113" spans="9:9" x14ac:dyDescent="0.25">
      <c r="I1113" s="93"/>
    </row>
    <row r="1114" spans="9:9" x14ac:dyDescent="0.25">
      <c r="I1114" s="93"/>
    </row>
    <row r="1115" spans="9:9" x14ac:dyDescent="0.25">
      <c r="I1115" s="93"/>
    </row>
    <row r="1116" spans="9:9" x14ac:dyDescent="0.25">
      <c r="I1116" s="93"/>
    </row>
    <row r="1117" spans="9:9" x14ac:dyDescent="0.25">
      <c r="I1117" s="93"/>
    </row>
    <row r="1118" spans="9:9" x14ac:dyDescent="0.25">
      <c r="I1118" s="93"/>
    </row>
    <row r="1119" spans="9:9" x14ac:dyDescent="0.25">
      <c r="I1119" s="93"/>
    </row>
    <row r="1120" spans="9:9" x14ac:dyDescent="0.25">
      <c r="I1120" s="93"/>
    </row>
    <row r="1121" spans="9:9" x14ac:dyDescent="0.25">
      <c r="I1121" s="93"/>
    </row>
    <row r="1122" spans="9:9" x14ac:dyDescent="0.25">
      <c r="I1122" s="93"/>
    </row>
    <row r="1123" spans="9:9" x14ac:dyDescent="0.25">
      <c r="I1123" s="93"/>
    </row>
    <row r="1124" spans="9:9" x14ac:dyDescent="0.25">
      <c r="I1124" s="93"/>
    </row>
    <row r="1125" spans="9:9" x14ac:dyDescent="0.25">
      <c r="I1125" s="93"/>
    </row>
    <row r="1126" spans="9:9" x14ac:dyDescent="0.25">
      <c r="I1126" s="93"/>
    </row>
    <row r="1127" spans="9:9" x14ac:dyDescent="0.25">
      <c r="I1127" s="93"/>
    </row>
    <row r="1128" spans="9:9" x14ac:dyDescent="0.25">
      <c r="I1128" s="93"/>
    </row>
    <row r="1129" spans="9:9" x14ac:dyDescent="0.25">
      <c r="I1129" s="93"/>
    </row>
    <row r="1130" spans="9:9" x14ac:dyDescent="0.25">
      <c r="I1130" s="93"/>
    </row>
    <row r="1131" spans="9:9" x14ac:dyDescent="0.25">
      <c r="I1131" s="93"/>
    </row>
    <row r="1132" spans="9:9" x14ac:dyDescent="0.25">
      <c r="I1132" s="93"/>
    </row>
    <row r="1133" spans="9:9" x14ac:dyDescent="0.25">
      <c r="I1133" s="93"/>
    </row>
    <row r="1134" spans="9:9" x14ac:dyDescent="0.25">
      <c r="I1134" s="93"/>
    </row>
    <row r="1135" spans="9:9" x14ac:dyDescent="0.25">
      <c r="I1135" s="93"/>
    </row>
    <row r="1136" spans="9:9" x14ac:dyDescent="0.25">
      <c r="I1136" s="93"/>
    </row>
    <row r="1137" spans="9:9" x14ac:dyDescent="0.25">
      <c r="I1137" s="93"/>
    </row>
    <row r="1138" spans="9:9" x14ac:dyDescent="0.25">
      <c r="I1138" s="93"/>
    </row>
    <row r="1139" spans="9:9" x14ac:dyDescent="0.25">
      <c r="I1139" s="93"/>
    </row>
    <row r="1140" spans="9:9" x14ac:dyDescent="0.25">
      <c r="I1140" s="93"/>
    </row>
    <row r="1141" spans="9:9" x14ac:dyDescent="0.25">
      <c r="I1141" s="93"/>
    </row>
    <row r="1142" spans="9:9" x14ac:dyDescent="0.25">
      <c r="I1142" s="93"/>
    </row>
    <row r="1143" spans="9:9" x14ac:dyDescent="0.25">
      <c r="I1143" s="93"/>
    </row>
    <row r="1144" spans="9:9" x14ac:dyDescent="0.25">
      <c r="I1144" s="93"/>
    </row>
    <row r="1145" spans="9:9" x14ac:dyDescent="0.25">
      <c r="I1145" s="93"/>
    </row>
    <row r="1146" spans="9:9" x14ac:dyDescent="0.25">
      <c r="I1146" s="93"/>
    </row>
    <row r="1147" spans="9:9" x14ac:dyDescent="0.25">
      <c r="I1147" s="93"/>
    </row>
    <row r="1148" spans="9:9" x14ac:dyDescent="0.25">
      <c r="I1148" s="93"/>
    </row>
    <row r="1149" spans="9:9" x14ac:dyDescent="0.25">
      <c r="I1149" s="93"/>
    </row>
    <row r="1150" spans="9:9" x14ac:dyDescent="0.25">
      <c r="I1150" s="93"/>
    </row>
    <row r="1151" spans="9:9" x14ac:dyDescent="0.25">
      <c r="I1151" s="93"/>
    </row>
    <row r="1152" spans="9:9" x14ac:dyDescent="0.25">
      <c r="I1152" s="93"/>
    </row>
    <row r="1153" spans="9:9" x14ac:dyDescent="0.25">
      <c r="I1153" s="93"/>
    </row>
    <row r="1154" spans="9:9" x14ac:dyDescent="0.25">
      <c r="I1154" s="93"/>
    </row>
    <row r="1155" spans="9:9" x14ac:dyDescent="0.25">
      <c r="I1155" s="93"/>
    </row>
    <row r="1156" spans="9:9" x14ac:dyDescent="0.25">
      <c r="I1156" s="93"/>
    </row>
    <row r="1157" spans="9:9" x14ac:dyDescent="0.25">
      <c r="I1157" s="93"/>
    </row>
    <row r="1158" spans="9:9" x14ac:dyDescent="0.25">
      <c r="I1158" s="93"/>
    </row>
    <row r="1159" spans="9:9" x14ac:dyDescent="0.25">
      <c r="I1159" s="93"/>
    </row>
    <row r="1160" spans="9:9" x14ac:dyDescent="0.25">
      <c r="I1160" s="93"/>
    </row>
    <row r="1161" spans="9:9" x14ac:dyDescent="0.25">
      <c r="I1161" s="93"/>
    </row>
    <row r="1162" spans="9:9" x14ac:dyDescent="0.25">
      <c r="I1162" s="93"/>
    </row>
    <row r="1163" spans="9:9" x14ac:dyDescent="0.25">
      <c r="I1163" s="93"/>
    </row>
    <row r="1164" spans="9:9" x14ac:dyDescent="0.25">
      <c r="I1164" s="93"/>
    </row>
    <row r="1165" spans="9:9" x14ac:dyDescent="0.25">
      <c r="I1165" s="93"/>
    </row>
    <row r="1166" spans="9:9" x14ac:dyDescent="0.25">
      <c r="I1166" s="93"/>
    </row>
    <row r="1167" spans="9:9" x14ac:dyDescent="0.25">
      <c r="I1167" s="93"/>
    </row>
    <row r="1168" spans="9:9" x14ac:dyDescent="0.25">
      <c r="I1168" s="93"/>
    </row>
    <row r="1169" spans="9:9" x14ac:dyDescent="0.25">
      <c r="I1169" s="93"/>
    </row>
    <row r="1170" spans="9:9" x14ac:dyDescent="0.25">
      <c r="I1170" s="93"/>
    </row>
    <row r="1171" spans="9:9" x14ac:dyDescent="0.25">
      <c r="I1171" s="93"/>
    </row>
    <row r="1172" spans="9:9" x14ac:dyDescent="0.25">
      <c r="I1172" s="93"/>
    </row>
    <row r="1173" spans="9:9" x14ac:dyDescent="0.25">
      <c r="I1173" s="93"/>
    </row>
    <row r="1174" spans="9:9" x14ac:dyDescent="0.25">
      <c r="I1174" s="93"/>
    </row>
    <row r="1175" spans="9:9" x14ac:dyDescent="0.25">
      <c r="I1175" s="93"/>
    </row>
    <row r="1176" spans="9:9" x14ac:dyDescent="0.25">
      <c r="I1176" s="93"/>
    </row>
    <row r="1177" spans="9:9" x14ac:dyDescent="0.25">
      <c r="I1177" s="93"/>
    </row>
    <row r="1178" spans="9:9" x14ac:dyDescent="0.25">
      <c r="I1178" s="93"/>
    </row>
    <row r="1179" spans="9:9" x14ac:dyDescent="0.25">
      <c r="I1179" s="93"/>
    </row>
    <row r="1180" spans="9:9" x14ac:dyDescent="0.25">
      <c r="I1180" s="93"/>
    </row>
    <row r="1181" spans="9:9" x14ac:dyDescent="0.25">
      <c r="I1181" s="93"/>
    </row>
    <row r="1182" spans="9:9" x14ac:dyDescent="0.25">
      <c r="I1182" s="93"/>
    </row>
    <row r="1183" spans="9:9" x14ac:dyDescent="0.25">
      <c r="I1183" s="93"/>
    </row>
    <row r="1184" spans="9:9" x14ac:dyDescent="0.25">
      <c r="I1184" s="93"/>
    </row>
    <row r="1185" spans="9:9" x14ac:dyDescent="0.25">
      <c r="I1185" s="93"/>
    </row>
    <row r="1186" spans="9:9" x14ac:dyDescent="0.25">
      <c r="I1186" s="93"/>
    </row>
    <row r="1187" spans="9:9" x14ac:dyDescent="0.25">
      <c r="I1187" s="93"/>
    </row>
    <row r="1188" spans="9:9" x14ac:dyDescent="0.25">
      <c r="I1188" s="93"/>
    </row>
    <row r="1189" spans="9:9" x14ac:dyDescent="0.25">
      <c r="I1189" s="93"/>
    </row>
    <row r="1190" spans="9:9" x14ac:dyDescent="0.25">
      <c r="I1190" s="93"/>
    </row>
    <row r="1191" spans="9:9" x14ac:dyDescent="0.25">
      <c r="I1191" s="93"/>
    </row>
    <row r="1192" spans="9:9" x14ac:dyDescent="0.25">
      <c r="I1192" s="93"/>
    </row>
    <row r="1193" spans="9:9" x14ac:dyDescent="0.25">
      <c r="I1193" s="93"/>
    </row>
    <row r="1194" spans="9:9" x14ac:dyDescent="0.25">
      <c r="I1194" s="93"/>
    </row>
    <row r="1195" spans="9:9" x14ac:dyDescent="0.25">
      <c r="I1195" s="93"/>
    </row>
    <row r="1196" spans="9:9" x14ac:dyDescent="0.25">
      <c r="I1196" s="93"/>
    </row>
    <row r="1197" spans="9:9" x14ac:dyDescent="0.25">
      <c r="I1197" s="93"/>
    </row>
    <row r="1344" ht="1.5" customHeight="1" x14ac:dyDescent="0.25"/>
  </sheetData>
  <mergeCells count="2">
    <mergeCell ref="H13:M13"/>
    <mergeCell ref="AL14:AN14"/>
  </mergeCells>
  <dataValidations count="8">
    <dataValidation type="whole" allowBlank="1" showInputMessage="1" showErrorMessage="1" sqref="E10:F10">
      <formula1>1</formula1>
      <formula2>10</formula2>
    </dataValidation>
    <dataValidation type="list" allowBlank="1" showInputMessage="1" showErrorMessage="1" sqref="C17:C33">
      <formula1>$B$71:$B$800</formula1>
    </dataValidation>
    <dataValidation type="list" allowBlank="1" showInputMessage="1" showErrorMessage="1" error="Only Appoved Names_x000a_Can Be used" sqref="B8">
      <formula1>$A$71:$A$400</formula1>
    </dataValidation>
    <dataValidation type="list" allowBlank="1" showInputMessage="1" showErrorMessage="1" error="Only Appoved Names_x000a_Can Be Used" sqref="E17:E33">
      <formula1>$A$71:$A$311</formula1>
    </dataValidation>
    <dataValidation type="list" allowBlank="1" showInputMessage="1" showErrorMessage="1" errorTitle="Locational Input Error" error="You Must Enter One of the Following_x000a_ROS, NYC, LI, HQ, PJM, OH, NE" sqref="D17:D33">
      <formula1>$D$71:$D$77</formula1>
    </dataValidation>
    <dataValidation type="list" allowBlank="1" showInputMessage="1" showErrorMessage="1" sqref="B12">
      <formula1>$E$71:$E$72</formula1>
    </dataValidation>
    <dataValidation type="list" allowBlank="1" showInputMessage="1" showErrorMessage="1" error="Select from List, or enter Sold or Purchased" sqref="G17:G33">
      <formula1>$G$71:$G$72</formula1>
    </dataValidation>
    <dataValidation type="list" allowBlank="1" showInputMessage="1" showErrorMessage="1" sqref="F17:F33">
      <formula1>$G$74:$G$75</formula1>
    </dataValidation>
  </dataValidations>
  <printOptions horizontalCentered="1" verticalCentered="1"/>
  <pageMargins left="0.5" right="0.5" top="0.5" bottom="0.5" header="0" footer="0"/>
  <pageSetup scale="70" orientation="landscape" r:id="rId1"/>
  <headerFooter alignWithMargins="0"/>
  <drawing r:id="rId2"/>
  <legacyDrawing r:id="rId3"/>
  <controls>
    <mc:AlternateContent xmlns:mc="http://schemas.openxmlformats.org/markup-compatibility/2006">
      <mc:Choice Requires="x14">
        <control shapeId="2051" r:id="rId4" name="CommandButton3">
          <controlPr autoLine="0" r:id="rId5">
            <anchor moveWithCells="1" sizeWithCells="1">
              <from>
                <xdr:col>0</xdr:col>
                <xdr:colOff>419100</xdr:colOff>
                <xdr:row>3</xdr:row>
                <xdr:rowOff>182880</xdr:rowOff>
              </from>
              <to>
                <xdr:col>0</xdr:col>
                <xdr:colOff>1165860</xdr:colOff>
                <xdr:row>5</xdr:row>
                <xdr:rowOff>114300</xdr:rowOff>
              </to>
            </anchor>
          </controlPr>
        </control>
      </mc:Choice>
      <mc:Fallback>
        <control shapeId="2051" r:id="rId4" name="CommandButton3"/>
      </mc:Fallback>
    </mc:AlternateContent>
    <mc:AlternateContent xmlns:mc="http://schemas.openxmlformats.org/markup-compatibility/2006">
      <mc:Choice Requires="x14">
        <control shapeId="2049" r:id="rId6" name="CommandButton1">
          <controlPr defaultSize="0" autoLine="0" r:id="rId7">
            <anchor moveWithCells="1">
              <from>
                <xdr:col>0</xdr:col>
                <xdr:colOff>304800</xdr:colOff>
                <xdr:row>1</xdr:row>
                <xdr:rowOff>144780</xdr:rowOff>
              </from>
              <to>
                <xdr:col>0</xdr:col>
                <xdr:colOff>1303020</xdr:colOff>
                <xdr:row>3</xdr:row>
                <xdr:rowOff>68580</xdr:rowOff>
              </to>
            </anchor>
          </controlPr>
        </control>
      </mc:Choice>
      <mc:Fallback>
        <control shapeId="2049" r:id="rId6" name="CommandButton1"/>
      </mc:Fallback>
    </mc:AlternateContent>
  </control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629"/>
  <sheetViews>
    <sheetView workbookViewId="0">
      <selection activeCell="E3" sqref="E3:F627"/>
    </sheetView>
  </sheetViews>
  <sheetFormatPr defaultColWidth="9.109375" defaultRowHeight="13.2" x14ac:dyDescent="0.25"/>
  <cols>
    <col min="1" max="1" width="10.88671875" style="169" bestFit="1" customWidth="1"/>
    <col min="2" max="2" width="54.44140625" style="169" bestFit="1" customWidth="1"/>
    <col min="3" max="3" width="10.44140625" style="169" hidden="1" customWidth="1"/>
    <col min="4" max="4" width="9.109375" style="169"/>
    <col min="5" max="5" width="13" style="170" bestFit="1" customWidth="1"/>
    <col min="6" max="6" width="28.33203125" style="169" bestFit="1" customWidth="1"/>
    <col min="7" max="7" width="12.109375" style="171" customWidth="1"/>
    <col min="8" max="16384" width="9.109375" style="169"/>
  </cols>
  <sheetData>
    <row r="2" spans="1:8" x14ac:dyDescent="0.25">
      <c r="A2" s="169" t="s">
        <v>67</v>
      </c>
      <c r="B2" s="169" t="s">
        <v>62</v>
      </c>
      <c r="C2" s="169" t="s">
        <v>67</v>
      </c>
      <c r="E2" s="170" t="s">
        <v>1105</v>
      </c>
    </row>
    <row r="3" spans="1:8" x14ac:dyDescent="0.25">
      <c r="A3" s="169" t="s">
        <v>70</v>
      </c>
      <c r="B3" s="169" t="s">
        <v>69</v>
      </c>
      <c r="C3" s="169" t="s">
        <v>70</v>
      </c>
      <c r="E3" s="172">
        <v>1</v>
      </c>
      <c r="F3" s="169" t="s">
        <v>1006</v>
      </c>
      <c r="G3" s="173"/>
      <c r="H3" s="173"/>
    </row>
    <row r="4" spans="1:8" x14ac:dyDescent="0.25">
      <c r="A4" s="169" t="s">
        <v>72</v>
      </c>
      <c r="B4" s="169" t="s">
        <v>71</v>
      </c>
      <c r="C4" s="169" t="s">
        <v>72</v>
      </c>
      <c r="E4" s="172">
        <v>2</v>
      </c>
      <c r="F4" s="169" t="s">
        <v>331</v>
      </c>
      <c r="G4" s="174"/>
      <c r="H4" s="174"/>
    </row>
    <row r="5" spans="1:8" x14ac:dyDescent="0.25">
      <c r="A5" s="169" t="s">
        <v>74</v>
      </c>
      <c r="B5" s="169" t="s">
        <v>73</v>
      </c>
      <c r="C5" s="169" t="s">
        <v>74</v>
      </c>
      <c r="E5" s="172">
        <v>3</v>
      </c>
      <c r="F5" s="169" t="s">
        <v>337</v>
      </c>
      <c r="G5" s="174"/>
      <c r="H5" s="174"/>
    </row>
    <row r="6" spans="1:8" x14ac:dyDescent="0.25">
      <c r="A6" s="169" t="s">
        <v>226</v>
      </c>
      <c r="B6" s="169" t="s">
        <v>225</v>
      </c>
      <c r="C6" s="169" t="s">
        <v>226</v>
      </c>
      <c r="E6" s="172">
        <v>4</v>
      </c>
      <c r="F6" s="169" t="s">
        <v>962</v>
      </c>
      <c r="G6" s="174"/>
      <c r="H6" s="174"/>
    </row>
    <row r="7" spans="1:8" x14ac:dyDescent="0.25">
      <c r="A7" s="169" t="s">
        <v>228</v>
      </c>
      <c r="B7" s="169" t="s">
        <v>227</v>
      </c>
      <c r="C7" s="169" t="s">
        <v>228</v>
      </c>
      <c r="E7" s="172">
        <v>5</v>
      </c>
      <c r="F7" s="169" t="s">
        <v>332</v>
      </c>
      <c r="G7" s="174"/>
      <c r="H7" s="174"/>
    </row>
    <row r="8" spans="1:8" x14ac:dyDescent="0.25">
      <c r="A8" s="169" t="s">
        <v>310</v>
      </c>
      <c r="B8" s="169" t="s">
        <v>309</v>
      </c>
      <c r="C8" s="169" t="s">
        <v>310</v>
      </c>
      <c r="E8" s="172">
        <v>6</v>
      </c>
      <c r="F8" s="169" t="s">
        <v>338</v>
      </c>
      <c r="G8" s="174"/>
      <c r="H8" s="174"/>
    </row>
    <row r="9" spans="1:8" x14ac:dyDescent="0.25">
      <c r="A9" s="169" t="s">
        <v>160</v>
      </c>
      <c r="B9" s="169" t="s">
        <v>356</v>
      </c>
      <c r="C9" s="169" t="s">
        <v>160</v>
      </c>
      <c r="E9" s="172">
        <v>7</v>
      </c>
      <c r="F9" s="169" t="s">
        <v>963</v>
      </c>
      <c r="G9" s="174"/>
      <c r="H9" s="174"/>
    </row>
    <row r="10" spans="1:8" x14ac:dyDescent="0.25">
      <c r="A10" s="169" t="s">
        <v>76</v>
      </c>
      <c r="B10" s="169" t="s">
        <v>75</v>
      </c>
      <c r="C10" s="169" t="s">
        <v>76</v>
      </c>
      <c r="E10" s="172">
        <v>8</v>
      </c>
      <c r="F10" s="169" t="s">
        <v>333</v>
      </c>
      <c r="G10" s="174"/>
      <c r="H10" s="174"/>
    </row>
    <row r="11" spans="1:8" x14ac:dyDescent="0.25">
      <c r="A11" s="169" t="s">
        <v>230</v>
      </c>
      <c r="B11" s="169" t="s">
        <v>229</v>
      </c>
      <c r="C11" s="169" t="s">
        <v>230</v>
      </c>
      <c r="E11" s="172">
        <v>9</v>
      </c>
      <c r="F11" s="169" t="s">
        <v>339</v>
      </c>
      <c r="G11" s="174"/>
      <c r="H11" s="174"/>
    </row>
    <row r="12" spans="1:8" x14ac:dyDescent="0.25">
      <c r="A12" s="169" t="s">
        <v>232</v>
      </c>
      <c r="B12" s="169" t="s">
        <v>231</v>
      </c>
      <c r="C12" s="169" t="s">
        <v>232</v>
      </c>
      <c r="E12" s="172">
        <v>10</v>
      </c>
      <c r="F12" s="169" t="s">
        <v>964</v>
      </c>
      <c r="G12" s="174"/>
      <c r="H12" s="174"/>
    </row>
    <row r="13" spans="1:8" x14ac:dyDescent="0.25">
      <c r="A13" s="169" t="s">
        <v>78</v>
      </c>
      <c r="B13" s="169" t="s">
        <v>77</v>
      </c>
      <c r="C13" s="169" t="s">
        <v>78</v>
      </c>
      <c r="E13" s="172">
        <v>11</v>
      </c>
      <c r="F13" s="169" t="s">
        <v>334</v>
      </c>
      <c r="G13" s="174"/>
      <c r="H13" s="174"/>
    </row>
    <row r="14" spans="1:8" x14ac:dyDescent="0.25">
      <c r="A14" s="169" t="s">
        <v>80</v>
      </c>
      <c r="B14" s="169" t="s">
        <v>79</v>
      </c>
      <c r="C14" s="169" t="s">
        <v>80</v>
      </c>
      <c r="E14" s="172">
        <v>12</v>
      </c>
      <c r="F14" s="169" t="s">
        <v>340</v>
      </c>
      <c r="G14" s="174"/>
      <c r="H14" s="174"/>
    </row>
    <row r="15" spans="1:8" x14ac:dyDescent="0.25">
      <c r="A15" s="169" t="s">
        <v>234</v>
      </c>
      <c r="B15" s="169" t="s">
        <v>233</v>
      </c>
      <c r="C15" s="169" t="s">
        <v>234</v>
      </c>
      <c r="E15" s="172">
        <v>13</v>
      </c>
      <c r="F15" s="169" t="s">
        <v>965</v>
      </c>
      <c r="G15" s="174"/>
      <c r="H15" s="174"/>
    </row>
    <row r="16" spans="1:8" x14ac:dyDescent="0.25">
      <c r="A16" s="169" t="s">
        <v>82</v>
      </c>
      <c r="B16" s="169" t="s">
        <v>81</v>
      </c>
      <c r="C16" s="169" t="s">
        <v>82</v>
      </c>
      <c r="E16" s="172">
        <v>14</v>
      </c>
      <c r="F16" s="169" t="s">
        <v>335</v>
      </c>
      <c r="G16" s="174"/>
      <c r="H16" s="174"/>
    </row>
    <row r="17" spans="1:8" x14ac:dyDescent="0.25">
      <c r="A17" s="169" t="s">
        <v>938</v>
      </c>
      <c r="B17" s="174" t="s">
        <v>1</v>
      </c>
      <c r="C17" s="169" t="s">
        <v>316</v>
      </c>
      <c r="E17" s="172">
        <v>15</v>
      </c>
      <c r="F17" s="169" t="s">
        <v>341</v>
      </c>
      <c r="G17" s="174"/>
      <c r="H17" s="174"/>
    </row>
    <row r="18" spans="1:8" x14ac:dyDescent="0.25">
      <c r="A18" s="169" t="s">
        <v>1120</v>
      </c>
      <c r="B18" s="169" t="s">
        <v>1120</v>
      </c>
      <c r="C18" s="169" t="s">
        <v>312</v>
      </c>
      <c r="E18" s="172">
        <v>16</v>
      </c>
      <c r="F18" s="169" t="s">
        <v>966</v>
      </c>
      <c r="G18" s="174"/>
      <c r="H18" s="174"/>
    </row>
    <row r="19" spans="1:8" x14ac:dyDescent="0.25">
      <c r="A19" s="169" t="s">
        <v>316</v>
      </c>
      <c r="B19" s="169" t="s">
        <v>315</v>
      </c>
      <c r="C19" s="169" t="s">
        <v>236</v>
      </c>
      <c r="E19" s="172">
        <v>17</v>
      </c>
      <c r="F19" s="169" t="s">
        <v>342</v>
      </c>
      <c r="G19" s="174"/>
      <c r="H19" s="174"/>
    </row>
    <row r="20" spans="1:8" x14ac:dyDescent="0.25">
      <c r="A20" s="169" t="s">
        <v>312</v>
      </c>
      <c r="B20" s="169" t="s">
        <v>311</v>
      </c>
      <c r="C20" s="169" t="s">
        <v>84</v>
      </c>
      <c r="E20" s="172">
        <v>18</v>
      </c>
      <c r="F20" s="169" t="s">
        <v>348</v>
      </c>
      <c r="G20" s="174"/>
      <c r="H20" s="174"/>
    </row>
    <row r="21" spans="1:8" x14ac:dyDescent="0.25">
      <c r="A21" s="169" t="s">
        <v>236</v>
      </c>
      <c r="B21" s="169" t="s">
        <v>235</v>
      </c>
      <c r="C21" s="169" t="s">
        <v>86</v>
      </c>
      <c r="E21" s="172">
        <v>19</v>
      </c>
      <c r="F21" s="169" t="s">
        <v>967</v>
      </c>
      <c r="G21" s="174"/>
      <c r="H21" s="174"/>
    </row>
    <row r="22" spans="1:8" x14ac:dyDescent="0.25">
      <c r="A22" s="169" t="s">
        <v>84</v>
      </c>
      <c r="B22" s="169" t="s">
        <v>83</v>
      </c>
      <c r="C22" s="169" t="s">
        <v>240</v>
      </c>
      <c r="E22" s="172">
        <v>20</v>
      </c>
      <c r="F22" s="169" t="s">
        <v>1007</v>
      </c>
      <c r="G22" s="174"/>
      <c r="H22" s="174"/>
    </row>
    <row r="23" spans="1:8" x14ac:dyDescent="0.25">
      <c r="A23" s="169" t="s">
        <v>86</v>
      </c>
      <c r="B23" s="169" t="s">
        <v>85</v>
      </c>
      <c r="C23" s="169" t="s">
        <v>242</v>
      </c>
      <c r="E23" s="172">
        <v>21</v>
      </c>
      <c r="F23" s="169" t="s">
        <v>343</v>
      </c>
      <c r="G23" s="174"/>
      <c r="H23" s="174"/>
    </row>
    <row r="24" spans="1:8" x14ac:dyDescent="0.25">
      <c r="A24" s="169" t="s">
        <v>240</v>
      </c>
      <c r="B24" s="169" t="s">
        <v>239</v>
      </c>
      <c r="C24" s="169" t="s">
        <v>88</v>
      </c>
      <c r="E24" s="172">
        <v>22</v>
      </c>
      <c r="F24" s="169" t="s">
        <v>349</v>
      </c>
      <c r="G24" s="174"/>
      <c r="H24" s="174"/>
    </row>
    <row r="25" spans="1:8" x14ac:dyDescent="0.25">
      <c r="A25" s="169" t="s">
        <v>242</v>
      </c>
      <c r="B25" s="169" t="s">
        <v>241</v>
      </c>
      <c r="C25" s="169" t="s">
        <v>244</v>
      </c>
      <c r="E25" s="172">
        <v>23</v>
      </c>
      <c r="F25" s="169" t="s">
        <v>968</v>
      </c>
      <c r="G25" s="174"/>
      <c r="H25" s="174"/>
    </row>
    <row r="26" spans="1:8" x14ac:dyDescent="0.25">
      <c r="A26" s="169" t="s">
        <v>88</v>
      </c>
      <c r="B26" s="169" t="s">
        <v>87</v>
      </c>
      <c r="C26" s="169" t="s">
        <v>354</v>
      </c>
      <c r="E26" s="172">
        <v>24</v>
      </c>
      <c r="F26" s="169" t="s">
        <v>344</v>
      </c>
      <c r="G26" s="174"/>
      <c r="H26" s="174"/>
    </row>
    <row r="27" spans="1:8" x14ac:dyDescent="0.25">
      <c r="A27" s="169" t="s">
        <v>244</v>
      </c>
      <c r="B27" s="169" t="s">
        <v>243</v>
      </c>
      <c r="C27" s="169" t="s">
        <v>92</v>
      </c>
      <c r="E27" s="172">
        <v>25</v>
      </c>
      <c r="F27" s="169" t="s">
        <v>350</v>
      </c>
      <c r="G27" s="174"/>
      <c r="H27" s="174"/>
    </row>
    <row r="28" spans="1:8" x14ac:dyDescent="0.25">
      <c r="A28" s="169" t="s">
        <v>354</v>
      </c>
      <c r="B28" s="169" t="s">
        <v>219</v>
      </c>
      <c r="C28" s="169" t="s">
        <v>96</v>
      </c>
      <c r="E28" s="172">
        <v>26</v>
      </c>
      <c r="F28" s="169" t="s">
        <v>969</v>
      </c>
      <c r="G28" s="174"/>
      <c r="H28" s="174"/>
    </row>
    <row r="29" spans="1:8" x14ac:dyDescent="0.25">
      <c r="A29" s="169" t="s">
        <v>92</v>
      </c>
      <c r="B29" s="169" t="s">
        <v>91</v>
      </c>
      <c r="C29" s="169" t="s">
        <v>94</v>
      </c>
      <c r="E29" s="172">
        <v>27</v>
      </c>
      <c r="F29" s="169" t="s">
        <v>345</v>
      </c>
      <c r="G29" s="174"/>
      <c r="H29" s="174"/>
    </row>
    <row r="30" spans="1:8" x14ac:dyDescent="0.25">
      <c r="A30" s="169" t="s">
        <v>96</v>
      </c>
      <c r="B30" s="169" t="s">
        <v>95</v>
      </c>
      <c r="C30" s="169" t="s">
        <v>90</v>
      </c>
      <c r="E30" s="172">
        <v>28</v>
      </c>
      <c r="F30" s="169" t="s">
        <v>351</v>
      </c>
      <c r="G30" s="174"/>
      <c r="H30" s="174"/>
    </row>
    <row r="31" spans="1:8" x14ac:dyDescent="0.25">
      <c r="A31" s="169" t="s">
        <v>94</v>
      </c>
      <c r="B31" s="169" t="s">
        <v>93</v>
      </c>
      <c r="C31" s="169" t="s">
        <v>98</v>
      </c>
      <c r="E31" s="172">
        <v>29</v>
      </c>
      <c r="F31" s="169" t="s">
        <v>958</v>
      </c>
      <c r="G31" s="174"/>
      <c r="H31" s="174"/>
    </row>
    <row r="32" spans="1:8" x14ac:dyDescent="0.25">
      <c r="A32" s="169" t="s">
        <v>90</v>
      </c>
      <c r="B32" s="169" t="s">
        <v>89</v>
      </c>
      <c r="C32" s="169" t="s">
        <v>246</v>
      </c>
      <c r="E32" s="172">
        <v>30</v>
      </c>
      <c r="F32" s="169" t="s">
        <v>346</v>
      </c>
      <c r="G32" s="174"/>
      <c r="H32" s="174"/>
    </row>
    <row r="33" spans="1:8" x14ac:dyDescent="0.25">
      <c r="A33" s="169" t="s">
        <v>98</v>
      </c>
      <c r="B33" s="169" t="s">
        <v>97</v>
      </c>
      <c r="C33" s="169" t="s">
        <v>114</v>
      </c>
      <c r="E33" s="172">
        <v>31</v>
      </c>
      <c r="F33" s="169" t="s">
        <v>352</v>
      </c>
      <c r="G33" s="174"/>
      <c r="H33" s="174"/>
    </row>
    <row r="34" spans="1:8" x14ac:dyDescent="0.25">
      <c r="A34" s="169" t="s">
        <v>677</v>
      </c>
      <c r="B34" s="169" t="s">
        <v>678</v>
      </c>
      <c r="C34" s="169" t="s">
        <v>147</v>
      </c>
      <c r="E34" s="172">
        <v>32</v>
      </c>
      <c r="F34" s="169" t="s">
        <v>959</v>
      </c>
      <c r="G34" s="174"/>
      <c r="H34" s="174"/>
    </row>
    <row r="35" spans="1:8" x14ac:dyDescent="0.25">
      <c r="A35" s="169" t="s">
        <v>246</v>
      </c>
      <c r="B35" s="169" t="s">
        <v>245</v>
      </c>
      <c r="C35" s="169" t="s">
        <v>100</v>
      </c>
      <c r="E35" s="172">
        <v>33</v>
      </c>
      <c r="F35" s="169" t="s">
        <v>347</v>
      </c>
      <c r="G35" s="174"/>
      <c r="H35" s="174"/>
    </row>
    <row r="36" spans="1:8" x14ac:dyDescent="0.25">
      <c r="A36" s="169" t="s">
        <v>114</v>
      </c>
      <c r="B36" s="169" t="s">
        <v>113</v>
      </c>
      <c r="C36" s="169" t="s">
        <v>248</v>
      </c>
      <c r="E36" s="172">
        <v>34</v>
      </c>
      <c r="F36" s="169" t="s">
        <v>353</v>
      </c>
      <c r="G36" s="174"/>
      <c r="H36" s="174"/>
    </row>
    <row r="37" spans="1:8" x14ac:dyDescent="0.25">
      <c r="A37" s="169" t="s">
        <v>147</v>
      </c>
      <c r="B37" s="169" t="s">
        <v>146</v>
      </c>
      <c r="C37" s="169" t="s">
        <v>102</v>
      </c>
      <c r="E37" s="172">
        <v>35</v>
      </c>
      <c r="F37" s="169" t="s">
        <v>960</v>
      </c>
      <c r="G37" s="174"/>
      <c r="H37" s="174"/>
    </row>
    <row r="38" spans="1:8" x14ac:dyDescent="0.25">
      <c r="A38" s="169" t="s">
        <v>100</v>
      </c>
      <c r="B38" s="169" t="s">
        <v>99</v>
      </c>
      <c r="C38" s="169" t="s">
        <v>104</v>
      </c>
      <c r="E38" s="172">
        <v>36</v>
      </c>
      <c r="F38" s="169" t="s">
        <v>330</v>
      </c>
      <c r="G38" s="174"/>
      <c r="H38" s="174"/>
    </row>
    <row r="39" spans="1:8" x14ac:dyDescent="0.25">
      <c r="A39" s="169" t="s">
        <v>248</v>
      </c>
      <c r="B39" s="169" t="s">
        <v>247</v>
      </c>
      <c r="C39" s="169" t="s">
        <v>112</v>
      </c>
      <c r="E39" s="172">
        <v>37</v>
      </c>
      <c r="F39" s="169" t="s">
        <v>336</v>
      </c>
      <c r="G39" s="174"/>
      <c r="H39" s="174"/>
    </row>
    <row r="40" spans="1:8" x14ac:dyDescent="0.25">
      <c r="A40" s="169" t="s">
        <v>102</v>
      </c>
      <c r="B40" s="169" t="s">
        <v>101</v>
      </c>
      <c r="C40" s="169" t="s">
        <v>106</v>
      </c>
      <c r="E40" s="172">
        <v>38</v>
      </c>
      <c r="F40" s="169" t="s">
        <v>961</v>
      </c>
      <c r="G40" s="174"/>
      <c r="H40" s="174"/>
    </row>
    <row r="41" spans="1:8" x14ac:dyDescent="0.25">
      <c r="A41" s="169" t="s">
        <v>104</v>
      </c>
      <c r="B41" s="169" t="s">
        <v>103</v>
      </c>
      <c r="C41" s="169" t="s">
        <v>250</v>
      </c>
      <c r="E41" s="172">
        <v>101</v>
      </c>
      <c r="F41" s="169" t="s">
        <v>774</v>
      </c>
      <c r="G41" s="174"/>
      <c r="H41" s="174"/>
    </row>
    <row r="42" spans="1:8" x14ac:dyDescent="0.25">
      <c r="A42" s="169" t="s">
        <v>112</v>
      </c>
      <c r="B42" s="169" t="s">
        <v>111</v>
      </c>
      <c r="C42" s="169" t="s">
        <v>252</v>
      </c>
      <c r="E42" s="172">
        <v>102</v>
      </c>
      <c r="F42" s="169" t="s">
        <v>775</v>
      </c>
      <c r="G42" s="174"/>
      <c r="H42" s="174"/>
    </row>
    <row r="43" spans="1:8" x14ac:dyDescent="0.25">
      <c r="A43" s="169" t="s">
        <v>106</v>
      </c>
      <c r="B43" s="169" t="s">
        <v>105</v>
      </c>
      <c r="C43" s="169" t="s">
        <v>108</v>
      </c>
      <c r="E43" s="172">
        <v>103</v>
      </c>
      <c r="F43" s="169" t="s">
        <v>776</v>
      </c>
      <c r="G43" s="174"/>
      <c r="H43" s="174"/>
    </row>
    <row r="44" spans="1:8" x14ac:dyDescent="0.25">
      <c r="A44" s="169" t="s">
        <v>250</v>
      </c>
      <c r="B44" s="169" t="s">
        <v>249</v>
      </c>
      <c r="C44" s="169" t="s">
        <v>110</v>
      </c>
      <c r="E44" s="172">
        <v>104</v>
      </c>
      <c r="F44" s="169" t="s">
        <v>777</v>
      </c>
      <c r="G44" s="174"/>
      <c r="H44" s="174"/>
    </row>
    <row r="45" spans="1:8" x14ac:dyDescent="0.25">
      <c r="A45" s="169" t="s">
        <v>683</v>
      </c>
      <c r="B45" s="169" t="s">
        <v>682</v>
      </c>
      <c r="C45" s="169" t="s">
        <v>258</v>
      </c>
      <c r="E45" s="172">
        <v>105</v>
      </c>
      <c r="F45" s="169" t="s">
        <v>778</v>
      </c>
      <c r="G45" s="174"/>
      <c r="H45" s="174"/>
    </row>
    <row r="46" spans="1:8" x14ac:dyDescent="0.25">
      <c r="A46" s="169" t="s">
        <v>252</v>
      </c>
      <c r="B46" s="169" t="s">
        <v>251</v>
      </c>
      <c r="C46" s="169" t="s">
        <v>260</v>
      </c>
      <c r="E46" s="172">
        <v>106</v>
      </c>
      <c r="F46" s="169" t="s">
        <v>779</v>
      </c>
      <c r="G46" s="174"/>
      <c r="H46" s="174"/>
    </row>
    <row r="47" spans="1:8" x14ac:dyDescent="0.25">
      <c r="A47" s="169" t="s">
        <v>108</v>
      </c>
      <c r="B47" s="169" t="s">
        <v>107</v>
      </c>
      <c r="C47" s="169" t="s">
        <v>264</v>
      </c>
      <c r="E47" s="172">
        <v>107</v>
      </c>
      <c r="F47" s="169" t="s">
        <v>780</v>
      </c>
      <c r="G47" s="174"/>
      <c r="H47" s="174"/>
    </row>
    <row r="48" spans="1:8" x14ac:dyDescent="0.25">
      <c r="A48" s="169" t="s">
        <v>110</v>
      </c>
      <c r="B48" s="169" t="s">
        <v>109</v>
      </c>
      <c r="C48" s="169" t="s">
        <v>262</v>
      </c>
      <c r="E48" s="172">
        <v>108</v>
      </c>
      <c r="F48" s="169" t="s">
        <v>781</v>
      </c>
      <c r="G48" s="174"/>
      <c r="H48" s="174"/>
    </row>
    <row r="49" spans="1:8" x14ac:dyDescent="0.25">
      <c r="A49" s="169" t="s">
        <v>258</v>
      </c>
      <c r="B49" s="169" t="s">
        <v>257</v>
      </c>
      <c r="C49" s="169" t="s">
        <v>266</v>
      </c>
      <c r="E49" s="172">
        <v>109</v>
      </c>
      <c r="F49" s="169" t="s">
        <v>782</v>
      </c>
      <c r="G49" s="174"/>
      <c r="H49" s="174"/>
    </row>
    <row r="50" spans="1:8" x14ac:dyDescent="0.25">
      <c r="A50" s="169" t="s">
        <v>260</v>
      </c>
      <c r="B50" s="169" t="s">
        <v>259</v>
      </c>
      <c r="C50" s="169" t="s">
        <v>116</v>
      </c>
      <c r="E50" s="172">
        <v>110</v>
      </c>
      <c r="F50" s="169" t="s">
        <v>783</v>
      </c>
      <c r="G50" s="174"/>
      <c r="H50" s="174"/>
    </row>
    <row r="51" spans="1:8" x14ac:dyDescent="0.25">
      <c r="A51" s="169" t="s">
        <v>1015</v>
      </c>
      <c r="B51" s="169" t="s">
        <v>1014</v>
      </c>
      <c r="C51" s="169" t="s">
        <v>153</v>
      </c>
      <c r="E51" s="172">
        <v>111</v>
      </c>
      <c r="F51" s="169" t="s">
        <v>784</v>
      </c>
      <c r="G51" s="174"/>
      <c r="H51" s="174"/>
    </row>
    <row r="52" spans="1:8" x14ac:dyDescent="0.25">
      <c r="A52" s="169" t="s">
        <v>264</v>
      </c>
      <c r="B52" s="169" t="s">
        <v>263</v>
      </c>
      <c r="C52" s="169" t="s">
        <v>268</v>
      </c>
      <c r="E52" s="172">
        <v>112</v>
      </c>
      <c r="F52" s="169" t="s">
        <v>1011</v>
      </c>
      <c r="G52" s="174"/>
      <c r="H52" s="174"/>
    </row>
    <row r="53" spans="1:8" x14ac:dyDescent="0.25">
      <c r="A53" s="169" t="s">
        <v>5</v>
      </c>
      <c r="B53" s="169" t="s">
        <v>4</v>
      </c>
      <c r="E53" s="175">
        <v>113</v>
      </c>
      <c r="F53" s="173" t="s">
        <v>1122</v>
      </c>
      <c r="G53" s="174"/>
      <c r="H53" s="174"/>
    </row>
    <row r="54" spans="1:8" x14ac:dyDescent="0.25">
      <c r="A54" s="169" t="s">
        <v>262</v>
      </c>
      <c r="B54" s="169" t="s">
        <v>261</v>
      </c>
      <c r="C54" s="169" t="s">
        <v>272</v>
      </c>
      <c r="E54" s="175">
        <v>114</v>
      </c>
      <c r="F54" s="173" t="s">
        <v>1123</v>
      </c>
      <c r="G54" s="174"/>
      <c r="H54" s="174"/>
    </row>
    <row r="55" spans="1:8" x14ac:dyDescent="0.25">
      <c r="A55" s="169" t="s">
        <v>266</v>
      </c>
      <c r="B55" s="169" t="s">
        <v>265</v>
      </c>
      <c r="C55" s="169" t="s">
        <v>118</v>
      </c>
      <c r="E55" s="172">
        <v>201</v>
      </c>
      <c r="F55" s="169" t="s">
        <v>785</v>
      </c>
      <c r="G55" s="174"/>
      <c r="H55" s="174"/>
    </row>
    <row r="56" spans="1:8" x14ac:dyDescent="0.25">
      <c r="A56" s="169" t="s">
        <v>116</v>
      </c>
      <c r="B56" s="169" t="s">
        <v>115</v>
      </c>
      <c r="C56" s="169" t="s">
        <v>120</v>
      </c>
      <c r="E56" s="172">
        <v>202</v>
      </c>
      <c r="F56" s="169" t="s">
        <v>786</v>
      </c>
      <c r="G56" s="174"/>
      <c r="H56" s="174"/>
    </row>
    <row r="57" spans="1:8" x14ac:dyDescent="0.25">
      <c r="A57" s="169" t="s">
        <v>153</v>
      </c>
      <c r="B57" s="169" t="s">
        <v>152</v>
      </c>
      <c r="C57" s="169" t="s">
        <v>270</v>
      </c>
      <c r="E57" s="172">
        <v>203</v>
      </c>
      <c r="F57" s="169" t="s">
        <v>787</v>
      </c>
      <c r="G57" s="174"/>
      <c r="H57" s="174"/>
    </row>
    <row r="58" spans="1:8" x14ac:dyDescent="0.25">
      <c r="A58" s="169" t="s">
        <v>268</v>
      </c>
      <c r="B58" s="169" t="s">
        <v>267</v>
      </c>
      <c r="C58" s="169" t="s">
        <v>274</v>
      </c>
      <c r="E58" s="172">
        <v>204</v>
      </c>
      <c r="F58" s="169" t="s">
        <v>788</v>
      </c>
      <c r="G58" s="174"/>
      <c r="H58" s="174"/>
    </row>
    <row r="59" spans="1:8" x14ac:dyDescent="0.25">
      <c r="A59" s="169" t="s">
        <v>272</v>
      </c>
      <c r="B59" s="169" t="s">
        <v>271</v>
      </c>
      <c r="C59" s="169" t="s">
        <v>319</v>
      </c>
      <c r="E59" s="172">
        <v>205</v>
      </c>
      <c r="F59" s="169" t="s">
        <v>789</v>
      </c>
      <c r="G59" s="174"/>
      <c r="H59" s="174"/>
    </row>
    <row r="60" spans="1:8" x14ac:dyDescent="0.25">
      <c r="A60" s="169" t="s">
        <v>118</v>
      </c>
      <c r="B60" s="169" t="s">
        <v>117</v>
      </c>
      <c r="C60" s="169" t="s">
        <v>122</v>
      </c>
      <c r="E60" s="172">
        <v>206</v>
      </c>
      <c r="F60" s="169" t="s">
        <v>790</v>
      </c>
      <c r="G60" s="174"/>
      <c r="H60" s="174"/>
    </row>
    <row r="61" spans="1:8" x14ac:dyDescent="0.25">
      <c r="A61" s="169" t="s">
        <v>120</v>
      </c>
      <c r="B61" s="169" t="s">
        <v>119</v>
      </c>
      <c r="C61" s="169" t="s">
        <v>124</v>
      </c>
      <c r="E61" s="172">
        <v>207</v>
      </c>
      <c r="F61" s="169" t="s">
        <v>791</v>
      </c>
      <c r="G61" s="174"/>
      <c r="H61" s="174"/>
    </row>
    <row r="62" spans="1:8" x14ac:dyDescent="0.25">
      <c r="A62" s="169" t="s">
        <v>941</v>
      </c>
      <c r="B62" s="169" t="s">
        <v>942</v>
      </c>
      <c r="C62" s="169" t="s">
        <v>126</v>
      </c>
      <c r="E62" s="172">
        <v>208</v>
      </c>
      <c r="F62" s="169" t="s">
        <v>792</v>
      </c>
      <c r="G62" s="174"/>
      <c r="H62" s="174"/>
    </row>
    <row r="63" spans="1:8" x14ac:dyDescent="0.25">
      <c r="A63" s="169" t="s">
        <v>270</v>
      </c>
      <c r="B63" s="169" t="s">
        <v>269</v>
      </c>
      <c r="C63" s="169" t="s">
        <v>128</v>
      </c>
      <c r="E63" s="172">
        <v>209</v>
      </c>
      <c r="F63" s="169" t="s">
        <v>793</v>
      </c>
      <c r="G63" s="174"/>
      <c r="H63" s="174"/>
    </row>
    <row r="64" spans="1:8" x14ac:dyDescent="0.25">
      <c r="A64" s="169" t="s">
        <v>274</v>
      </c>
      <c r="B64" s="169" t="s">
        <v>273</v>
      </c>
      <c r="C64" s="169" t="s">
        <v>130</v>
      </c>
      <c r="E64" s="172">
        <v>210</v>
      </c>
      <c r="F64" s="169" t="s">
        <v>794</v>
      </c>
      <c r="G64" s="174"/>
      <c r="H64" s="174"/>
    </row>
    <row r="65" spans="1:8" x14ac:dyDescent="0.25">
      <c r="A65" s="169" t="s">
        <v>319</v>
      </c>
      <c r="B65" s="169" t="s">
        <v>318</v>
      </c>
      <c r="C65" s="169" t="s">
        <v>132</v>
      </c>
      <c r="E65" s="172">
        <v>211</v>
      </c>
      <c r="F65" s="169" t="s">
        <v>795</v>
      </c>
      <c r="G65" s="174"/>
      <c r="H65" s="174"/>
    </row>
    <row r="66" spans="1:8" x14ac:dyDescent="0.25">
      <c r="A66" s="169" t="s">
        <v>122</v>
      </c>
      <c r="B66" s="169" t="s">
        <v>121</v>
      </c>
      <c r="C66" s="169" t="s">
        <v>276</v>
      </c>
      <c r="E66" s="172">
        <v>212</v>
      </c>
      <c r="F66" s="169" t="s">
        <v>796</v>
      </c>
      <c r="G66" s="174"/>
      <c r="H66" s="174"/>
    </row>
    <row r="67" spans="1:8" x14ac:dyDescent="0.25">
      <c r="A67" s="169" t="s">
        <v>124</v>
      </c>
      <c r="B67" s="169" t="s">
        <v>123</v>
      </c>
      <c r="C67" s="169" t="s">
        <v>336</v>
      </c>
      <c r="E67" s="172">
        <v>213</v>
      </c>
      <c r="F67" s="169" t="s">
        <v>797</v>
      </c>
      <c r="G67" s="174"/>
      <c r="H67" s="174"/>
    </row>
    <row r="68" spans="1:8" x14ac:dyDescent="0.25">
      <c r="A68" s="169" t="s">
        <v>126</v>
      </c>
      <c r="B68" s="169" t="s">
        <v>125</v>
      </c>
      <c r="C68" s="169" t="s">
        <v>340</v>
      </c>
      <c r="E68" s="172">
        <v>214</v>
      </c>
      <c r="F68" s="169" t="s">
        <v>798</v>
      </c>
      <c r="G68" s="174"/>
      <c r="H68" s="174"/>
    </row>
    <row r="69" spans="1:8" x14ac:dyDescent="0.25">
      <c r="A69" s="169" t="s">
        <v>128</v>
      </c>
      <c r="B69" s="169" t="s">
        <v>127</v>
      </c>
      <c r="C69" s="169" t="s">
        <v>350</v>
      </c>
      <c r="E69" s="172">
        <v>215</v>
      </c>
      <c r="F69" s="169" t="s">
        <v>799</v>
      </c>
      <c r="G69" s="174"/>
      <c r="H69" s="174"/>
    </row>
    <row r="70" spans="1:8" x14ac:dyDescent="0.25">
      <c r="A70" s="169" t="s">
        <v>130</v>
      </c>
      <c r="B70" s="169" t="s">
        <v>129</v>
      </c>
      <c r="C70" s="169" t="s">
        <v>352</v>
      </c>
      <c r="E70" s="172">
        <v>216</v>
      </c>
      <c r="F70" s="169" t="s">
        <v>800</v>
      </c>
      <c r="G70" s="174"/>
      <c r="H70" s="174"/>
    </row>
    <row r="71" spans="1:8" x14ac:dyDescent="0.25">
      <c r="A71" s="174" t="s">
        <v>1025</v>
      </c>
      <c r="B71" s="174" t="s">
        <v>1026</v>
      </c>
      <c r="C71" s="169" t="s">
        <v>351</v>
      </c>
      <c r="E71" s="172">
        <v>217</v>
      </c>
      <c r="F71" s="169" t="s">
        <v>801</v>
      </c>
      <c r="G71" s="174"/>
      <c r="H71" s="174"/>
    </row>
    <row r="72" spans="1:8" x14ac:dyDescent="0.25">
      <c r="A72" s="169" t="s">
        <v>132</v>
      </c>
      <c r="B72" s="169" t="s">
        <v>131</v>
      </c>
      <c r="C72" s="169" t="s">
        <v>339</v>
      </c>
      <c r="E72" s="172">
        <v>218</v>
      </c>
      <c r="F72" s="169" t="s">
        <v>802</v>
      </c>
      <c r="G72" s="174"/>
      <c r="H72" s="174"/>
    </row>
    <row r="73" spans="1:8" x14ac:dyDescent="0.25">
      <c r="A73" s="169" t="s">
        <v>276</v>
      </c>
      <c r="B73" s="169" t="s">
        <v>275</v>
      </c>
      <c r="C73" s="169" t="s">
        <v>338</v>
      </c>
      <c r="E73" s="172">
        <v>219</v>
      </c>
      <c r="F73" s="169" t="s">
        <v>803</v>
      </c>
      <c r="G73" s="174"/>
      <c r="H73" s="174"/>
    </row>
    <row r="74" spans="1:8" x14ac:dyDescent="0.25">
      <c r="A74" s="169" t="s">
        <v>336</v>
      </c>
      <c r="B74" s="169" t="s">
        <v>982</v>
      </c>
      <c r="C74" s="169" t="s">
        <v>353</v>
      </c>
      <c r="E74" s="172">
        <v>220</v>
      </c>
      <c r="F74" s="169" t="s">
        <v>804</v>
      </c>
      <c r="G74" s="174"/>
      <c r="H74" s="174"/>
    </row>
    <row r="75" spans="1:8" x14ac:dyDescent="0.25">
      <c r="A75" s="169" t="s">
        <v>340</v>
      </c>
      <c r="B75" s="169" t="s">
        <v>983</v>
      </c>
      <c r="C75" s="169" t="s">
        <v>337</v>
      </c>
      <c r="E75" s="172">
        <v>221</v>
      </c>
      <c r="F75" s="169" t="s">
        <v>805</v>
      </c>
      <c r="G75" s="174"/>
      <c r="H75" s="174"/>
    </row>
    <row r="76" spans="1:8" x14ac:dyDescent="0.25">
      <c r="A76" s="169" t="s">
        <v>350</v>
      </c>
      <c r="B76" s="169" t="s">
        <v>984</v>
      </c>
      <c r="C76" s="169" t="s">
        <v>349</v>
      </c>
      <c r="E76" s="172">
        <v>222</v>
      </c>
      <c r="F76" s="169" t="s">
        <v>806</v>
      </c>
      <c r="G76" s="174"/>
      <c r="H76" s="174"/>
    </row>
    <row r="77" spans="1:8" x14ac:dyDescent="0.25">
      <c r="A77" s="169" t="s">
        <v>352</v>
      </c>
      <c r="B77" s="169" t="s">
        <v>985</v>
      </c>
      <c r="C77" s="169" t="s">
        <v>348</v>
      </c>
      <c r="E77" s="172">
        <v>223</v>
      </c>
      <c r="F77" s="169" t="s">
        <v>807</v>
      </c>
      <c r="G77" s="174"/>
      <c r="H77" s="174"/>
    </row>
    <row r="78" spans="1:8" x14ac:dyDescent="0.25">
      <c r="A78" s="169" t="s">
        <v>351</v>
      </c>
      <c r="B78" s="169" t="s">
        <v>986</v>
      </c>
      <c r="C78" s="169" t="s">
        <v>341</v>
      </c>
      <c r="E78" s="172">
        <v>224</v>
      </c>
      <c r="F78" s="169" t="s">
        <v>808</v>
      </c>
      <c r="G78" s="174"/>
      <c r="H78" s="174"/>
    </row>
    <row r="79" spans="1:8" x14ac:dyDescent="0.25">
      <c r="A79" s="169" t="s">
        <v>339</v>
      </c>
      <c r="B79" s="169" t="s">
        <v>987</v>
      </c>
      <c r="C79" s="169" t="s">
        <v>330</v>
      </c>
      <c r="E79" s="172">
        <v>225</v>
      </c>
      <c r="F79" s="169" t="s">
        <v>809</v>
      </c>
      <c r="G79" s="174"/>
      <c r="H79" s="174"/>
    </row>
    <row r="80" spans="1:8" x14ac:dyDescent="0.25">
      <c r="A80" s="169" t="s">
        <v>338</v>
      </c>
      <c r="B80" s="169" t="s">
        <v>988</v>
      </c>
      <c r="C80" s="169" t="s">
        <v>334</v>
      </c>
      <c r="E80" s="172">
        <v>226</v>
      </c>
      <c r="F80" s="169" t="s">
        <v>810</v>
      </c>
      <c r="G80" s="174"/>
      <c r="H80" s="174"/>
    </row>
    <row r="81" spans="1:8" x14ac:dyDescent="0.25">
      <c r="A81" s="169" t="s">
        <v>353</v>
      </c>
      <c r="B81" s="169" t="s">
        <v>989</v>
      </c>
      <c r="C81" s="169" t="s">
        <v>344</v>
      </c>
      <c r="E81" s="172">
        <v>227</v>
      </c>
      <c r="F81" s="169" t="s">
        <v>811</v>
      </c>
      <c r="G81" s="174"/>
      <c r="H81" s="174"/>
    </row>
    <row r="82" spans="1:8" x14ac:dyDescent="0.25">
      <c r="A82" s="169" t="s">
        <v>337</v>
      </c>
      <c r="B82" s="169" t="s">
        <v>990</v>
      </c>
      <c r="C82" s="169" t="s">
        <v>346</v>
      </c>
      <c r="E82" s="172">
        <v>228</v>
      </c>
      <c r="F82" s="169" t="s">
        <v>812</v>
      </c>
      <c r="G82" s="174"/>
      <c r="H82" s="174"/>
    </row>
    <row r="83" spans="1:8" x14ac:dyDescent="0.25">
      <c r="A83" s="169" t="s">
        <v>349</v>
      </c>
      <c r="B83" s="169" t="s">
        <v>991</v>
      </c>
      <c r="C83" s="169" t="s">
        <v>345</v>
      </c>
      <c r="E83" s="172">
        <v>229</v>
      </c>
      <c r="F83" s="169" t="s">
        <v>813</v>
      </c>
      <c r="G83" s="174"/>
      <c r="H83" s="174"/>
    </row>
    <row r="84" spans="1:8" x14ac:dyDescent="0.25">
      <c r="A84" s="169" t="s">
        <v>348</v>
      </c>
      <c r="B84" s="169" t="s">
        <v>992</v>
      </c>
      <c r="C84" s="169" t="s">
        <v>333</v>
      </c>
      <c r="E84" s="172">
        <v>230</v>
      </c>
      <c r="F84" s="169" t="s">
        <v>814</v>
      </c>
      <c r="G84" s="174"/>
      <c r="H84" s="174"/>
    </row>
    <row r="85" spans="1:8" x14ac:dyDescent="0.25">
      <c r="A85" s="169" t="s">
        <v>341</v>
      </c>
      <c r="B85" s="169" t="s">
        <v>993</v>
      </c>
      <c r="C85" s="169" t="s">
        <v>332</v>
      </c>
      <c r="E85" s="172">
        <v>231</v>
      </c>
      <c r="F85" s="169" t="s">
        <v>815</v>
      </c>
      <c r="G85" s="174"/>
      <c r="H85" s="174"/>
    </row>
    <row r="86" spans="1:8" x14ac:dyDescent="0.25">
      <c r="A86" s="169" t="s">
        <v>330</v>
      </c>
      <c r="B86" s="169" t="s">
        <v>971</v>
      </c>
      <c r="C86" s="169" t="s">
        <v>347</v>
      </c>
      <c r="E86" s="172">
        <v>232</v>
      </c>
      <c r="F86" s="169" t="s">
        <v>816</v>
      </c>
      <c r="G86" s="174"/>
      <c r="H86" s="174"/>
    </row>
    <row r="87" spans="1:8" x14ac:dyDescent="0.25">
      <c r="A87" s="169" t="s">
        <v>334</v>
      </c>
      <c r="B87" s="169" t="s">
        <v>970</v>
      </c>
      <c r="C87" s="169" t="s">
        <v>331</v>
      </c>
      <c r="E87" s="172">
        <v>233</v>
      </c>
      <c r="F87" s="169" t="s">
        <v>817</v>
      </c>
      <c r="G87" s="174"/>
      <c r="H87" s="174"/>
    </row>
    <row r="88" spans="1:8" x14ac:dyDescent="0.25">
      <c r="A88" s="169" t="s">
        <v>344</v>
      </c>
      <c r="B88" s="169" t="s">
        <v>972</v>
      </c>
      <c r="C88" s="169" t="s">
        <v>343</v>
      </c>
      <c r="E88" s="172">
        <v>234</v>
      </c>
      <c r="F88" s="169" t="s">
        <v>818</v>
      </c>
      <c r="G88" s="174"/>
      <c r="H88" s="174"/>
    </row>
    <row r="89" spans="1:8" x14ac:dyDescent="0.25">
      <c r="A89" s="169" t="s">
        <v>346</v>
      </c>
      <c r="B89" s="169" t="s">
        <v>973</v>
      </c>
      <c r="C89" s="169" t="s">
        <v>342</v>
      </c>
      <c r="E89" s="172">
        <v>235</v>
      </c>
      <c r="F89" s="169" t="s">
        <v>819</v>
      </c>
      <c r="G89" s="174"/>
      <c r="H89" s="174"/>
    </row>
    <row r="90" spans="1:8" x14ac:dyDescent="0.25">
      <c r="A90" s="169" t="s">
        <v>345</v>
      </c>
      <c r="B90" s="169" t="s">
        <v>974</v>
      </c>
      <c r="C90" s="169" t="s">
        <v>335</v>
      </c>
      <c r="E90" s="172">
        <v>236</v>
      </c>
      <c r="F90" s="169" t="s">
        <v>820</v>
      </c>
      <c r="G90" s="174"/>
      <c r="H90" s="174"/>
    </row>
    <row r="91" spans="1:8" x14ac:dyDescent="0.25">
      <c r="A91" s="169" t="s">
        <v>333</v>
      </c>
      <c r="B91" s="169" t="s">
        <v>975</v>
      </c>
      <c r="C91" s="169" t="s">
        <v>327</v>
      </c>
      <c r="E91" s="172">
        <v>237</v>
      </c>
      <c r="F91" s="169" t="s">
        <v>821</v>
      </c>
      <c r="G91" s="174"/>
      <c r="H91" s="174"/>
    </row>
    <row r="92" spans="1:8" x14ac:dyDescent="0.25">
      <c r="A92" s="169" t="s">
        <v>332</v>
      </c>
      <c r="B92" s="169" t="s">
        <v>976</v>
      </c>
      <c r="C92" s="169" t="s">
        <v>329</v>
      </c>
      <c r="E92" s="172">
        <v>238</v>
      </c>
      <c r="F92" s="169" t="s">
        <v>822</v>
      </c>
      <c r="G92" s="174"/>
      <c r="H92" s="174"/>
    </row>
    <row r="93" spans="1:8" x14ac:dyDescent="0.25">
      <c r="A93" s="169" t="s">
        <v>347</v>
      </c>
      <c r="B93" s="169" t="s">
        <v>977</v>
      </c>
      <c r="C93" s="169" t="s">
        <v>134</v>
      </c>
      <c r="E93" s="172">
        <v>239</v>
      </c>
      <c r="F93" s="169" t="s">
        <v>823</v>
      </c>
      <c r="G93" s="174"/>
      <c r="H93" s="174"/>
    </row>
    <row r="94" spans="1:8" x14ac:dyDescent="0.25">
      <c r="A94" s="169" t="s">
        <v>331</v>
      </c>
      <c r="B94" s="169" t="s">
        <v>978</v>
      </c>
      <c r="C94" s="169" t="s">
        <v>136</v>
      </c>
      <c r="E94" s="172">
        <v>240</v>
      </c>
      <c r="F94" s="169" t="s">
        <v>824</v>
      </c>
      <c r="G94" s="174"/>
      <c r="H94" s="174"/>
    </row>
    <row r="95" spans="1:8" x14ac:dyDescent="0.25">
      <c r="A95" s="169" t="s">
        <v>343</v>
      </c>
      <c r="B95" s="169" t="s">
        <v>979</v>
      </c>
      <c r="C95" s="169" t="s">
        <v>138</v>
      </c>
      <c r="E95" s="172">
        <v>241</v>
      </c>
      <c r="F95" s="169" t="s">
        <v>825</v>
      </c>
      <c r="G95" s="174"/>
      <c r="H95" s="174"/>
    </row>
    <row r="96" spans="1:8" x14ac:dyDescent="0.25">
      <c r="A96" s="169" t="s">
        <v>342</v>
      </c>
      <c r="B96" s="169" t="s">
        <v>980</v>
      </c>
      <c r="C96" s="169" t="s">
        <v>140</v>
      </c>
      <c r="E96" s="172">
        <v>242</v>
      </c>
      <c r="F96" s="169" t="s">
        <v>826</v>
      </c>
      <c r="G96" s="174"/>
      <c r="H96" s="174"/>
    </row>
    <row r="97" spans="1:8" x14ac:dyDescent="0.25">
      <c r="A97" s="169" t="s">
        <v>335</v>
      </c>
      <c r="B97" s="169" t="s">
        <v>981</v>
      </c>
      <c r="C97" s="169" t="s">
        <v>278</v>
      </c>
      <c r="E97" s="172">
        <v>243</v>
      </c>
      <c r="F97" s="169" t="s">
        <v>827</v>
      </c>
      <c r="G97" s="174"/>
      <c r="H97" s="174"/>
    </row>
    <row r="98" spans="1:8" x14ac:dyDescent="0.25">
      <c r="A98" s="169" t="s">
        <v>327</v>
      </c>
      <c r="B98" s="169" t="s">
        <v>326</v>
      </c>
      <c r="C98" s="169" t="s">
        <v>142</v>
      </c>
      <c r="E98" s="172">
        <v>244</v>
      </c>
      <c r="F98" s="169" t="s">
        <v>828</v>
      </c>
      <c r="G98" s="174"/>
      <c r="H98" s="174"/>
    </row>
    <row r="99" spans="1:8" x14ac:dyDescent="0.25">
      <c r="A99" s="169" t="s">
        <v>329</v>
      </c>
      <c r="B99" s="169" t="s">
        <v>328</v>
      </c>
      <c r="C99" s="169" t="s">
        <v>280</v>
      </c>
      <c r="E99" s="172">
        <v>245</v>
      </c>
      <c r="F99" s="169" t="s">
        <v>829</v>
      </c>
      <c r="G99" s="174"/>
      <c r="H99" s="174"/>
    </row>
    <row r="100" spans="1:8" x14ac:dyDescent="0.25">
      <c r="A100" s="169" t="s">
        <v>961</v>
      </c>
      <c r="B100" s="169" t="s">
        <v>994</v>
      </c>
      <c r="C100" s="169" t="s">
        <v>282</v>
      </c>
      <c r="E100" s="172">
        <v>246</v>
      </c>
      <c r="F100" s="169" t="s">
        <v>830</v>
      </c>
      <c r="G100" s="174"/>
      <c r="H100" s="174"/>
    </row>
    <row r="101" spans="1:8" x14ac:dyDescent="0.25">
      <c r="A101" s="169" t="s">
        <v>965</v>
      </c>
      <c r="B101" s="169" t="s">
        <v>995</v>
      </c>
      <c r="C101" s="169" t="s">
        <v>355</v>
      </c>
      <c r="E101" s="172">
        <v>247</v>
      </c>
      <c r="F101" s="169" t="s">
        <v>831</v>
      </c>
      <c r="G101" s="174"/>
      <c r="H101" s="174"/>
    </row>
    <row r="102" spans="1:8" x14ac:dyDescent="0.25">
      <c r="A102" s="169" t="s">
        <v>969</v>
      </c>
      <c r="B102" s="169" t="s">
        <v>996</v>
      </c>
      <c r="C102" s="169" t="s">
        <v>145</v>
      </c>
      <c r="E102" s="172">
        <v>248</v>
      </c>
      <c r="F102" s="169" t="s">
        <v>832</v>
      </c>
      <c r="G102" s="174"/>
      <c r="H102" s="174"/>
    </row>
    <row r="103" spans="1:8" x14ac:dyDescent="0.25">
      <c r="A103" s="169" t="s">
        <v>959</v>
      </c>
      <c r="B103" s="169" t="s">
        <v>997</v>
      </c>
      <c r="C103" s="169" t="s">
        <v>284</v>
      </c>
      <c r="E103" s="172">
        <v>249</v>
      </c>
      <c r="F103" s="169" t="s">
        <v>833</v>
      </c>
      <c r="G103" s="174"/>
      <c r="H103" s="174"/>
    </row>
    <row r="104" spans="1:8" x14ac:dyDescent="0.25">
      <c r="A104" s="169" t="s">
        <v>958</v>
      </c>
      <c r="B104" s="169" t="s">
        <v>998</v>
      </c>
      <c r="C104" s="169" t="s">
        <v>149</v>
      </c>
      <c r="E104" s="172">
        <v>250</v>
      </c>
      <c r="F104" s="169" t="s">
        <v>834</v>
      </c>
      <c r="G104" s="174"/>
      <c r="H104" s="174"/>
    </row>
    <row r="105" spans="1:8" x14ac:dyDescent="0.25">
      <c r="A105" s="176" t="s">
        <v>964</v>
      </c>
      <c r="B105" s="169" t="s">
        <v>999</v>
      </c>
      <c r="C105" s="169" t="s">
        <v>151</v>
      </c>
      <c r="E105" s="172">
        <v>251</v>
      </c>
      <c r="F105" s="169" t="s">
        <v>835</v>
      </c>
      <c r="G105" s="174"/>
      <c r="H105" s="174"/>
    </row>
    <row r="106" spans="1:8" x14ac:dyDescent="0.25">
      <c r="A106" s="169" t="s">
        <v>963</v>
      </c>
      <c r="B106" s="169" t="s">
        <v>1000</v>
      </c>
      <c r="C106" s="169" t="s">
        <v>286</v>
      </c>
      <c r="E106" s="172">
        <v>252</v>
      </c>
      <c r="F106" s="169" t="s">
        <v>836</v>
      </c>
      <c r="G106" s="174"/>
      <c r="H106" s="174"/>
    </row>
    <row r="107" spans="1:8" x14ac:dyDescent="0.25">
      <c r="A107" s="169" t="s">
        <v>960</v>
      </c>
      <c r="B107" s="169" t="s">
        <v>1001</v>
      </c>
      <c r="C107" s="169" t="s">
        <v>288</v>
      </c>
      <c r="E107" s="172">
        <v>253</v>
      </c>
      <c r="F107" s="169" t="s">
        <v>837</v>
      </c>
      <c r="G107" s="174"/>
      <c r="H107" s="174"/>
    </row>
    <row r="108" spans="1:8" x14ac:dyDescent="0.25">
      <c r="A108" s="169" t="s">
        <v>962</v>
      </c>
      <c r="B108" s="169" t="s">
        <v>1002</v>
      </c>
      <c r="C108" s="169" t="s">
        <v>290</v>
      </c>
      <c r="E108" s="172">
        <v>254</v>
      </c>
      <c r="F108" s="169" t="s">
        <v>838</v>
      </c>
      <c r="G108" s="174"/>
      <c r="H108" s="174"/>
    </row>
    <row r="109" spans="1:8" x14ac:dyDescent="0.25">
      <c r="A109" s="169" t="s">
        <v>968</v>
      </c>
      <c r="B109" s="169" t="s">
        <v>1003</v>
      </c>
      <c r="C109" s="169" t="s">
        <v>162</v>
      </c>
      <c r="E109" s="172">
        <v>255</v>
      </c>
      <c r="F109" s="169" t="s">
        <v>839</v>
      </c>
      <c r="G109" s="174"/>
      <c r="H109" s="174"/>
    </row>
    <row r="110" spans="1:8" x14ac:dyDescent="0.25">
      <c r="A110" s="169" t="s">
        <v>967</v>
      </c>
      <c r="B110" s="169" t="s">
        <v>1004</v>
      </c>
      <c r="C110" s="169" t="s">
        <v>164</v>
      </c>
      <c r="E110" s="172">
        <v>256</v>
      </c>
      <c r="F110" s="169" t="s">
        <v>840</v>
      </c>
      <c r="G110" s="174"/>
      <c r="H110" s="174"/>
    </row>
    <row r="111" spans="1:8" x14ac:dyDescent="0.25">
      <c r="A111" s="169" t="s">
        <v>966</v>
      </c>
      <c r="B111" s="169" t="s">
        <v>1005</v>
      </c>
      <c r="C111" s="169" t="s">
        <v>166</v>
      </c>
      <c r="E111" s="172">
        <v>257</v>
      </c>
      <c r="F111" s="169" t="s">
        <v>841</v>
      </c>
      <c r="G111" s="174"/>
      <c r="H111" s="174"/>
    </row>
    <row r="112" spans="1:8" x14ac:dyDescent="0.25">
      <c r="A112" s="169" t="s">
        <v>134</v>
      </c>
      <c r="B112" s="169" t="s">
        <v>133</v>
      </c>
      <c r="C112" s="169" t="s">
        <v>155</v>
      </c>
      <c r="E112" s="172">
        <v>258</v>
      </c>
      <c r="F112" s="169" t="s">
        <v>842</v>
      </c>
      <c r="G112" s="174"/>
      <c r="H112" s="174"/>
    </row>
    <row r="113" spans="1:8" x14ac:dyDescent="0.25">
      <c r="A113" s="169" t="s">
        <v>136</v>
      </c>
      <c r="B113" s="169" t="s">
        <v>135</v>
      </c>
      <c r="C113" s="169" t="s">
        <v>157</v>
      </c>
      <c r="E113" s="172">
        <v>259</v>
      </c>
      <c r="F113" s="169" t="s">
        <v>843</v>
      </c>
      <c r="G113" s="174"/>
      <c r="H113" s="174"/>
    </row>
    <row r="114" spans="1:8" x14ac:dyDescent="0.25">
      <c r="A114" s="169" t="s">
        <v>138</v>
      </c>
      <c r="B114" s="169" t="s">
        <v>137</v>
      </c>
      <c r="C114" s="169" t="s">
        <v>159</v>
      </c>
      <c r="E114" s="172">
        <v>260</v>
      </c>
      <c r="F114" s="169" t="s">
        <v>844</v>
      </c>
      <c r="G114" s="174"/>
      <c r="H114" s="174"/>
    </row>
    <row r="115" spans="1:8" x14ac:dyDescent="0.25">
      <c r="A115" s="169" t="s">
        <v>140</v>
      </c>
      <c r="B115" s="169" t="s">
        <v>139</v>
      </c>
      <c r="C115" s="169" t="s">
        <v>168</v>
      </c>
      <c r="E115" s="172">
        <v>261</v>
      </c>
      <c r="F115" s="169" t="s">
        <v>845</v>
      </c>
      <c r="G115" s="174"/>
      <c r="H115" s="174"/>
    </row>
    <row r="116" spans="1:8" x14ac:dyDescent="0.25">
      <c r="A116" s="169" t="s">
        <v>278</v>
      </c>
      <c r="B116" s="169" t="s">
        <v>277</v>
      </c>
      <c r="C116" s="169" t="s">
        <v>292</v>
      </c>
      <c r="E116" s="172">
        <v>262</v>
      </c>
      <c r="F116" s="169" t="s">
        <v>846</v>
      </c>
      <c r="G116" s="174"/>
      <c r="H116" s="174"/>
    </row>
    <row r="117" spans="1:8" x14ac:dyDescent="0.25">
      <c r="A117" s="169" t="s">
        <v>142</v>
      </c>
      <c r="B117" s="169" t="s">
        <v>141</v>
      </c>
      <c r="C117" s="169" t="s">
        <v>294</v>
      </c>
      <c r="E117" s="172">
        <v>263</v>
      </c>
      <c r="F117" s="169" t="s">
        <v>847</v>
      </c>
      <c r="G117" s="174"/>
      <c r="H117" s="174"/>
    </row>
    <row r="118" spans="1:8" x14ac:dyDescent="0.25">
      <c r="A118" s="169" t="s">
        <v>280</v>
      </c>
      <c r="B118" s="169" t="s">
        <v>279</v>
      </c>
      <c r="C118" s="169" t="s">
        <v>296</v>
      </c>
      <c r="E118" s="172">
        <v>264</v>
      </c>
      <c r="F118" s="169" t="s">
        <v>848</v>
      </c>
      <c r="G118" s="174"/>
      <c r="H118" s="174"/>
    </row>
    <row r="119" spans="1:8" x14ac:dyDescent="0.25">
      <c r="A119" s="169" t="s">
        <v>282</v>
      </c>
      <c r="B119" s="169" t="s">
        <v>281</v>
      </c>
      <c r="C119" s="169" t="s">
        <v>172</v>
      </c>
      <c r="E119" s="172">
        <v>265</v>
      </c>
      <c r="F119" s="169" t="s">
        <v>849</v>
      </c>
      <c r="G119" s="174"/>
      <c r="H119" s="174"/>
    </row>
    <row r="120" spans="1:8" x14ac:dyDescent="0.25">
      <c r="A120" s="169" t="s">
        <v>355</v>
      </c>
      <c r="B120" s="169" t="s">
        <v>143</v>
      </c>
      <c r="C120" s="169" t="s">
        <v>170</v>
      </c>
      <c r="E120" s="172">
        <v>266</v>
      </c>
      <c r="F120" s="169" t="s">
        <v>850</v>
      </c>
      <c r="G120" s="174"/>
      <c r="H120" s="174"/>
    </row>
    <row r="121" spans="1:8" x14ac:dyDescent="0.25">
      <c r="A121" s="169" t="s">
        <v>758</v>
      </c>
      <c r="B121" s="169" t="s">
        <v>759</v>
      </c>
      <c r="C121" s="169" t="s">
        <v>298</v>
      </c>
      <c r="E121" s="172">
        <v>267</v>
      </c>
      <c r="F121" s="169" t="s">
        <v>851</v>
      </c>
      <c r="G121" s="174"/>
      <c r="H121" s="174"/>
    </row>
    <row r="122" spans="1:8" x14ac:dyDescent="0.25">
      <c r="A122" s="169" t="s">
        <v>145</v>
      </c>
      <c r="B122" s="169" t="s">
        <v>144</v>
      </c>
      <c r="C122" s="169" t="s">
        <v>300</v>
      </c>
      <c r="E122" s="172">
        <v>268</v>
      </c>
      <c r="F122" s="169" t="s">
        <v>852</v>
      </c>
      <c r="G122" s="174"/>
      <c r="H122" s="174"/>
    </row>
    <row r="123" spans="1:8" x14ac:dyDescent="0.25">
      <c r="A123" s="169" t="s">
        <v>1012</v>
      </c>
      <c r="B123" s="169" t="s">
        <v>1013</v>
      </c>
      <c r="C123" s="169" t="s">
        <v>174</v>
      </c>
      <c r="E123" s="172">
        <v>269</v>
      </c>
      <c r="F123" s="169" t="s">
        <v>853</v>
      </c>
      <c r="G123" s="174"/>
      <c r="H123" s="174"/>
    </row>
    <row r="124" spans="1:8" x14ac:dyDescent="0.25">
      <c r="A124" s="169" t="s">
        <v>284</v>
      </c>
      <c r="B124" s="169" t="s">
        <v>283</v>
      </c>
      <c r="C124" s="169" t="s">
        <v>176</v>
      </c>
      <c r="E124" s="172">
        <v>270</v>
      </c>
      <c r="F124" s="169" t="s">
        <v>854</v>
      </c>
      <c r="G124" s="174"/>
      <c r="H124" s="174"/>
    </row>
    <row r="125" spans="1:8" x14ac:dyDescent="0.25">
      <c r="A125" s="174" t="s">
        <v>1024</v>
      </c>
      <c r="B125" s="174" t="s">
        <v>1023</v>
      </c>
      <c r="C125" s="169" t="s">
        <v>304</v>
      </c>
      <c r="E125" s="172">
        <v>271</v>
      </c>
      <c r="F125" s="169" t="s">
        <v>855</v>
      </c>
      <c r="G125" s="174"/>
      <c r="H125" s="174"/>
    </row>
    <row r="126" spans="1:8" x14ac:dyDescent="0.25">
      <c r="A126" s="169" t="s">
        <v>149</v>
      </c>
      <c r="B126" s="169" t="s">
        <v>148</v>
      </c>
      <c r="C126" s="169" t="s">
        <v>308</v>
      </c>
      <c r="E126" s="172">
        <v>272</v>
      </c>
      <c r="F126" s="169" t="s">
        <v>856</v>
      </c>
      <c r="G126" s="174"/>
      <c r="H126" s="174"/>
    </row>
    <row r="127" spans="1:8" x14ac:dyDescent="0.25">
      <c r="A127" s="169" t="s">
        <v>151</v>
      </c>
      <c r="B127" s="169" t="s">
        <v>150</v>
      </c>
      <c r="C127" s="169" t="s">
        <v>179</v>
      </c>
      <c r="E127" s="172">
        <v>273</v>
      </c>
      <c r="F127" s="169" t="s">
        <v>857</v>
      </c>
      <c r="G127" s="174"/>
      <c r="H127" s="174"/>
    </row>
    <row r="128" spans="1:8" x14ac:dyDescent="0.25">
      <c r="A128" s="169" t="s">
        <v>286</v>
      </c>
      <c r="B128" s="169" t="s">
        <v>285</v>
      </c>
      <c r="C128" s="169" t="s">
        <v>177</v>
      </c>
      <c r="E128" s="172">
        <v>274</v>
      </c>
      <c r="F128" s="169" t="s">
        <v>858</v>
      </c>
      <c r="G128" s="174"/>
      <c r="H128" s="174"/>
    </row>
    <row r="129" spans="1:8" x14ac:dyDescent="0.25">
      <c r="A129" s="169" t="s">
        <v>288</v>
      </c>
      <c r="B129" s="169" t="s">
        <v>287</v>
      </c>
      <c r="C129" s="169" t="s">
        <v>177</v>
      </c>
      <c r="E129" s="172">
        <v>275</v>
      </c>
      <c r="F129" s="169" t="s">
        <v>859</v>
      </c>
      <c r="G129" s="174"/>
      <c r="H129" s="174"/>
    </row>
    <row r="130" spans="1:8" x14ac:dyDescent="0.25">
      <c r="A130" s="169" t="s">
        <v>954</v>
      </c>
      <c r="B130" s="169" t="s">
        <v>956</v>
      </c>
      <c r="C130" s="169" t="s">
        <v>306</v>
      </c>
      <c r="E130" s="172">
        <v>276</v>
      </c>
      <c r="F130" s="169" t="s">
        <v>860</v>
      </c>
      <c r="G130" s="174"/>
      <c r="H130" s="174"/>
    </row>
    <row r="131" spans="1:8" x14ac:dyDescent="0.25">
      <c r="A131" s="169" t="s">
        <v>953</v>
      </c>
      <c r="B131" s="169" t="s">
        <v>955</v>
      </c>
      <c r="C131" s="169" t="s">
        <v>302</v>
      </c>
      <c r="E131" s="172">
        <v>277</v>
      </c>
      <c r="F131" s="169" t="s">
        <v>861</v>
      </c>
      <c r="G131" s="174"/>
      <c r="H131" s="174"/>
    </row>
    <row r="132" spans="1:8" x14ac:dyDescent="0.25">
      <c r="A132" s="169" t="s">
        <v>290</v>
      </c>
      <c r="B132" s="169" t="s">
        <v>289</v>
      </c>
      <c r="C132" s="169" t="s">
        <v>181</v>
      </c>
      <c r="E132" s="172">
        <v>278</v>
      </c>
      <c r="F132" s="169" t="s">
        <v>862</v>
      </c>
      <c r="G132" s="174"/>
      <c r="H132" s="174"/>
    </row>
    <row r="133" spans="1:8" x14ac:dyDescent="0.25">
      <c r="A133" s="169" t="s">
        <v>162</v>
      </c>
      <c r="B133" s="169" t="s">
        <v>161</v>
      </c>
      <c r="C133" s="169" t="s">
        <v>183</v>
      </c>
      <c r="E133" s="172">
        <v>279</v>
      </c>
      <c r="F133" s="169" t="s">
        <v>863</v>
      </c>
      <c r="G133" s="174"/>
      <c r="H133" s="174"/>
    </row>
    <row r="134" spans="1:8" x14ac:dyDescent="0.25">
      <c r="A134" s="169" t="s">
        <v>164</v>
      </c>
      <c r="B134" s="169" t="s">
        <v>163</v>
      </c>
      <c r="C134" s="169" t="s">
        <v>187</v>
      </c>
      <c r="E134" s="172">
        <v>280</v>
      </c>
      <c r="F134" s="169" t="s">
        <v>864</v>
      </c>
      <c r="G134" s="174"/>
      <c r="H134" s="174"/>
    </row>
    <row r="135" spans="1:8" x14ac:dyDescent="0.25">
      <c r="A135" s="169" t="s">
        <v>166</v>
      </c>
      <c r="B135" s="169" t="s">
        <v>165</v>
      </c>
      <c r="C135" s="169" t="s">
        <v>189</v>
      </c>
      <c r="E135" s="172">
        <v>281</v>
      </c>
      <c r="F135" s="169" t="s">
        <v>865</v>
      </c>
      <c r="G135" s="174"/>
      <c r="H135" s="174"/>
    </row>
    <row r="136" spans="1:8" x14ac:dyDescent="0.25">
      <c r="A136" s="169" t="s">
        <v>155</v>
      </c>
      <c r="B136" s="169" t="s">
        <v>154</v>
      </c>
      <c r="C136" s="169" t="s">
        <v>191</v>
      </c>
      <c r="E136" s="172">
        <v>282</v>
      </c>
      <c r="F136" s="169" t="s">
        <v>866</v>
      </c>
      <c r="G136" s="174"/>
      <c r="H136" s="174"/>
    </row>
    <row r="137" spans="1:8" x14ac:dyDescent="0.25">
      <c r="A137" s="169" t="s">
        <v>157</v>
      </c>
      <c r="B137" s="169" t="s">
        <v>156</v>
      </c>
      <c r="C137" s="169" t="s">
        <v>193</v>
      </c>
      <c r="E137" s="172">
        <v>283</v>
      </c>
      <c r="F137" s="169" t="s">
        <v>867</v>
      </c>
      <c r="G137" s="174"/>
      <c r="H137" s="174"/>
    </row>
    <row r="138" spans="1:8" x14ac:dyDescent="0.25">
      <c r="A138" s="169" t="s">
        <v>159</v>
      </c>
      <c r="B138" s="169" t="s">
        <v>158</v>
      </c>
      <c r="C138" s="169" t="s">
        <v>195</v>
      </c>
      <c r="E138" s="172">
        <v>284</v>
      </c>
      <c r="F138" s="169" t="s">
        <v>868</v>
      </c>
      <c r="G138" s="174"/>
      <c r="H138" s="174"/>
    </row>
    <row r="139" spans="1:8" x14ac:dyDescent="0.25">
      <c r="A139" s="169" t="s">
        <v>168</v>
      </c>
      <c r="B139" s="169" t="s">
        <v>167</v>
      </c>
      <c r="C139" s="169" t="s">
        <v>197</v>
      </c>
      <c r="E139" s="172">
        <v>285</v>
      </c>
      <c r="F139" s="169" t="s">
        <v>869</v>
      </c>
      <c r="G139" s="174"/>
      <c r="H139" s="174"/>
    </row>
    <row r="140" spans="1:8" x14ac:dyDescent="0.25">
      <c r="A140" s="169" t="s">
        <v>292</v>
      </c>
      <c r="B140" s="169" t="s">
        <v>291</v>
      </c>
      <c r="C140" s="169" t="s">
        <v>199</v>
      </c>
      <c r="E140" s="172">
        <v>286</v>
      </c>
      <c r="F140" s="169" t="s">
        <v>870</v>
      </c>
      <c r="G140" s="174"/>
      <c r="H140" s="174"/>
    </row>
    <row r="141" spans="1:8" x14ac:dyDescent="0.25">
      <c r="A141" s="169" t="s">
        <v>294</v>
      </c>
      <c r="B141" s="169" t="s">
        <v>293</v>
      </c>
      <c r="C141" s="169" t="s">
        <v>185</v>
      </c>
      <c r="E141" s="172">
        <v>287</v>
      </c>
      <c r="F141" s="169" t="s">
        <v>871</v>
      </c>
      <c r="G141" s="174"/>
      <c r="H141" s="174"/>
    </row>
    <row r="142" spans="1:8" x14ac:dyDescent="0.25">
      <c r="A142" s="169" t="s">
        <v>296</v>
      </c>
      <c r="B142" s="169" t="s">
        <v>295</v>
      </c>
      <c r="C142" s="169" t="s">
        <v>201</v>
      </c>
      <c r="E142" s="172">
        <v>288</v>
      </c>
      <c r="F142" s="169" t="s">
        <v>1047</v>
      </c>
      <c r="G142" s="174"/>
      <c r="H142" s="174"/>
    </row>
    <row r="143" spans="1:8" x14ac:dyDescent="0.25">
      <c r="A143" s="169" t="s">
        <v>172</v>
      </c>
      <c r="B143" s="169" t="s">
        <v>171</v>
      </c>
      <c r="C143" s="169" t="s">
        <v>205</v>
      </c>
      <c r="E143" s="172">
        <v>289</v>
      </c>
      <c r="F143" s="169" t="s">
        <v>1048</v>
      </c>
      <c r="G143" s="174"/>
      <c r="H143" s="174"/>
    </row>
    <row r="144" spans="1:8" x14ac:dyDescent="0.25">
      <c r="A144" s="169" t="s">
        <v>170</v>
      </c>
      <c r="B144" s="169" t="s">
        <v>169</v>
      </c>
      <c r="C144" s="169" t="s">
        <v>207</v>
      </c>
      <c r="E144" s="172">
        <v>290</v>
      </c>
      <c r="F144" s="169" t="s">
        <v>1049</v>
      </c>
      <c r="G144" s="174"/>
      <c r="H144" s="174"/>
    </row>
    <row r="145" spans="1:8" x14ac:dyDescent="0.25">
      <c r="A145" s="169" t="s">
        <v>762</v>
      </c>
      <c r="B145" s="169" t="s">
        <v>766</v>
      </c>
      <c r="C145" s="169" t="s">
        <v>209</v>
      </c>
      <c r="E145" s="172">
        <v>291</v>
      </c>
      <c r="F145" s="169" t="s">
        <v>1050</v>
      </c>
      <c r="G145" s="174"/>
      <c r="H145" s="174"/>
    </row>
    <row r="146" spans="1:8" x14ac:dyDescent="0.25">
      <c r="A146" s="169" t="s">
        <v>763</v>
      </c>
      <c r="B146" s="169" t="s">
        <v>767</v>
      </c>
      <c r="C146" s="169" t="s">
        <v>203</v>
      </c>
      <c r="E146" s="172">
        <v>292</v>
      </c>
      <c r="F146" s="169" t="s">
        <v>1051</v>
      </c>
      <c r="G146" s="174"/>
      <c r="H146" s="174"/>
    </row>
    <row r="147" spans="1:8" x14ac:dyDescent="0.25">
      <c r="A147" s="169" t="s">
        <v>760</v>
      </c>
      <c r="B147" s="169" t="s">
        <v>764</v>
      </c>
      <c r="C147" s="169" t="s">
        <v>213</v>
      </c>
      <c r="E147" s="172">
        <v>293</v>
      </c>
      <c r="F147" s="169" t="s">
        <v>1052</v>
      </c>
      <c r="G147" s="174"/>
      <c r="H147" s="174"/>
    </row>
    <row r="148" spans="1:8" x14ac:dyDescent="0.25">
      <c r="A148" s="169" t="s">
        <v>761</v>
      </c>
      <c r="B148" s="169" t="s">
        <v>765</v>
      </c>
      <c r="C148" s="169" t="s">
        <v>214</v>
      </c>
      <c r="E148" s="172">
        <v>294</v>
      </c>
      <c r="F148" s="169" t="s">
        <v>1053</v>
      </c>
      <c r="G148" s="174"/>
      <c r="H148" s="174"/>
    </row>
    <row r="149" spans="1:8" x14ac:dyDescent="0.25">
      <c r="A149" s="169" t="s">
        <v>298</v>
      </c>
      <c r="B149" s="169" t="s">
        <v>297</v>
      </c>
      <c r="C149" s="169" t="s">
        <v>211</v>
      </c>
      <c r="E149" s="172">
        <v>295</v>
      </c>
      <c r="F149" s="169" t="s">
        <v>1054</v>
      </c>
      <c r="G149" s="174"/>
      <c r="H149" s="174"/>
    </row>
    <row r="150" spans="1:8" x14ac:dyDescent="0.25">
      <c r="A150" s="169" t="s">
        <v>300</v>
      </c>
      <c r="B150" s="169" t="s">
        <v>299</v>
      </c>
      <c r="C150" s="169" t="s">
        <v>238</v>
      </c>
      <c r="E150" s="172">
        <v>296</v>
      </c>
      <c r="F150" s="169" t="s">
        <v>1055</v>
      </c>
      <c r="G150" s="174"/>
      <c r="H150" s="174"/>
    </row>
    <row r="151" spans="1:8" x14ac:dyDescent="0.25">
      <c r="A151" s="169" t="s">
        <v>174</v>
      </c>
      <c r="B151" s="169" t="s">
        <v>173</v>
      </c>
      <c r="C151" s="169" t="s">
        <v>216</v>
      </c>
      <c r="E151" s="172">
        <v>297</v>
      </c>
      <c r="F151" s="169" t="s">
        <v>1056</v>
      </c>
      <c r="G151" s="174"/>
      <c r="H151" s="174"/>
    </row>
    <row r="152" spans="1:8" x14ac:dyDescent="0.25">
      <c r="A152" s="169" t="s">
        <v>939</v>
      </c>
      <c r="B152" s="169" t="s">
        <v>940</v>
      </c>
      <c r="C152" s="169" t="s">
        <v>254</v>
      </c>
      <c r="E152" s="172">
        <v>298</v>
      </c>
      <c r="F152" s="169" t="s">
        <v>1057</v>
      </c>
      <c r="G152" s="174"/>
      <c r="H152" s="174"/>
    </row>
    <row r="153" spans="1:8" x14ac:dyDescent="0.25">
      <c r="A153" s="174" t="s">
        <v>1020</v>
      </c>
      <c r="B153" s="174" t="s">
        <v>1021</v>
      </c>
      <c r="C153" s="169" t="s">
        <v>314</v>
      </c>
      <c r="E153" s="172">
        <v>299</v>
      </c>
      <c r="F153" s="169" t="s">
        <v>1058</v>
      </c>
      <c r="G153" s="174"/>
      <c r="H153" s="174"/>
    </row>
    <row r="154" spans="1:8" x14ac:dyDescent="0.25">
      <c r="A154" s="169" t="s">
        <v>176</v>
      </c>
      <c r="B154" s="169" t="s">
        <v>175</v>
      </c>
      <c r="C154" s="169" t="s">
        <v>256</v>
      </c>
      <c r="E154" s="172">
        <v>1200</v>
      </c>
      <c r="F154" s="169" t="s">
        <v>1059</v>
      </c>
      <c r="G154" s="174"/>
      <c r="H154" s="174"/>
    </row>
    <row r="155" spans="1:8" x14ac:dyDescent="0.25">
      <c r="A155" s="174" t="s">
        <v>1018</v>
      </c>
      <c r="B155" s="174" t="s">
        <v>1019</v>
      </c>
      <c r="C155" s="169" t="s">
        <v>218</v>
      </c>
      <c r="E155" s="172">
        <v>1201</v>
      </c>
      <c r="F155" s="169" t="s">
        <v>1060</v>
      </c>
      <c r="G155" s="174"/>
      <c r="H155" s="174"/>
    </row>
    <row r="156" spans="1:8" x14ac:dyDescent="0.25">
      <c r="A156" s="169" t="s">
        <v>304</v>
      </c>
      <c r="B156" s="169" t="s">
        <v>303</v>
      </c>
      <c r="C156" s="169" t="s">
        <v>220</v>
      </c>
      <c r="E156" s="172">
        <v>1202</v>
      </c>
      <c r="F156" s="169" t="s">
        <v>1061</v>
      </c>
      <c r="G156" s="174"/>
      <c r="H156" s="174"/>
    </row>
    <row r="157" spans="1:8" x14ac:dyDescent="0.25">
      <c r="A157" s="169" t="s">
        <v>308</v>
      </c>
      <c r="B157" s="169" t="s">
        <v>307</v>
      </c>
      <c r="C157" s="169" t="s">
        <v>222</v>
      </c>
      <c r="E157" s="172">
        <v>1203</v>
      </c>
      <c r="F157" s="169" t="s">
        <v>1062</v>
      </c>
      <c r="G157" s="174"/>
      <c r="H157" s="174"/>
    </row>
    <row r="158" spans="1:8" x14ac:dyDescent="0.25">
      <c r="A158" s="169" t="s">
        <v>179</v>
      </c>
      <c r="B158" s="169" t="s">
        <v>178</v>
      </c>
      <c r="C158" s="169" t="s">
        <v>224</v>
      </c>
      <c r="E158" s="172">
        <v>1204</v>
      </c>
      <c r="F158" s="169" t="s">
        <v>1063</v>
      </c>
      <c r="G158" s="174"/>
      <c r="H158" s="174"/>
    </row>
    <row r="159" spans="1:8" x14ac:dyDescent="0.25">
      <c r="A159" s="169" t="s">
        <v>177</v>
      </c>
      <c r="B159" s="169" t="s">
        <v>317</v>
      </c>
      <c r="E159" s="172">
        <v>1205</v>
      </c>
      <c r="F159" s="169" t="s">
        <v>1064</v>
      </c>
      <c r="G159" s="174"/>
      <c r="H159" s="174"/>
    </row>
    <row r="160" spans="1:8" x14ac:dyDescent="0.25">
      <c r="A160" s="169" t="s">
        <v>306</v>
      </c>
      <c r="B160" s="169" t="s">
        <v>305</v>
      </c>
      <c r="E160" s="172">
        <v>1206</v>
      </c>
      <c r="F160" s="169" t="s">
        <v>1065</v>
      </c>
      <c r="G160" s="174"/>
      <c r="H160" s="174"/>
    </row>
    <row r="161" spans="1:8" x14ac:dyDescent="0.25">
      <c r="A161" s="169" t="s">
        <v>302</v>
      </c>
      <c r="B161" s="169" t="s">
        <v>301</v>
      </c>
      <c r="E161" s="172">
        <v>1207</v>
      </c>
      <c r="F161" s="169" t="s">
        <v>1109</v>
      </c>
      <c r="G161" s="174"/>
      <c r="H161" s="174"/>
    </row>
    <row r="162" spans="1:8" x14ac:dyDescent="0.25">
      <c r="A162" s="169" t="s">
        <v>181</v>
      </c>
      <c r="B162" s="169" t="s">
        <v>180</v>
      </c>
      <c r="E162" s="172">
        <v>1208</v>
      </c>
      <c r="F162" s="169" t="s">
        <v>1110</v>
      </c>
    </row>
    <row r="163" spans="1:8" x14ac:dyDescent="0.25">
      <c r="A163" s="169" t="s">
        <v>183</v>
      </c>
      <c r="B163" s="169" t="s">
        <v>182</v>
      </c>
      <c r="E163" s="172">
        <v>1209</v>
      </c>
      <c r="F163" s="169" t="s">
        <v>1111</v>
      </c>
      <c r="G163" s="174"/>
      <c r="H163" s="174"/>
    </row>
    <row r="164" spans="1:8" x14ac:dyDescent="0.25">
      <c r="A164" s="169" t="s">
        <v>187</v>
      </c>
      <c r="B164" s="169" t="s">
        <v>186</v>
      </c>
      <c r="E164" s="172">
        <v>301</v>
      </c>
      <c r="F164" s="169" t="s">
        <v>872</v>
      </c>
      <c r="G164" s="174"/>
      <c r="H164" s="174"/>
    </row>
    <row r="165" spans="1:8" x14ac:dyDescent="0.25">
      <c r="A165" s="169" t="s">
        <v>189</v>
      </c>
      <c r="B165" s="169" t="s">
        <v>188</v>
      </c>
      <c r="E165" s="172">
        <v>302</v>
      </c>
      <c r="F165" s="169" t="s">
        <v>873</v>
      </c>
      <c r="G165" s="174"/>
      <c r="H165" s="174"/>
    </row>
    <row r="166" spans="1:8" x14ac:dyDescent="0.25">
      <c r="A166" s="169" t="s">
        <v>191</v>
      </c>
      <c r="B166" s="169" t="s">
        <v>190</v>
      </c>
      <c r="E166" s="172">
        <v>303</v>
      </c>
      <c r="F166" s="169" t="s">
        <v>874</v>
      </c>
      <c r="G166" s="174"/>
      <c r="H166" s="174"/>
    </row>
    <row r="167" spans="1:8" x14ac:dyDescent="0.25">
      <c r="A167" s="169" t="s">
        <v>768</v>
      </c>
      <c r="B167" s="169" t="s">
        <v>769</v>
      </c>
      <c r="E167" s="172">
        <v>304</v>
      </c>
      <c r="F167" s="169" t="s">
        <v>875</v>
      </c>
      <c r="G167" s="174"/>
      <c r="H167" s="174"/>
    </row>
    <row r="168" spans="1:8" x14ac:dyDescent="0.25">
      <c r="A168" s="169" t="s">
        <v>770</v>
      </c>
      <c r="B168" s="169" t="s">
        <v>771</v>
      </c>
      <c r="E168" s="172">
        <v>305</v>
      </c>
      <c r="F168" s="169" t="s">
        <v>876</v>
      </c>
      <c r="G168" s="174"/>
      <c r="H168" s="174"/>
    </row>
    <row r="169" spans="1:8" x14ac:dyDescent="0.25">
      <c r="A169" s="169" t="s">
        <v>193</v>
      </c>
      <c r="B169" s="169" t="s">
        <v>192</v>
      </c>
      <c r="E169" s="172">
        <v>306</v>
      </c>
      <c r="F169" s="169" t="s">
        <v>877</v>
      </c>
      <c r="G169" s="174"/>
      <c r="H169" s="174"/>
    </row>
    <row r="170" spans="1:8" x14ac:dyDescent="0.25">
      <c r="A170" s="169" t="s">
        <v>195</v>
      </c>
      <c r="B170" s="169" t="s">
        <v>194</v>
      </c>
      <c r="E170" s="172">
        <v>307</v>
      </c>
      <c r="F170" s="169" t="s">
        <v>878</v>
      </c>
      <c r="G170" s="174"/>
      <c r="H170" s="174"/>
    </row>
    <row r="171" spans="1:8" x14ac:dyDescent="0.25">
      <c r="A171" s="169" t="s">
        <v>197</v>
      </c>
      <c r="B171" s="169" t="s">
        <v>196</v>
      </c>
      <c r="E171" s="172">
        <v>308</v>
      </c>
      <c r="F171" s="169" t="s">
        <v>879</v>
      </c>
      <c r="G171" s="174"/>
      <c r="H171" s="174"/>
    </row>
    <row r="172" spans="1:8" x14ac:dyDescent="0.25">
      <c r="A172" s="169" t="s">
        <v>199</v>
      </c>
      <c r="B172" s="169" t="s">
        <v>198</v>
      </c>
      <c r="E172" s="172">
        <v>309</v>
      </c>
      <c r="F172" s="169" t="s">
        <v>880</v>
      </c>
      <c r="G172" s="174"/>
      <c r="H172" s="174"/>
    </row>
    <row r="173" spans="1:8" x14ac:dyDescent="0.25">
      <c r="A173" s="169" t="s">
        <v>185</v>
      </c>
      <c r="B173" s="169" t="s">
        <v>184</v>
      </c>
      <c r="E173" s="172">
        <v>310</v>
      </c>
      <c r="F173" s="169" t="s">
        <v>881</v>
      </c>
      <c r="G173" s="174"/>
      <c r="H173" s="174"/>
    </row>
    <row r="174" spans="1:8" x14ac:dyDescent="0.25">
      <c r="A174" s="169" t="s">
        <v>201</v>
      </c>
      <c r="B174" s="169" t="s">
        <v>200</v>
      </c>
      <c r="E174" s="172">
        <v>311</v>
      </c>
      <c r="F174" s="169" t="s">
        <v>882</v>
      </c>
      <c r="G174" s="174"/>
      <c r="H174" s="174"/>
    </row>
    <row r="175" spans="1:8" x14ac:dyDescent="0.25">
      <c r="A175" s="169" t="s">
        <v>205</v>
      </c>
      <c r="B175" s="169" t="s">
        <v>204</v>
      </c>
      <c r="E175" s="172">
        <v>312</v>
      </c>
      <c r="F175" s="169" t="s">
        <v>883</v>
      </c>
      <c r="G175" s="174"/>
      <c r="H175" s="174"/>
    </row>
    <row r="176" spans="1:8" x14ac:dyDescent="0.25">
      <c r="A176" s="169" t="s">
        <v>207</v>
      </c>
      <c r="B176" s="169" t="s">
        <v>206</v>
      </c>
      <c r="E176" s="172">
        <v>313</v>
      </c>
      <c r="F176" s="169" t="s">
        <v>884</v>
      </c>
      <c r="G176" s="174"/>
      <c r="H176" s="174"/>
    </row>
    <row r="177" spans="1:8" x14ac:dyDescent="0.25">
      <c r="A177" s="169" t="s">
        <v>209</v>
      </c>
      <c r="B177" s="169" t="s">
        <v>208</v>
      </c>
      <c r="E177" s="172">
        <v>314</v>
      </c>
      <c r="F177" s="169" t="s">
        <v>885</v>
      </c>
      <c r="G177" s="174"/>
      <c r="H177" s="174"/>
    </row>
    <row r="178" spans="1:8" x14ac:dyDescent="0.25">
      <c r="A178" s="169" t="s">
        <v>203</v>
      </c>
      <c r="B178" s="169" t="s">
        <v>202</v>
      </c>
      <c r="E178" s="172">
        <v>315</v>
      </c>
      <c r="F178" s="169" t="s">
        <v>936</v>
      </c>
      <c r="G178" s="174"/>
      <c r="H178" s="174"/>
    </row>
    <row r="179" spans="1:8" x14ac:dyDescent="0.25">
      <c r="A179" s="169" t="s">
        <v>213</v>
      </c>
      <c r="B179" s="169" t="s">
        <v>212</v>
      </c>
      <c r="E179" s="172">
        <v>316</v>
      </c>
      <c r="F179" s="169" t="s">
        <v>937</v>
      </c>
      <c r="G179" s="175"/>
      <c r="H179" s="177"/>
    </row>
    <row r="180" spans="1:8" x14ac:dyDescent="0.25">
      <c r="A180" s="169" t="s">
        <v>935</v>
      </c>
      <c r="B180" s="169" t="s">
        <v>757</v>
      </c>
      <c r="E180" s="172">
        <v>317</v>
      </c>
      <c r="F180" s="169" t="s">
        <v>1112</v>
      </c>
      <c r="G180" s="175"/>
      <c r="H180" s="177"/>
    </row>
    <row r="181" spans="1:8" x14ac:dyDescent="0.25">
      <c r="A181" s="169" t="s">
        <v>211</v>
      </c>
      <c r="B181" s="169" t="s">
        <v>210</v>
      </c>
      <c r="E181" s="172">
        <v>318</v>
      </c>
      <c r="F181" s="169" t="s">
        <v>1113</v>
      </c>
      <c r="G181" s="175"/>
      <c r="H181" s="177"/>
    </row>
    <row r="182" spans="1:8" x14ac:dyDescent="0.25">
      <c r="A182" s="169" t="s">
        <v>238</v>
      </c>
      <c r="B182" s="169" t="s">
        <v>237</v>
      </c>
      <c r="E182" s="172">
        <v>319</v>
      </c>
      <c r="F182" s="169" t="s">
        <v>1114</v>
      </c>
      <c r="G182" s="175"/>
      <c r="H182" s="177"/>
    </row>
    <row r="183" spans="1:8" x14ac:dyDescent="0.25">
      <c r="A183" s="174" t="s">
        <v>1016</v>
      </c>
      <c r="B183" s="174" t="s">
        <v>1017</v>
      </c>
      <c r="E183" s="172">
        <v>320</v>
      </c>
      <c r="F183" s="169" t="s">
        <v>1115</v>
      </c>
      <c r="G183" s="175"/>
      <c r="H183" s="177"/>
    </row>
    <row r="184" spans="1:8" x14ac:dyDescent="0.25">
      <c r="A184" s="169" t="s">
        <v>216</v>
      </c>
      <c r="B184" s="169" t="s">
        <v>215</v>
      </c>
      <c r="E184" s="172">
        <v>321</v>
      </c>
      <c r="F184" s="169" t="s">
        <v>1116</v>
      </c>
      <c r="G184" s="175"/>
      <c r="H184" s="177"/>
    </row>
    <row r="185" spans="1:8" x14ac:dyDescent="0.25">
      <c r="A185" s="169" t="s">
        <v>254</v>
      </c>
      <c r="B185" s="169" t="s">
        <v>253</v>
      </c>
      <c r="E185" s="172">
        <v>322</v>
      </c>
      <c r="F185" s="169" t="s">
        <v>1117</v>
      </c>
      <c r="G185" s="175"/>
      <c r="H185" s="177"/>
    </row>
    <row r="186" spans="1:8" x14ac:dyDescent="0.25">
      <c r="A186" s="169" t="s">
        <v>314</v>
      </c>
      <c r="B186" s="169" t="s">
        <v>313</v>
      </c>
      <c r="E186" s="172">
        <v>323</v>
      </c>
      <c r="F186" s="169" t="s">
        <v>1118</v>
      </c>
      <c r="G186" s="175"/>
      <c r="H186" s="177"/>
    </row>
    <row r="187" spans="1:8" x14ac:dyDescent="0.25">
      <c r="A187" s="169" t="s">
        <v>256</v>
      </c>
      <c r="B187" s="169" t="s">
        <v>255</v>
      </c>
      <c r="E187" s="172">
        <v>401</v>
      </c>
      <c r="F187" s="169" t="s">
        <v>886</v>
      </c>
      <c r="G187" s="175"/>
      <c r="H187" s="177"/>
    </row>
    <row r="188" spans="1:8" x14ac:dyDescent="0.25">
      <c r="A188" s="169" t="s">
        <v>218</v>
      </c>
      <c r="B188" s="169" t="s">
        <v>217</v>
      </c>
      <c r="E188" s="172">
        <v>402</v>
      </c>
      <c r="F188" s="169" t="s">
        <v>887</v>
      </c>
      <c r="G188" s="175"/>
      <c r="H188" s="177"/>
    </row>
    <row r="189" spans="1:8" x14ac:dyDescent="0.25">
      <c r="A189" s="169" t="s">
        <v>220</v>
      </c>
      <c r="B189" s="174" t="s">
        <v>2</v>
      </c>
      <c r="E189" s="172">
        <v>403</v>
      </c>
      <c r="F189" s="169" t="s">
        <v>888</v>
      </c>
      <c r="G189" s="175"/>
      <c r="H189" s="177"/>
    </row>
    <row r="190" spans="1:8" x14ac:dyDescent="0.25">
      <c r="A190" s="169" t="s">
        <v>222</v>
      </c>
      <c r="B190" s="169" t="s">
        <v>221</v>
      </c>
      <c r="E190" s="172">
        <v>404</v>
      </c>
      <c r="F190" s="169" t="s">
        <v>889</v>
      </c>
      <c r="G190" s="175"/>
      <c r="H190" s="177"/>
    </row>
    <row r="191" spans="1:8" x14ac:dyDescent="0.25">
      <c r="A191" s="169" t="s">
        <v>224</v>
      </c>
      <c r="B191" s="169" t="s">
        <v>223</v>
      </c>
      <c r="E191" s="172">
        <v>405</v>
      </c>
      <c r="F191" s="169" t="s">
        <v>890</v>
      </c>
      <c r="G191" s="175"/>
      <c r="H191" s="177"/>
    </row>
    <row r="192" spans="1:8" x14ac:dyDescent="0.25">
      <c r="E192" s="172">
        <v>406</v>
      </c>
      <c r="F192" s="169" t="s">
        <v>891</v>
      </c>
      <c r="G192" s="175"/>
      <c r="H192" s="177"/>
    </row>
    <row r="193" spans="5:8" x14ac:dyDescent="0.25">
      <c r="E193" s="172">
        <v>407</v>
      </c>
      <c r="F193" s="169" t="s">
        <v>892</v>
      </c>
      <c r="G193" s="175"/>
      <c r="H193" s="177"/>
    </row>
    <row r="194" spans="5:8" x14ac:dyDescent="0.25">
      <c r="E194" s="172">
        <v>501</v>
      </c>
      <c r="F194" s="169" t="s">
        <v>893</v>
      </c>
      <c r="G194" s="175"/>
      <c r="H194" s="177"/>
    </row>
    <row r="195" spans="5:8" x14ac:dyDescent="0.25">
      <c r="E195" s="172">
        <v>502</v>
      </c>
      <c r="F195" s="169" t="s">
        <v>894</v>
      </c>
      <c r="G195" s="175"/>
      <c r="H195" s="177"/>
    </row>
    <row r="196" spans="5:8" x14ac:dyDescent="0.25">
      <c r="E196" s="172">
        <v>503</v>
      </c>
      <c r="F196" s="169" t="s">
        <v>895</v>
      </c>
      <c r="G196" s="175"/>
      <c r="H196" s="177"/>
    </row>
    <row r="197" spans="5:8" x14ac:dyDescent="0.25">
      <c r="E197" s="172">
        <v>504</v>
      </c>
      <c r="F197" s="169" t="s">
        <v>896</v>
      </c>
      <c r="G197" s="175"/>
      <c r="H197" s="177"/>
    </row>
    <row r="198" spans="5:8" x14ac:dyDescent="0.25">
      <c r="E198" s="172">
        <v>505</v>
      </c>
      <c r="F198" s="169" t="s">
        <v>897</v>
      </c>
      <c r="G198" s="175"/>
      <c r="H198" s="177"/>
    </row>
    <row r="199" spans="5:8" x14ac:dyDescent="0.25">
      <c r="E199" s="172">
        <v>506</v>
      </c>
      <c r="F199" s="169" t="s">
        <v>898</v>
      </c>
      <c r="G199" s="175"/>
      <c r="H199" s="177"/>
    </row>
    <row r="200" spans="5:8" x14ac:dyDescent="0.25">
      <c r="E200" s="172">
        <v>507</v>
      </c>
      <c r="F200" s="169" t="s">
        <v>899</v>
      </c>
      <c r="G200" s="175"/>
      <c r="H200" s="177"/>
    </row>
    <row r="201" spans="5:8" x14ac:dyDescent="0.25">
      <c r="E201" s="172">
        <v>508</v>
      </c>
      <c r="F201" s="169" t="s">
        <v>900</v>
      </c>
      <c r="G201" s="175"/>
      <c r="H201" s="177"/>
    </row>
    <row r="202" spans="5:8" x14ac:dyDescent="0.25">
      <c r="E202" s="172">
        <v>509</v>
      </c>
      <c r="F202" s="169" t="s">
        <v>901</v>
      </c>
      <c r="G202" s="175"/>
      <c r="H202" s="177"/>
    </row>
    <row r="203" spans="5:8" x14ac:dyDescent="0.25">
      <c r="E203" s="172">
        <v>510</v>
      </c>
      <c r="F203" s="169" t="s">
        <v>902</v>
      </c>
      <c r="G203" s="175"/>
      <c r="H203" s="177"/>
    </row>
    <row r="204" spans="5:8" x14ac:dyDescent="0.25">
      <c r="E204" s="172">
        <v>511</v>
      </c>
      <c r="F204" s="169" t="s">
        <v>903</v>
      </c>
      <c r="G204" s="175"/>
      <c r="H204" s="177"/>
    </row>
    <row r="205" spans="5:8" x14ac:dyDescent="0.25">
      <c r="E205" s="172">
        <v>512</v>
      </c>
      <c r="F205" s="169" t="s">
        <v>904</v>
      </c>
      <c r="G205" s="175"/>
      <c r="H205" s="177"/>
    </row>
    <row r="206" spans="5:8" x14ac:dyDescent="0.25">
      <c r="E206" s="172">
        <v>513</v>
      </c>
      <c r="F206" s="169" t="s">
        <v>905</v>
      </c>
      <c r="G206" s="175"/>
      <c r="H206" s="177"/>
    </row>
    <row r="207" spans="5:8" x14ac:dyDescent="0.25">
      <c r="E207" s="172">
        <v>514</v>
      </c>
      <c r="F207" s="169" t="s">
        <v>906</v>
      </c>
      <c r="G207" s="175"/>
      <c r="H207" s="177"/>
    </row>
    <row r="208" spans="5:8" x14ac:dyDescent="0.25">
      <c r="E208" s="172">
        <v>515</v>
      </c>
      <c r="F208" s="169" t="s">
        <v>907</v>
      </c>
      <c r="G208" s="175"/>
      <c r="H208" s="177"/>
    </row>
    <row r="209" spans="5:8" x14ac:dyDescent="0.25">
      <c r="E209" s="172">
        <v>516</v>
      </c>
      <c r="F209" s="169" t="s">
        <v>908</v>
      </c>
      <c r="G209" s="175"/>
      <c r="H209" s="177"/>
    </row>
    <row r="210" spans="5:8" x14ac:dyDescent="0.25">
      <c r="E210" s="172">
        <v>517</v>
      </c>
      <c r="F210" s="169" t="s">
        <v>909</v>
      </c>
      <c r="G210" s="175"/>
      <c r="H210" s="177"/>
    </row>
    <row r="211" spans="5:8" x14ac:dyDescent="0.25">
      <c r="E211" s="172">
        <v>518</v>
      </c>
      <c r="F211" s="169" t="s">
        <v>910</v>
      </c>
      <c r="G211" s="175"/>
      <c r="H211" s="177"/>
    </row>
    <row r="212" spans="5:8" x14ac:dyDescent="0.25">
      <c r="E212" s="172">
        <v>519</v>
      </c>
      <c r="F212" s="169" t="s">
        <v>911</v>
      </c>
      <c r="G212" s="175"/>
      <c r="H212" s="177"/>
    </row>
    <row r="213" spans="5:8" x14ac:dyDescent="0.25">
      <c r="E213" s="172">
        <v>520</v>
      </c>
      <c r="F213" s="169" t="s">
        <v>912</v>
      </c>
      <c r="G213" s="175"/>
      <c r="H213" s="177"/>
    </row>
    <row r="214" spans="5:8" x14ac:dyDescent="0.25">
      <c r="E214" s="172">
        <v>521</v>
      </c>
      <c r="F214" s="169" t="s">
        <v>913</v>
      </c>
      <c r="G214" s="175"/>
      <c r="H214" s="177"/>
    </row>
    <row r="215" spans="5:8" x14ac:dyDescent="0.25">
      <c r="E215" s="172">
        <v>522</v>
      </c>
      <c r="F215" s="169" t="s">
        <v>914</v>
      </c>
      <c r="G215" s="175"/>
      <c r="H215" s="177"/>
    </row>
    <row r="216" spans="5:8" x14ac:dyDescent="0.25">
      <c r="E216" s="172">
        <v>523</v>
      </c>
      <c r="F216" s="169" t="s">
        <v>915</v>
      </c>
      <c r="G216" s="175"/>
      <c r="H216" s="177"/>
    </row>
    <row r="217" spans="5:8" x14ac:dyDescent="0.25">
      <c r="E217" s="172">
        <v>524</v>
      </c>
      <c r="F217" s="169" t="s">
        <v>916</v>
      </c>
      <c r="G217" s="175"/>
      <c r="H217" s="177"/>
    </row>
    <row r="218" spans="5:8" x14ac:dyDescent="0.25">
      <c r="E218" s="172">
        <v>525</v>
      </c>
      <c r="F218" s="169" t="s">
        <v>917</v>
      </c>
      <c r="G218" s="175"/>
      <c r="H218" s="177"/>
    </row>
    <row r="219" spans="5:8" x14ac:dyDescent="0.25">
      <c r="E219" s="172">
        <v>526</v>
      </c>
      <c r="F219" s="169" t="s">
        <v>918</v>
      </c>
      <c r="G219" s="175"/>
      <c r="H219" s="177"/>
    </row>
    <row r="220" spans="5:8" x14ac:dyDescent="0.25">
      <c r="E220" s="172">
        <v>527</v>
      </c>
      <c r="F220" s="169" t="s">
        <v>919</v>
      </c>
      <c r="G220" s="175"/>
      <c r="H220" s="177"/>
    </row>
    <row r="221" spans="5:8" x14ac:dyDescent="0.25">
      <c r="E221" s="172">
        <v>528</v>
      </c>
      <c r="F221" s="169" t="s">
        <v>920</v>
      </c>
      <c r="G221" s="175"/>
      <c r="H221" s="177"/>
    </row>
    <row r="222" spans="5:8" x14ac:dyDescent="0.25">
      <c r="E222" s="172">
        <v>529</v>
      </c>
      <c r="F222" s="169" t="s">
        <v>921</v>
      </c>
      <c r="G222" s="175"/>
      <c r="H222" s="177"/>
    </row>
    <row r="223" spans="5:8" x14ac:dyDescent="0.25">
      <c r="E223" s="172">
        <v>530</v>
      </c>
      <c r="F223" s="169" t="s">
        <v>922</v>
      </c>
      <c r="G223" s="175"/>
      <c r="H223" s="177"/>
    </row>
    <row r="224" spans="5:8" x14ac:dyDescent="0.25">
      <c r="E224" s="172">
        <v>531</v>
      </c>
      <c r="F224" s="169" t="s">
        <v>923</v>
      </c>
      <c r="G224" s="175"/>
      <c r="H224" s="177"/>
    </row>
    <row r="225" spans="5:8" x14ac:dyDescent="0.25">
      <c r="E225" s="172">
        <v>532</v>
      </c>
      <c r="F225" s="169" t="s">
        <v>924</v>
      </c>
      <c r="G225" s="175"/>
      <c r="H225" s="177"/>
    </row>
    <row r="226" spans="5:8" x14ac:dyDescent="0.25">
      <c r="E226" s="172">
        <v>533</v>
      </c>
      <c r="F226" s="169" t="s">
        <v>1066</v>
      </c>
      <c r="G226" s="175"/>
      <c r="H226" s="177"/>
    </row>
    <row r="227" spans="5:8" x14ac:dyDescent="0.25">
      <c r="E227" s="172">
        <v>534</v>
      </c>
      <c r="F227" s="169" t="s">
        <v>1067</v>
      </c>
      <c r="G227" s="175"/>
      <c r="H227" s="177"/>
    </row>
    <row r="228" spans="5:8" x14ac:dyDescent="0.25">
      <c r="E228" s="172">
        <v>535</v>
      </c>
      <c r="F228" s="169" t="s">
        <v>1068</v>
      </c>
      <c r="G228" s="175"/>
      <c r="H228" s="177"/>
    </row>
    <row r="229" spans="5:8" x14ac:dyDescent="0.25">
      <c r="E229" s="172">
        <v>536</v>
      </c>
      <c r="F229" s="169" t="s">
        <v>1069</v>
      </c>
      <c r="G229" s="175"/>
      <c r="H229" s="177"/>
    </row>
    <row r="230" spans="5:8" x14ac:dyDescent="0.25">
      <c r="E230" s="172">
        <v>537</v>
      </c>
      <c r="F230" s="169" t="s">
        <v>1070</v>
      </c>
      <c r="G230" s="175"/>
      <c r="H230" s="177"/>
    </row>
    <row r="231" spans="5:8" x14ac:dyDescent="0.25">
      <c r="E231" s="172">
        <v>538</v>
      </c>
      <c r="F231" s="169" t="s">
        <v>1071</v>
      </c>
      <c r="G231" s="175"/>
      <c r="H231" s="177"/>
    </row>
    <row r="232" spans="5:8" x14ac:dyDescent="0.25">
      <c r="E232" s="172">
        <v>539</v>
      </c>
      <c r="F232" s="169" t="s">
        <v>1072</v>
      </c>
      <c r="G232" s="175"/>
      <c r="H232" s="177"/>
    </row>
    <row r="233" spans="5:8" x14ac:dyDescent="0.25">
      <c r="E233" s="172">
        <v>540</v>
      </c>
      <c r="F233" s="169" t="s">
        <v>1073</v>
      </c>
      <c r="G233" s="175"/>
      <c r="H233" s="177"/>
    </row>
    <row r="234" spans="5:8" x14ac:dyDescent="0.25">
      <c r="E234" s="172">
        <v>541</v>
      </c>
      <c r="F234" s="169" t="s">
        <v>1074</v>
      </c>
      <c r="G234" s="175"/>
      <c r="H234" s="177"/>
    </row>
    <row r="235" spans="5:8" x14ac:dyDescent="0.25">
      <c r="E235" s="172">
        <v>542</v>
      </c>
      <c r="F235" s="169" t="s">
        <v>1075</v>
      </c>
      <c r="G235" s="175"/>
      <c r="H235" s="177"/>
    </row>
    <row r="236" spans="5:8" x14ac:dyDescent="0.25">
      <c r="E236" s="172">
        <v>543</v>
      </c>
      <c r="F236" s="169" t="s">
        <v>1076</v>
      </c>
      <c r="G236" s="175"/>
      <c r="H236" s="177"/>
    </row>
    <row r="237" spans="5:8" x14ac:dyDescent="0.25">
      <c r="E237" s="172">
        <v>544</v>
      </c>
      <c r="F237" s="169" t="s">
        <v>1077</v>
      </c>
      <c r="G237" s="175"/>
      <c r="H237" s="177"/>
    </row>
    <row r="238" spans="5:8" x14ac:dyDescent="0.25">
      <c r="E238" s="172">
        <v>545</v>
      </c>
      <c r="F238" s="169" t="s">
        <v>1078</v>
      </c>
      <c r="G238" s="175"/>
      <c r="H238" s="177"/>
    </row>
    <row r="239" spans="5:8" x14ac:dyDescent="0.25">
      <c r="E239" s="172">
        <v>546</v>
      </c>
      <c r="F239" s="169" t="s">
        <v>1079</v>
      </c>
      <c r="G239" s="175"/>
      <c r="H239" s="177"/>
    </row>
    <row r="240" spans="5:8" x14ac:dyDescent="0.25">
      <c r="E240" s="172">
        <v>547</v>
      </c>
      <c r="F240" s="169" t="s">
        <v>1080</v>
      </c>
      <c r="G240" s="175"/>
      <c r="H240" s="177"/>
    </row>
    <row r="241" spans="5:8" x14ac:dyDescent="0.25">
      <c r="E241" s="172">
        <v>548</v>
      </c>
      <c r="F241" s="169" t="s">
        <v>1081</v>
      </c>
      <c r="G241" s="175"/>
      <c r="H241" s="177"/>
    </row>
    <row r="242" spans="5:8" x14ac:dyDescent="0.25">
      <c r="E242" s="172">
        <v>549</v>
      </c>
      <c r="F242" s="169" t="s">
        <v>1082</v>
      </c>
      <c r="G242" s="175"/>
      <c r="H242" s="177"/>
    </row>
    <row r="243" spans="5:8" x14ac:dyDescent="0.25">
      <c r="E243" s="172">
        <v>550</v>
      </c>
      <c r="F243" s="169" t="s">
        <v>1083</v>
      </c>
      <c r="G243" s="175"/>
      <c r="H243" s="177"/>
    </row>
    <row r="244" spans="5:8" x14ac:dyDescent="0.25">
      <c r="E244" s="172">
        <v>551</v>
      </c>
      <c r="F244" s="169" t="s">
        <v>1084</v>
      </c>
      <c r="G244" s="175"/>
      <c r="H244" s="177"/>
    </row>
    <row r="245" spans="5:8" x14ac:dyDescent="0.25">
      <c r="E245" s="172">
        <v>552</v>
      </c>
      <c r="F245" s="169" t="s">
        <v>1085</v>
      </c>
      <c r="G245" s="175"/>
      <c r="H245" s="177"/>
    </row>
    <row r="246" spans="5:8" x14ac:dyDescent="0.25">
      <c r="E246" s="172">
        <v>553</v>
      </c>
      <c r="F246" s="169" t="s">
        <v>1086</v>
      </c>
      <c r="G246" s="175"/>
      <c r="H246" s="177"/>
    </row>
    <row r="247" spans="5:8" x14ac:dyDescent="0.25">
      <c r="E247" s="172">
        <v>554</v>
      </c>
      <c r="F247" s="169" t="s">
        <v>1087</v>
      </c>
      <c r="G247" s="175"/>
      <c r="H247" s="177"/>
    </row>
    <row r="248" spans="5:8" x14ac:dyDescent="0.25">
      <c r="E248" s="172">
        <v>555</v>
      </c>
      <c r="F248" s="169" t="s">
        <v>1088</v>
      </c>
      <c r="G248" s="175"/>
      <c r="H248" s="177"/>
    </row>
    <row r="249" spans="5:8" x14ac:dyDescent="0.25">
      <c r="E249" s="172">
        <v>556</v>
      </c>
      <c r="F249" s="169" t="s">
        <v>1089</v>
      </c>
      <c r="G249" s="175"/>
      <c r="H249" s="177"/>
    </row>
    <row r="250" spans="5:8" x14ac:dyDescent="0.25">
      <c r="E250" s="172">
        <v>557</v>
      </c>
      <c r="F250" s="169" t="s">
        <v>1090</v>
      </c>
      <c r="G250" s="175"/>
      <c r="H250" s="177"/>
    </row>
    <row r="251" spans="5:8" x14ac:dyDescent="0.25">
      <c r="E251" s="172">
        <v>558</v>
      </c>
      <c r="F251" s="169" t="s">
        <v>1091</v>
      </c>
      <c r="G251" s="175"/>
      <c r="H251" s="177"/>
    </row>
    <row r="252" spans="5:8" x14ac:dyDescent="0.25">
      <c r="E252" s="172">
        <v>559</v>
      </c>
      <c r="F252" s="169" t="s">
        <v>1092</v>
      </c>
      <c r="G252" s="175"/>
      <c r="H252" s="177"/>
    </row>
    <row r="253" spans="5:8" x14ac:dyDescent="0.25">
      <c r="E253" s="172">
        <v>560</v>
      </c>
      <c r="F253" s="169" t="s">
        <v>1119</v>
      </c>
      <c r="G253" s="175"/>
      <c r="H253" s="177"/>
    </row>
    <row r="254" spans="5:8" x14ac:dyDescent="0.25">
      <c r="E254" s="175">
        <v>561</v>
      </c>
      <c r="F254" s="173" t="s">
        <v>0</v>
      </c>
      <c r="G254" s="175"/>
      <c r="H254" s="177"/>
    </row>
    <row r="255" spans="5:8" x14ac:dyDescent="0.25">
      <c r="E255" s="172">
        <v>601</v>
      </c>
      <c r="F255" s="169" t="s">
        <v>925</v>
      </c>
      <c r="G255" s="175"/>
      <c r="H255" s="177"/>
    </row>
    <row r="256" spans="5:8" x14ac:dyDescent="0.25">
      <c r="E256" s="172">
        <v>602</v>
      </c>
      <c r="F256" s="169" t="s">
        <v>926</v>
      </c>
      <c r="G256" s="175"/>
      <c r="H256" s="177"/>
    </row>
    <row r="257" spans="5:8" x14ac:dyDescent="0.25">
      <c r="E257" s="172">
        <v>701</v>
      </c>
      <c r="F257" s="169" t="s">
        <v>927</v>
      </c>
      <c r="G257" s="175"/>
      <c r="H257" s="177"/>
    </row>
    <row r="258" spans="5:8" x14ac:dyDescent="0.25">
      <c r="E258" s="172">
        <v>702</v>
      </c>
      <c r="F258" s="169" t="s">
        <v>928</v>
      </c>
      <c r="G258" s="175"/>
      <c r="H258" s="177"/>
    </row>
    <row r="259" spans="5:8" x14ac:dyDescent="0.25">
      <c r="E259" s="172">
        <v>703</v>
      </c>
      <c r="F259" s="169" t="s">
        <v>1093</v>
      </c>
      <c r="G259" s="175"/>
      <c r="H259" s="177"/>
    </row>
    <row r="260" spans="5:8" x14ac:dyDescent="0.25">
      <c r="E260" s="172">
        <v>704</v>
      </c>
      <c r="F260" s="169" t="s">
        <v>1094</v>
      </c>
      <c r="G260" s="175"/>
      <c r="H260" s="177"/>
    </row>
    <row r="261" spans="5:8" x14ac:dyDescent="0.25">
      <c r="E261" s="172">
        <v>705</v>
      </c>
      <c r="F261" s="169" t="s">
        <v>1095</v>
      </c>
      <c r="G261" s="175"/>
      <c r="H261" s="177"/>
    </row>
    <row r="262" spans="5:8" x14ac:dyDescent="0.25">
      <c r="E262" s="172">
        <v>706</v>
      </c>
      <c r="F262" s="169" t="s">
        <v>1096</v>
      </c>
      <c r="G262" s="175"/>
      <c r="H262" s="177"/>
    </row>
    <row r="263" spans="5:8" x14ac:dyDescent="0.25">
      <c r="E263" s="172">
        <v>707</v>
      </c>
      <c r="F263" s="169" t="s">
        <v>1097</v>
      </c>
      <c r="G263" s="175"/>
      <c r="H263" s="178"/>
    </row>
    <row r="264" spans="5:8" x14ac:dyDescent="0.25">
      <c r="E264" s="172">
        <v>800</v>
      </c>
      <c r="F264" s="169" t="s">
        <v>933</v>
      </c>
      <c r="G264" s="175"/>
      <c r="H264" s="178"/>
    </row>
    <row r="265" spans="5:8" x14ac:dyDescent="0.25">
      <c r="E265" s="172">
        <v>889</v>
      </c>
      <c r="F265" s="169" t="s">
        <v>1027</v>
      </c>
      <c r="G265" s="175"/>
      <c r="H265" s="178"/>
    </row>
    <row r="266" spans="5:8" x14ac:dyDescent="0.25">
      <c r="E266" s="172">
        <v>890</v>
      </c>
      <c r="F266" s="169" t="s">
        <v>1028</v>
      </c>
      <c r="G266" s="175"/>
      <c r="H266" s="178"/>
    </row>
    <row r="267" spans="5:8" x14ac:dyDescent="0.25">
      <c r="E267" s="172">
        <v>891</v>
      </c>
      <c r="F267" s="169" t="s">
        <v>1029</v>
      </c>
      <c r="G267" s="175"/>
      <c r="H267" s="178"/>
    </row>
    <row r="268" spans="5:8" x14ac:dyDescent="0.25">
      <c r="E268" s="172">
        <v>900</v>
      </c>
      <c r="F268" s="169" t="s">
        <v>934</v>
      </c>
      <c r="G268" s="175"/>
      <c r="H268" s="178"/>
    </row>
    <row r="269" spans="5:8" x14ac:dyDescent="0.25">
      <c r="E269" s="172">
        <v>951</v>
      </c>
      <c r="F269" s="169" t="s">
        <v>929</v>
      </c>
      <c r="G269" s="175"/>
      <c r="H269" s="179"/>
    </row>
    <row r="270" spans="5:8" x14ac:dyDescent="0.25">
      <c r="E270" s="172">
        <v>952</v>
      </c>
      <c r="F270" s="169" t="s">
        <v>1098</v>
      </c>
      <c r="G270" s="175"/>
      <c r="H270" s="177"/>
    </row>
    <row r="271" spans="5:8" x14ac:dyDescent="0.25">
      <c r="E271" s="172">
        <v>953</v>
      </c>
      <c r="F271" s="169" t="s">
        <v>1099</v>
      </c>
      <c r="G271" s="175"/>
      <c r="H271" s="177"/>
    </row>
    <row r="272" spans="5:8" x14ac:dyDescent="0.25">
      <c r="E272" s="172">
        <v>961</v>
      </c>
      <c r="F272" s="169" t="s">
        <v>930</v>
      </c>
      <c r="G272" s="175"/>
      <c r="H272" s="177"/>
    </row>
    <row r="273" spans="2:8" x14ac:dyDescent="0.25">
      <c r="B273" s="172"/>
      <c r="E273" s="172">
        <v>971</v>
      </c>
      <c r="F273" s="169" t="s">
        <v>1100</v>
      </c>
      <c r="G273" s="175"/>
      <c r="H273" s="177"/>
    </row>
    <row r="274" spans="2:8" x14ac:dyDescent="0.25">
      <c r="E274" s="172">
        <v>981</v>
      </c>
      <c r="F274" s="169" t="s">
        <v>931</v>
      </c>
      <c r="G274" s="175"/>
      <c r="H274" s="177"/>
    </row>
    <row r="275" spans="2:8" x14ac:dyDescent="0.25">
      <c r="E275" s="172">
        <v>991</v>
      </c>
      <c r="F275" s="169" t="s">
        <v>932</v>
      </c>
      <c r="G275" s="175"/>
      <c r="H275" s="177"/>
    </row>
    <row r="276" spans="2:8" x14ac:dyDescent="0.25">
      <c r="E276" s="172">
        <v>992</v>
      </c>
      <c r="F276" s="169" t="s">
        <v>1101</v>
      </c>
      <c r="G276" s="175"/>
      <c r="H276" s="177"/>
    </row>
    <row r="277" spans="2:8" x14ac:dyDescent="0.25">
      <c r="E277" s="172">
        <v>993</v>
      </c>
      <c r="F277" s="169" t="s">
        <v>1102</v>
      </c>
      <c r="G277" s="180"/>
      <c r="H277" s="177"/>
    </row>
    <row r="278" spans="2:8" x14ac:dyDescent="0.25">
      <c r="E278" s="172">
        <v>994</v>
      </c>
      <c r="F278" s="169" t="s">
        <v>1103</v>
      </c>
      <c r="G278" s="180"/>
      <c r="H278" s="177"/>
    </row>
    <row r="279" spans="2:8" x14ac:dyDescent="0.25">
      <c r="E279" s="172">
        <v>995</v>
      </c>
      <c r="F279" s="169" t="s">
        <v>1104</v>
      </c>
      <c r="G279" s="180"/>
      <c r="H279" s="177"/>
    </row>
    <row r="280" spans="2:8" x14ac:dyDescent="0.25">
      <c r="E280" s="172">
        <v>996</v>
      </c>
      <c r="F280" s="169" t="s">
        <v>1106</v>
      </c>
      <c r="G280" s="180"/>
      <c r="H280" s="177"/>
    </row>
    <row r="281" spans="2:8" x14ac:dyDescent="0.25">
      <c r="E281" s="172">
        <v>997</v>
      </c>
      <c r="F281" s="169" t="s">
        <v>1107</v>
      </c>
      <c r="G281" s="180"/>
      <c r="H281" s="177"/>
    </row>
    <row r="282" spans="2:8" x14ac:dyDescent="0.25">
      <c r="E282" s="172">
        <v>998</v>
      </c>
      <c r="F282" s="169" t="s">
        <v>1108</v>
      </c>
      <c r="G282" s="180"/>
      <c r="H282" s="177"/>
    </row>
    <row r="283" spans="2:8" x14ac:dyDescent="0.25">
      <c r="E283" s="181">
        <v>1000</v>
      </c>
      <c r="F283" s="182" t="s">
        <v>11</v>
      </c>
      <c r="G283" s="180"/>
      <c r="H283" s="177"/>
    </row>
    <row r="284" spans="2:8" x14ac:dyDescent="0.25">
      <c r="E284" s="172">
        <v>23512</v>
      </c>
      <c r="F284" s="169" t="s">
        <v>357</v>
      </c>
      <c r="G284" s="180"/>
      <c r="H284" s="177"/>
    </row>
    <row r="285" spans="2:8" x14ac:dyDescent="0.25">
      <c r="E285" s="172">
        <v>23513</v>
      </c>
      <c r="F285" s="169" t="s">
        <v>358</v>
      </c>
      <c r="G285" s="175"/>
      <c r="H285" s="177"/>
    </row>
    <row r="286" spans="2:8" x14ac:dyDescent="0.25">
      <c r="E286" s="172">
        <v>23514</v>
      </c>
      <c r="F286" s="169" t="s">
        <v>359</v>
      </c>
      <c r="G286" s="175"/>
      <c r="H286" s="177"/>
    </row>
    <row r="287" spans="2:8" x14ac:dyDescent="0.25">
      <c r="E287" s="172">
        <v>23515</v>
      </c>
      <c r="F287" s="169" t="s">
        <v>360</v>
      </c>
      <c r="G287" s="175"/>
      <c r="H287" s="177"/>
    </row>
    <row r="288" spans="2:8" x14ac:dyDescent="0.25">
      <c r="E288" s="172">
        <v>23516</v>
      </c>
      <c r="F288" s="169" t="s">
        <v>361</v>
      </c>
      <c r="G288" s="175"/>
      <c r="H288" s="177"/>
    </row>
    <row r="289" spans="5:8" x14ac:dyDescent="0.25">
      <c r="E289" s="172">
        <v>23517</v>
      </c>
      <c r="F289" s="169" t="s">
        <v>362</v>
      </c>
      <c r="G289" s="175"/>
      <c r="H289" s="177"/>
    </row>
    <row r="290" spans="5:8" x14ac:dyDescent="0.25">
      <c r="E290" s="172">
        <v>23518</v>
      </c>
      <c r="F290" s="169" t="s">
        <v>363</v>
      </c>
      <c r="G290" s="175"/>
      <c r="H290" s="177"/>
    </row>
    <row r="291" spans="5:8" x14ac:dyDescent="0.25">
      <c r="E291" s="172">
        <v>23519</v>
      </c>
      <c r="F291" s="169" t="s">
        <v>364</v>
      </c>
      <c r="G291" s="175"/>
      <c r="H291" s="177"/>
    </row>
    <row r="292" spans="5:8" x14ac:dyDescent="0.25">
      <c r="E292" s="172">
        <v>23520</v>
      </c>
      <c r="F292" s="169" t="s">
        <v>365</v>
      </c>
      <c r="G292" s="175"/>
      <c r="H292" s="177"/>
    </row>
    <row r="293" spans="5:8" x14ac:dyDescent="0.25">
      <c r="E293" s="172">
        <v>23522</v>
      </c>
      <c r="F293" s="169" t="s">
        <v>366</v>
      </c>
      <c r="G293" s="175"/>
      <c r="H293" s="177"/>
    </row>
    <row r="294" spans="5:8" x14ac:dyDescent="0.25">
      <c r="E294" s="172">
        <v>23523</v>
      </c>
      <c r="F294" s="169" t="s">
        <v>367</v>
      </c>
      <c r="G294" s="175"/>
      <c r="H294" s="177"/>
    </row>
    <row r="295" spans="5:8" x14ac:dyDescent="0.25">
      <c r="E295" s="172">
        <v>23524</v>
      </c>
      <c r="F295" s="169" t="s">
        <v>368</v>
      </c>
      <c r="G295" s="175"/>
      <c r="H295" s="177"/>
    </row>
    <row r="296" spans="5:8" x14ac:dyDescent="0.25">
      <c r="E296" s="172">
        <v>23526</v>
      </c>
      <c r="F296" s="169" t="s">
        <v>369</v>
      </c>
      <c r="G296" s="175"/>
      <c r="H296" s="177"/>
    </row>
    <row r="297" spans="5:8" x14ac:dyDescent="0.25">
      <c r="E297" s="172">
        <v>23527</v>
      </c>
      <c r="F297" s="169" t="s">
        <v>370</v>
      </c>
      <c r="G297" s="175"/>
      <c r="H297" s="177"/>
    </row>
    <row r="298" spans="5:8" x14ac:dyDescent="0.25">
      <c r="E298" s="172">
        <v>23528</v>
      </c>
      <c r="F298" s="169" t="s">
        <v>371</v>
      </c>
      <c r="G298" s="180"/>
      <c r="H298" s="177"/>
    </row>
    <row r="299" spans="5:8" x14ac:dyDescent="0.25">
      <c r="E299" s="172">
        <v>23530</v>
      </c>
      <c r="F299" s="169" t="s">
        <v>372</v>
      </c>
      <c r="G299" s="180"/>
      <c r="H299" s="177"/>
    </row>
    <row r="300" spans="5:8" x14ac:dyDescent="0.25">
      <c r="E300" s="172">
        <v>23531</v>
      </c>
      <c r="F300" s="169" t="s">
        <v>373</v>
      </c>
      <c r="G300" s="180"/>
      <c r="H300" s="177"/>
    </row>
    <row r="301" spans="5:8" x14ac:dyDescent="0.25">
      <c r="E301" s="172">
        <v>23533</v>
      </c>
      <c r="F301" s="169" t="s">
        <v>374</v>
      </c>
      <c r="G301" s="180"/>
      <c r="H301" s="177"/>
    </row>
    <row r="302" spans="5:8" x14ac:dyDescent="0.25">
      <c r="E302" s="172">
        <v>23534</v>
      </c>
      <c r="F302" s="169" t="s">
        <v>375</v>
      </c>
      <c r="G302" s="180"/>
      <c r="H302" s="177"/>
    </row>
    <row r="303" spans="5:8" x14ac:dyDescent="0.25">
      <c r="E303" s="172">
        <v>23535</v>
      </c>
      <c r="F303" s="169" t="s">
        <v>376</v>
      </c>
      <c r="G303" s="180"/>
      <c r="H303" s="177"/>
    </row>
    <row r="304" spans="5:8" x14ac:dyDescent="0.25">
      <c r="E304" s="172">
        <v>23538</v>
      </c>
      <c r="F304" s="169" t="s">
        <v>377</v>
      </c>
      <c r="G304" s="180"/>
      <c r="H304" s="177"/>
    </row>
    <row r="305" spans="5:8" x14ac:dyDescent="0.25">
      <c r="E305" s="172">
        <v>23540</v>
      </c>
      <c r="F305" s="169" t="s">
        <v>378</v>
      </c>
      <c r="G305" s="175"/>
      <c r="H305" s="177"/>
    </row>
    <row r="306" spans="5:8" x14ac:dyDescent="0.25">
      <c r="E306" s="172">
        <v>23541</v>
      </c>
      <c r="F306" s="169" t="s">
        <v>379</v>
      </c>
      <c r="G306" s="175"/>
      <c r="H306" s="177"/>
    </row>
    <row r="307" spans="5:8" x14ac:dyDescent="0.25">
      <c r="E307" s="172">
        <v>23543</v>
      </c>
      <c r="F307" s="169" t="s">
        <v>380</v>
      </c>
      <c r="G307" s="175"/>
      <c r="H307" s="177"/>
    </row>
    <row r="308" spans="5:8" x14ac:dyDescent="0.25">
      <c r="E308" s="172">
        <v>23545</v>
      </c>
      <c r="F308" s="169" t="s">
        <v>381</v>
      </c>
      <c r="G308" s="175"/>
      <c r="H308" s="177"/>
    </row>
    <row r="309" spans="5:8" x14ac:dyDescent="0.25">
      <c r="E309" s="172">
        <v>23546</v>
      </c>
      <c r="F309" s="169" t="s">
        <v>382</v>
      </c>
      <c r="G309" s="175"/>
      <c r="H309" s="177"/>
    </row>
    <row r="310" spans="5:8" x14ac:dyDescent="0.25">
      <c r="E310" s="172">
        <v>23547</v>
      </c>
      <c r="F310" s="169" t="s">
        <v>383</v>
      </c>
      <c r="G310" s="175"/>
      <c r="H310" s="177"/>
    </row>
    <row r="311" spans="5:8" x14ac:dyDescent="0.25">
      <c r="E311" s="172">
        <v>23548</v>
      </c>
      <c r="F311" s="169" t="s">
        <v>384</v>
      </c>
      <c r="G311" s="175"/>
      <c r="H311" s="177"/>
    </row>
    <row r="312" spans="5:8" x14ac:dyDescent="0.25">
      <c r="E312" s="172">
        <v>23550</v>
      </c>
      <c r="F312" s="169" t="s">
        <v>385</v>
      </c>
      <c r="G312" s="175"/>
      <c r="H312" s="177"/>
    </row>
    <row r="313" spans="5:8" x14ac:dyDescent="0.25">
      <c r="E313" s="172">
        <v>23551</v>
      </c>
      <c r="F313" s="169" t="s">
        <v>386</v>
      </c>
      <c r="G313" s="175"/>
      <c r="H313" s="177"/>
    </row>
    <row r="314" spans="5:8" x14ac:dyDescent="0.25">
      <c r="E314" s="172">
        <v>23552</v>
      </c>
      <c r="F314" s="169" t="s">
        <v>387</v>
      </c>
      <c r="G314" s="175"/>
      <c r="H314" s="177"/>
    </row>
    <row r="315" spans="5:8" x14ac:dyDescent="0.25">
      <c r="E315" s="172">
        <v>23553</v>
      </c>
      <c r="F315" s="169" t="s">
        <v>388</v>
      </c>
      <c r="G315" s="175"/>
      <c r="H315" s="178"/>
    </row>
    <row r="316" spans="5:8" x14ac:dyDescent="0.25">
      <c r="E316" s="172">
        <v>23555</v>
      </c>
      <c r="F316" s="169" t="s">
        <v>389</v>
      </c>
      <c r="G316" s="175"/>
      <c r="H316" s="178"/>
    </row>
    <row r="317" spans="5:8" x14ac:dyDescent="0.25">
      <c r="E317" s="172">
        <v>23557</v>
      </c>
      <c r="F317" s="169" t="s">
        <v>390</v>
      </c>
      <c r="G317" s="175"/>
      <c r="H317" s="178"/>
    </row>
    <row r="318" spans="5:8" x14ac:dyDescent="0.25">
      <c r="E318" s="172">
        <v>23558</v>
      </c>
      <c r="F318" s="169" t="s">
        <v>391</v>
      </c>
      <c r="G318" s="175"/>
      <c r="H318" s="178"/>
    </row>
    <row r="319" spans="5:8" x14ac:dyDescent="0.25">
      <c r="E319" s="172">
        <v>23559</v>
      </c>
      <c r="F319" s="169" t="s">
        <v>392</v>
      </c>
      <c r="G319" s="175"/>
      <c r="H319" s="178"/>
    </row>
    <row r="320" spans="5:8" x14ac:dyDescent="0.25">
      <c r="E320" s="172">
        <v>23560</v>
      </c>
      <c r="F320" s="169" t="s">
        <v>393</v>
      </c>
      <c r="G320" s="175"/>
      <c r="H320" s="178"/>
    </row>
    <row r="321" spans="5:8" x14ac:dyDescent="0.25">
      <c r="E321" s="172">
        <v>23561</v>
      </c>
      <c r="F321" s="169" t="s">
        <v>394</v>
      </c>
      <c r="G321" s="175"/>
      <c r="H321" s="178"/>
    </row>
    <row r="322" spans="5:8" x14ac:dyDescent="0.25">
      <c r="E322" s="172">
        <v>23562</v>
      </c>
      <c r="F322" s="169" t="s">
        <v>395</v>
      </c>
      <c r="G322" s="175"/>
      <c r="H322" s="178"/>
    </row>
    <row r="323" spans="5:8" x14ac:dyDescent="0.25">
      <c r="E323" s="172">
        <v>23563</v>
      </c>
      <c r="F323" s="169" t="s">
        <v>396</v>
      </c>
      <c r="G323" s="175"/>
      <c r="H323" s="178"/>
    </row>
    <row r="324" spans="5:8" x14ac:dyDescent="0.25">
      <c r="E324" s="172">
        <v>23564</v>
      </c>
      <c r="F324" s="169" t="s">
        <v>397</v>
      </c>
      <c r="G324" s="175"/>
      <c r="H324" s="178"/>
    </row>
    <row r="325" spans="5:8" x14ac:dyDescent="0.25">
      <c r="E325" s="172">
        <v>23565</v>
      </c>
      <c r="F325" s="169" t="s">
        <v>398</v>
      </c>
      <c r="G325" s="175"/>
      <c r="H325" s="178"/>
    </row>
    <row r="326" spans="5:8" x14ac:dyDescent="0.25">
      <c r="E326" s="172">
        <v>23566</v>
      </c>
      <c r="F326" s="169" t="s">
        <v>399</v>
      </c>
      <c r="G326" s="175"/>
      <c r="H326" s="178"/>
    </row>
    <row r="327" spans="5:8" x14ac:dyDescent="0.25">
      <c r="E327" s="172">
        <v>23567</v>
      </c>
      <c r="F327" s="169" t="s">
        <v>400</v>
      </c>
      <c r="G327" s="175"/>
      <c r="H327" s="178"/>
    </row>
    <row r="328" spans="5:8" x14ac:dyDescent="0.25">
      <c r="E328" s="172">
        <v>23571</v>
      </c>
      <c r="F328" s="169" t="s">
        <v>401</v>
      </c>
      <c r="G328" s="175"/>
      <c r="H328" s="178"/>
    </row>
    <row r="329" spans="5:8" x14ac:dyDescent="0.25">
      <c r="E329" s="172">
        <v>23572</v>
      </c>
      <c r="F329" s="169" t="s">
        <v>402</v>
      </c>
      <c r="G329" s="175"/>
      <c r="H329" s="178"/>
    </row>
    <row r="330" spans="5:8" x14ac:dyDescent="0.25">
      <c r="E330" s="172">
        <v>23573</v>
      </c>
      <c r="F330" s="169" t="s">
        <v>403</v>
      </c>
      <c r="G330" s="175"/>
      <c r="H330" s="178"/>
    </row>
    <row r="331" spans="5:8" x14ac:dyDescent="0.25">
      <c r="E331" s="172">
        <v>23574</v>
      </c>
      <c r="F331" s="169" t="s">
        <v>404</v>
      </c>
      <c r="G331" s="175"/>
      <c r="H331" s="178"/>
    </row>
    <row r="332" spans="5:8" x14ac:dyDescent="0.25">
      <c r="E332" s="172">
        <v>23575</v>
      </c>
      <c r="F332" s="169" t="s">
        <v>405</v>
      </c>
      <c r="G332" s="175"/>
      <c r="H332" s="178"/>
    </row>
    <row r="333" spans="5:8" x14ac:dyDescent="0.25">
      <c r="E333" s="172">
        <v>23579</v>
      </c>
      <c r="F333" s="169" t="s">
        <v>406</v>
      </c>
      <c r="G333" s="175"/>
      <c r="H333" s="178"/>
    </row>
    <row r="334" spans="5:8" x14ac:dyDescent="0.25">
      <c r="E334" s="172">
        <v>23580</v>
      </c>
      <c r="F334" s="169" t="s">
        <v>407</v>
      </c>
      <c r="G334" s="175"/>
      <c r="H334" s="178"/>
    </row>
    <row r="335" spans="5:8" x14ac:dyDescent="0.25">
      <c r="E335" s="172">
        <v>23582</v>
      </c>
      <c r="F335" s="169" t="s">
        <v>408</v>
      </c>
      <c r="G335" s="175"/>
      <c r="H335" s="178"/>
    </row>
    <row r="336" spans="5:8" x14ac:dyDescent="0.25">
      <c r="E336" s="172">
        <v>23583</v>
      </c>
      <c r="F336" s="169" t="s">
        <v>409</v>
      </c>
      <c r="G336" s="175"/>
      <c r="H336" s="178"/>
    </row>
    <row r="337" spans="5:8" x14ac:dyDescent="0.25">
      <c r="E337" s="172">
        <v>23584</v>
      </c>
      <c r="F337" s="169" t="s">
        <v>410</v>
      </c>
      <c r="G337" s="175"/>
      <c r="H337" s="178"/>
    </row>
    <row r="338" spans="5:8" x14ac:dyDescent="0.25">
      <c r="E338" s="172">
        <v>23585</v>
      </c>
      <c r="F338" s="169" t="s">
        <v>411</v>
      </c>
      <c r="G338" s="175"/>
      <c r="H338" s="178"/>
    </row>
    <row r="339" spans="5:8" x14ac:dyDescent="0.25">
      <c r="E339" s="172">
        <v>23586</v>
      </c>
      <c r="F339" s="169" t="s">
        <v>412</v>
      </c>
      <c r="G339" s="175"/>
      <c r="H339" s="178"/>
    </row>
    <row r="340" spans="5:8" x14ac:dyDescent="0.25">
      <c r="E340" s="172">
        <v>23587</v>
      </c>
      <c r="F340" s="169" t="s">
        <v>413</v>
      </c>
      <c r="G340" s="175"/>
      <c r="H340" s="178"/>
    </row>
    <row r="341" spans="5:8" x14ac:dyDescent="0.25">
      <c r="E341" s="172">
        <v>23588</v>
      </c>
      <c r="F341" s="169" t="s">
        <v>414</v>
      </c>
      <c r="G341" s="175"/>
      <c r="H341" s="178"/>
    </row>
    <row r="342" spans="5:8" x14ac:dyDescent="0.25">
      <c r="E342" s="172">
        <v>23589</v>
      </c>
      <c r="F342" s="169" t="s">
        <v>415</v>
      </c>
      <c r="G342" s="175"/>
      <c r="H342" s="178"/>
    </row>
    <row r="343" spans="5:8" x14ac:dyDescent="0.25">
      <c r="E343" s="172">
        <v>23590</v>
      </c>
      <c r="F343" s="169" t="s">
        <v>416</v>
      </c>
      <c r="G343" s="175"/>
      <c r="H343" s="178"/>
    </row>
    <row r="344" spans="5:8" x14ac:dyDescent="0.25">
      <c r="E344" s="172">
        <v>23591</v>
      </c>
      <c r="F344" s="169" t="s">
        <v>417</v>
      </c>
      <c r="G344" s="175"/>
      <c r="H344" s="178"/>
    </row>
    <row r="345" spans="5:8" x14ac:dyDescent="0.25">
      <c r="E345" s="172">
        <v>23592</v>
      </c>
      <c r="F345" s="169" t="s">
        <v>418</v>
      </c>
      <c r="G345" s="175"/>
      <c r="H345" s="178"/>
    </row>
    <row r="346" spans="5:8" x14ac:dyDescent="0.25">
      <c r="E346" s="172">
        <v>23593</v>
      </c>
      <c r="F346" s="169" t="s">
        <v>419</v>
      </c>
      <c r="G346" s="175"/>
      <c r="H346" s="178"/>
    </row>
    <row r="347" spans="5:8" x14ac:dyDescent="0.25">
      <c r="E347" s="172">
        <v>23595</v>
      </c>
      <c r="F347" s="169" t="s">
        <v>420</v>
      </c>
      <c r="G347" s="175"/>
      <c r="H347" s="178"/>
    </row>
    <row r="348" spans="5:8" x14ac:dyDescent="0.25">
      <c r="E348" s="172">
        <v>23598</v>
      </c>
      <c r="F348" s="169" t="s">
        <v>421</v>
      </c>
      <c r="G348" s="175"/>
      <c r="H348" s="178"/>
    </row>
    <row r="349" spans="5:8" x14ac:dyDescent="0.25">
      <c r="E349" s="172">
        <v>23600</v>
      </c>
      <c r="F349" s="169" t="s">
        <v>422</v>
      </c>
      <c r="G349" s="175"/>
      <c r="H349" s="178"/>
    </row>
    <row r="350" spans="5:8" x14ac:dyDescent="0.25">
      <c r="E350" s="172">
        <v>23601</v>
      </c>
      <c r="F350" s="169" t="s">
        <v>423</v>
      </c>
      <c r="G350" s="175"/>
      <c r="H350" s="178"/>
    </row>
    <row r="351" spans="5:8" x14ac:dyDescent="0.25">
      <c r="E351" s="172">
        <v>23603</v>
      </c>
      <c r="F351" s="169" t="s">
        <v>424</v>
      </c>
      <c r="G351" s="175"/>
      <c r="H351" s="178"/>
    </row>
    <row r="352" spans="5:8" x14ac:dyDescent="0.25">
      <c r="E352" s="172">
        <v>23604</v>
      </c>
      <c r="F352" s="169" t="s">
        <v>425</v>
      </c>
      <c r="G352" s="175"/>
      <c r="H352" s="178"/>
    </row>
    <row r="353" spans="5:8" x14ac:dyDescent="0.25">
      <c r="E353" s="172">
        <v>23606</v>
      </c>
      <c r="F353" s="169" t="s">
        <v>426</v>
      </c>
      <c r="G353" s="175"/>
      <c r="H353" s="178"/>
    </row>
    <row r="354" spans="5:8" x14ac:dyDescent="0.25">
      <c r="E354" s="172">
        <v>23607</v>
      </c>
      <c r="F354" s="169" t="s">
        <v>427</v>
      </c>
      <c r="G354" s="175"/>
      <c r="H354" s="178"/>
    </row>
    <row r="355" spans="5:8" x14ac:dyDescent="0.25">
      <c r="E355" s="172">
        <v>23608</v>
      </c>
      <c r="F355" s="169" t="s">
        <v>428</v>
      </c>
      <c r="G355" s="175"/>
      <c r="H355" s="179"/>
    </row>
    <row r="356" spans="5:8" x14ac:dyDescent="0.25">
      <c r="E356" s="172">
        <v>23609</v>
      </c>
      <c r="F356" s="169" t="s">
        <v>429</v>
      </c>
      <c r="G356" s="175"/>
      <c r="H356" s="179"/>
    </row>
    <row r="357" spans="5:8" x14ac:dyDescent="0.25">
      <c r="E357" s="172">
        <v>23610</v>
      </c>
      <c r="F357" s="169" t="s">
        <v>430</v>
      </c>
      <c r="G357" s="175"/>
      <c r="H357" s="179"/>
    </row>
    <row r="358" spans="5:8" x14ac:dyDescent="0.25">
      <c r="E358" s="172">
        <v>23611</v>
      </c>
      <c r="F358" s="169" t="s">
        <v>431</v>
      </c>
      <c r="G358" s="175"/>
      <c r="H358" s="179"/>
    </row>
    <row r="359" spans="5:8" x14ac:dyDescent="0.25">
      <c r="E359" s="172">
        <v>23612</v>
      </c>
      <c r="F359" s="169" t="s">
        <v>432</v>
      </c>
      <c r="G359" s="175"/>
      <c r="H359" s="179"/>
    </row>
    <row r="360" spans="5:8" x14ac:dyDescent="0.25">
      <c r="E360" s="172">
        <v>23613</v>
      </c>
      <c r="F360" s="169" t="s">
        <v>433</v>
      </c>
      <c r="G360" s="175"/>
      <c r="H360" s="179"/>
    </row>
    <row r="361" spans="5:8" x14ac:dyDescent="0.25">
      <c r="E361" s="172">
        <v>23614</v>
      </c>
      <c r="F361" s="169" t="s">
        <v>434</v>
      </c>
      <c r="G361" s="175"/>
      <c r="H361" s="179"/>
    </row>
    <row r="362" spans="5:8" x14ac:dyDescent="0.25">
      <c r="E362" s="172">
        <v>23616</v>
      </c>
      <c r="F362" s="169" t="s">
        <v>435</v>
      </c>
      <c r="G362" s="175"/>
      <c r="H362" s="179"/>
    </row>
    <row r="363" spans="5:8" x14ac:dyDescent="0.25">
      <c r="E363" s="172">
        <v>23619</v>
      </c>
      <c r="F363" s="169" t="s">
        <v>436</v>
      </c>
      <c r="G363" s="175"/>
      <c r="H363" s="179"/>
    </row>
    <row r="364" spans="5:8" x14ac:dyDescent="0.25">
      <c r="E364" s="172">
        <v>23620</v>
      </c>
      <c r="F364" s="169" t="s">
        <v>437</v>
      </c>
      <c r="G364" s="175"/>
      <c r="H364" s="179"/>
    </row>
    <row r="365" spans="5:8" x14ac:dyDescent="0.25">
      <c r="E365" s="172">
        <v>23621</v>
      </c>
      <c r="F365" s="169" t="s">
        <v>438</v>
      </c>
      <c r="G365" s="175"/>
      <c r="H365" s="179"/>
    </row>
    <row r="366" spans="5:8" x14ac:dyDescent="0.25">
      <c r="E366" s="172">
        <v>23622</v>
      </c>
      <c r="F366" s="169" t="s">
        <v>439</v>
      </c>
      <c r="G366" s="175"/>
      <c r="H366" s="179"/>
    </row>
    <row r="367" spans="5:8" x14ac:dyDescent="0.25">
      <c r="E367" s="172">
        <v>23625</v>
      </c>
      <c r="F367" s="169" t="s">
        <v>440</v>
      </c>
      <c r="G367" s="175"/>
      <c r="H367" s="179"/>
    </row>
    <row r="368" spans="5:8" x14ac:dyDescent="0.25">
      <c r="E368" s="172">
        <v>23626</v>
      </c>
      <c r="F368" s="169" t="s">
        <v>441</v>
      </c>
      <c r="G368" s="175"/>
      <c r="H368" s="179"/>
    </row>
    <row r="369" spans="5:8" x14ac:dyDescent="0.25">
      <c r="E369" s="172">
        <v>23627</v>
      </c>
      <c r="F369" s="169" t="s">
        <v>772</v>
      </c>
      <c r="G369" s="175"/>
      <c r="H369" s="179"/>
    </row>
    <row r="370" spans="5:8" x14ac:dyDescent="0.25">
      <c r="E370" s="172">
        <v>23628</v>
      </c>
      <c r="F370" s="169" t="s">
        <v>442</v>
      </c>
      <c r="G370" s="175"/>
      <c r="H370" s="179"/>
    </row>
    <row r="371" spans="5:8" x14ac:dyDescent="0.25">
      <c r="E371" s="172">
        <v>23629</v>
      </c>
      <c r="F371" s="169" t="s">
        <v>443</v>
      </c>
      <c r="G371" s="175"/>
      <c r="H371" s="179"/>
    </row>
    <row r="372" spans="5:8" x14ac:dyDescent="0.25">
      <c r="E372" s="172">
        <v>23632</v>
      </c>
      <c r="F372" s="169" t="s">
        <v>444</v>
      </c>
      <c r="G372" s="175"/>
      <c r="H372" s="179"/>
    </row>
    <row r="373" spans="5:8" x14ac:dyDescent="0.25">
      <c r="E373" s="172">
        <v>23639</v>
      </c>
      <c r="F373" s="169" t="s">
        <v>445</v>
      </c>
      <c r="G373" s="175"/>
      <c r="H373" s="179"/>
    </row>
    <row r="374" spans="5:8" x14ac:dyDescent="0.25">
      <c r="E374" s="172">
        <v>23640</v>
      </c>
      <c r="F374" s="169" t="s">
        <v>446</v>
      </c>
      <c r="G374" s="175"/>
      <c r="H374" s="179"/>
    </row>
    <row r="375" spans="5:8" x14ac:dyDescent="0.25">
      <c r="E375" s="172">
        <v>23641</v>
      </c>
      <c r="F375" s="169" t="s">
        <v>447</v>
      </c>
      <c r="G375" s="175"/>
      <c r="H375" s="179"/>
    </row>
    <row r="376" spans="5:8" x14ac:dyDescent="0.25">
      <c r="E376" s="172">
        <v>23642</v>
      </c>
      <c r="F376" s="169" t="s">
        <v>448</v>
      </c>
      <c r="G376" s="175"/>
      <c r="H376" s="177"/>
    </row>
    <row r="377" spans="5:8" x14ac:dyDescent="0.25">
      <c r="E377" s="172">
        <v>23644</v>
      </c>
      <c r="F377" s="169" t="s">
        <v>449</v>
      </c>
      <c r="G377" s="175"/>
      <c r="H377" s="177"/>
    </row>
    <row r="378" spans="5:8" x14ac:dyDescent="0.25">
      <c r="E378" s="172">
        <v>23645</v>
      </c>
      <c r="F378" s="169" t="s">
        <v>450</v>
      </c>
      <c r="G378" s="175"/>
      <c r="H378" s="177"/>
    </row>
    <row r="379" spans="5:8" x14ac:dyDescent="0.25">
      <c r="E379" s="172">
        <v>23646</v>
      </c>
      <c r="F379" s="169" t="s">
        <v>451</v>
      </c>
      <c r="G379" s="175"/>
      <c r="H379" s="177"/>
    </row>
    <row r="380" spans="5:8" x14ac:dyDescent="0.25">
      <c r="E380" s="172">
        <v>23647</v>
      </c>
      <c r="F380" s="169" t="s">
        <v>452</v>
      </c>
      <c r="G380" s="175"/>
      <c r="H380" s="177"/>
    </row>
    <row r="381" spans="5:8" x14ac:dyDescent="0.25">
      <c r="E381" s="172">
        <v>23650</v>
      </c>
      <c r="F381" s="169" t="s">
        <v>453</v>
      </c>
      <c r="G381" s="175"/>
      <c r="H381" s="177"/>
    </row>
    <row r="382" spans="5:8" x14ac:dyDescent="0.25">
      <c r="E382" s="172">
        <v>23652</v>
      </c>
      <c r="F382" s="169" t="s">
        <v>454</v>
      </c>
      <c r="G382" s="175"/>
      <c r="H382" s="177"/>
    </row>
    <row r="383" spans="5:8" x14ac:dyDescent="0.25">
      <c r="E383" s="172">
        <v>23653</v>
      </c>
      <c r="F383" s="169" t="s">
        <v>455</v>
      </c>
      <c r="G383" s="180"/>
      <c r="H383" s="177"/>
    </row>
    <row r="384" spans="5:8" x14ac:dyDescent="0.25">
      <c r="E384" s="172">
        <v>23654</v>
      </c>
      <c r="F384" s="169" t="s">
        <v>456</v>
      </c>
      <c r="G384" s="180"/>
      <c r="H384" s="177"/>
    </row>
    <row r="385" spans="5:8" x14ac:dyDescent="0.25">
      <c r="E385" s="172">
        <v>23655</v>
      </c>
      <c r="F385" s="169" t="s">
        <v>457</v>
      </c>
      <c r="G385" s="180"/>
      <c r="H385" s="177"/>
    </row>
    <row r="386" spans="5:8" x14ac:dyDescent="0.25">
      <c r="E386" s="172">
        <v>23656</v>
      </c>
      <c r="F386" s="169" t="s">
        <v>458</v>
      </c>
      <c r="G386" s="180"/>
      <c r="H386" s="177"/>
    </row>
    <row r="387" spans="5:8" x14ac:dyDescent="0.25">
      <c r="E387" s="172">
        <v>23657</v>
      </c>
      <c r="F387" s="169" t="s">
        <v>459</v>
      </c>
      <c r="G387" s="180"/>
      <c r="H387" s="177"/>
    </row>
    <row r="388" spans="5:8" x14ac:dyDescent="0.25">
      <c r="E388" s="172">
        <v>23659</v>
      </c>
      <c r="F388" s="169" t="s">
        <v>460</v>
      </c>
      <c r="G388" s="180"/>
      <c r="H388" s="177"/>
    </row>
    <row r="389" spans="5:8" x14ac:dyDescent="0.25">
      <c r="E389" s="172">
        <v>23660</v>
      </c>
      <c r="F389" s="169" t="s">
        <v>461</v>
      </c>
      <c r="G389" s="180"/>
      <c r="H389" s="177"/>
    </row>
    <row r="390" spans="5:8" x14ac:dyDescent="0.25">
      <c r="E390" s="172">
        <v>23663</v>
      </c>
      <c r="F390" s="169" t="s">
        <v>462</v>
      </c>
      <c r="G390" s="175"/>
      <c r="H390" s="177"/>
    </row>
    <row r="391" spans="5:8" x14ac:dyDescent="0.25">
      <c r="E391" s="172">
        <v>23687</v>
      </c>
      <c r="F391" s="169" t="s">
        <v>463</v>
      </c>
      <c r="G391" s="175"/>
      <c r="H391" s="177"/>
    </row>
    <row r="392" spans="5:8" x14ac:dyDescent="0.25">
      <c r="E392" s="172">
        <v>23688</v>
      </c>
      <c r="F392" s="169" t="s">
        <v>464</v>
      </c>
      <c r="G392" s="175"/>
      <c r="H392" s="177"/>
    </row>
    <row r="393" spans="5:8" x14ac:dyDescent="0.25">
      <c r="E393" s="172">
        <v>23689</v>
      </c>
      <c r="F393" s="169" t="s">
        <v>465</v>
      </c>
      <c r="G393" s="175"/>
      <c r="H393" s="177"/>
    </row>
    <row r="394" spans="5:8" x14ac:dyDescent="0.25">
      <c r="E394" s="172">
        <v>23690</v>
      </c>
      <c r="F394" s="169" t="s">
        <v>466</v>
      </c>
      <c r="G394" s="175"/>
      <c r="H394" s="177"/>
    </row>
    <row r="395" spans="5:8" x14ac:dyDescent="0.25">
      <c r="E395" s="172">
        <v>23691</v>
      </c>
      <c r="F395" s="169" t="s">
        <v>467</v>
      </c>
      <c r="G395" s="175"/>
      <c r="H395" s="177"/>
    </row>
    <row r="396" spans="5:8" x14ac:dyDescent="0.25">
      <c r="E396" s="172">
        <v>23692</v>
      </c>
      <c r="F396" s="169" t="s">
        <v>468</v>
      </c>
      <c r="G396" s="175"/>
      <c r="H396" s="177"/>
    </row>
    <row r="397" spans="5:8" x14ac:dyDescent="0.25">
      <c r="E397" s="172">
        <v>23693</v>
      </c>
      <c r="F397" s="169" t="s">
        <v>469</v>
      </c>
      <c r="G397" s="175"/>
      <c r="H397" s="177"/>
    </row>
    <row r="398" spans="5:8" x14ac:dyDescent="0.25">
      <c r="E398" s="172">
        <v>23694</v>
      </c>
      <c r="F398" s="169" t="s">
        <v>470</v>
      </c>
      <c r="G398" s="175"/>
      <c r="H398" s="177"/>
    </row>
    <row r="399" spans="5:8" x14ac:dyDescent="0.25">
      <c r="E399" s="172">
        <v>23695</v>
      </c>
      <c r="F399" s="169" t="s">
        <v>471</v>
      </c>
      <c r="G399" s="175"/>
      <c r="H399" s="177"/>
    </row>
    <row r="400" spans="5:8" x14ac:dyDescent="0.25">
      <c r="E400" s="172">
        <v>23696</v>
      </c>
      <c r="F400" s="169" t="s">
        <v>472</v>
      </c>
    </row>
    <row r="401" spans="5:6" x14ac:dyDescent="0.25">
      <c r="E401" s="172">
        <v>23697</v>
      </c>
      <c r="F401" s="169" t="s">
        <v>473</v>
      </c>
    </row>
    <row r="402" spans="5:6" x14ac:dyDescent="0.25">
      <c r="E402" s="172">
        <v>23698</v>
      </c>
      <c r="F402" s="169" t="s">
        <v>474</v>
      </c>
    </row>
    <row r="403" spans="5:6" x14ac:dyDescent="0.25">
      <c r="E403" s="172">
        <v>23699</v>
      </c>
      <c r="F403" s="169" t="s">
        <v>475</v>
      </c>
    </row>
    <row r="404" spans="5:6" x14ac:dyDescent="0.25">
      <c r="E404" s="172">
        <v>23700</v>
      </c>
      <c r="F404" s="169" t="s">
        <v>476</v>
      </c>
    </row>
    <row r="405" spans="5:6" x14ac:dyDescent="0.25">
      <c r="E405" s="172">
        <v>23701</v>
      </c>
      <c r="F405" s="169" t="s">
        <v>477</v>
      </c>
    </row>
    <row r="406" spans="5:6" x14ac:dyDescent="0.25">
      <c r="E406" s="172">
        <v>23702</v>
      </c>
      <c r="F406" s="169" t="s">
        <v>478</v>
      </c>
    </row>
    <row r="407" spans="5:6" x14ac:dyDescent="0.25">
      <c r="E407" s="172">
        <v>23703</v>
      </c>
      <c r="F407" s="169" t="s">
        <v>479</v>
      </c>
    </row>
    <row r="408" spans="5:6" x14ac:dyDescent="0.25">
      <c r="E408" s="172">
        <v>23704</v>
      </c>
      <c r="F408" s="169" t="s">
        <v>480</v>
      </c>
    </row>
    <row r="409" spans="5:6" x14ac:dyDescent="0.25">
      <c r="E409" s="172">
        <v>23705</v>
      </c>
      <c r="F409" s="169" t="s">
        <v>481</v>
      </c>
    </row>
    <row r="410" spans="5:6" x14ac:dyDescent="0.25">
      <c r="E410" s="172">
        <v>23706</v>
      </c>
      <c r="F410" s="169" t="s">
        <v>482</v>
      </c>
    </row>
    <row r="411" spans="5:6" x14ac:dyDescent="0.25">
      <c r="E411" s="172">
        <v>23707</v>
      </c>
      <c r="F411" s="169" t="s">
        <v>483</v>
      </c>
    </row>
    <row r="412" spans="5:6" x14ac:dyDescent="0.25">
      <c r="E412" s="172">
        <v>23708</v>
      </c>
      <c r="F412" s="169" t="s">
        <v>484</v>
      </c>
    </row>
    <row r="413" spans="5:6" x14ac:dyDescent="0.25">
      <c r="E413" s="172">
        <v>23709</v>
      </c>
      <c r="F413" s="169" t="s">
        <v>485</v>
      </c>
    </row>
    <row r="414" spans="5:6" x14ac:dyDescent="0.25">
      <c r="E414" s="172">
        <v>23710</v>
      </c>
      <c r="F414" s="169" t="s">
        <v>486</v>
      </c>
    </row>
    <row r="415" spans="5:6" x14ac:dyDescent="0.25">
      <c r="E415" s="172">
        <v>23711</v>
      </c>
      <c r="F415" s="169" t="s">
        <v>487</v>
      </c>
    </row>
    <row r="416" spans="5:6" x14ac:dyDescent="0.25">
      <c r="E416" s="172">
        <v>23712</v>
      </c>
      <c r="F416" s="169" t="s">
        <v>488</v>
      </c>
    </row>
    <row r="417" spans="5:6" x14ac:dyDescent="0.25">
      <c r="E417" s="172">
        <v>23713</v>
      </c>
      <c r="F417" s="169" t="s">
        <v>489</v>
      </c>
    </row>
    <row r="418" spans="5:6" x14ac:dyDescent="0.25">
      <c r="E418" s="172">
        <v>23714</v>
      </c>
      <c r="F418" s="169" t="s">
        <v>490</v>
      </c>
    </row>
    <row r="419" spans="5:6" x14ac:dyDescent="0.25">
      <c r="E419" s="172">
        <v>23715</v>
      </c>
      <c r="F419" s="169" t="s">
        <v>491</v>
      </c>
    </row>
    <row r="420" spans="5:6" x14ac:dyDescent="0.25">
      <c r="E420" s="172">
        <v>23716</v>
      </c>
      <c r="F420" s="169" t="s">
        <v>492</v>
      </c>
    </row>
    <row r="421" spans="5:6" x14ac:dyDescent="0.25">
      <c r="E421" s="172">
        <v>23717</v>
      </c>
      <c r="F421" s="169" t="s">
        <v>493</v>
      </c>
    </row>
    <row r="422" spans="5:6" x14ac:dyDescent="0.25">
      <c r="E422" s="172">
        <v>23718</v>
      </c>
      <c r="F422" s="169" t="s">
        <v>494</v>
      </c>
    </row>
    <row r="423" spans="5:6" x14ac:dyDescent="0.25">
      <c r="E423" s="172">
        <v>23719</v>
      </c>
      <c r="F423" s="169" t="s">
        <v>495</v>
      </c>
    </row>
    <row r="424" spans="5:6" x14ac:dyDescent="0.25">
      <c r="E424" s="172">
        <v>23720</v>
      </c>
      <c r="F424" s="169" t="s">
        <v>496</v>
      </c>
    </row>
    <row r="425" spans="5:6" x14ac:dyDescent="0.25">
      <c r="E425" s="172">
        <v>23721</v>
      </c>
      <c r="F425" s="169" t="s">
        <v>497</v>
      </c>
    </row>
    <row r="426" spans="5:6" x14ac:dyDescent="0.25">
      <c r="E426" s="172">
        <v>23722</v>
      </c>
      <c r="F426" s="169" t="s">
        <v>498</v>
      </c>
    </row>
    <row r="427" spans="5:6" x14ac:dyDescent="0.25">
      <c r="E427" s="172">
        <v>23729</v>
      </c>
      <c r="F427" s="169" t="s">
        <v>499</v>
      </c>
    </row>
    <row r="428" spans="5:6" x14ac:dyDescent="0.25">
      <c r="E428" s="172">
        <v>23743</v>
      </c>
      <c r="F428" s="169" t="s">
        <v>500</v>
      </c>
    </row>
    <row r="429" spans="5:6" x14ac:dyDescent="0.25">
      <c r="E429" s="172">
        <v>23744</v>
      </c>
      <c r="F429" s="169" t="s">
        <v>501</v>
      </c>
    </row>
    <row r="430" spans="5:6" x14ac:dyDescent="0.25">
      <c r="E430" s="172">
        <v>23754</v>
      </c>
      <c r="F430" s="169" t="s">
        <v>502</v>
      </c>
    </row>
    <row r="431" spans="5:6" x14ac:dyDescent="0.25">
      <c r="E431" s="172">
        <v>23756</v>
      </c>
      <c r="F431" s="169" t="s">
        <v>503</v>
      </c>
    </row>
    <row r="432" spans="5:6" x14ac:dyDescent="0.25">
      <c r="E432" s="172">
        <v>23757</v>
      </c>
      <c r="F432" s="169" t="s">
        <v>504</v>
      </c>
    </row>
    <row r="433" spans="5:6" x14ac:dyDescent="0.25">
      <c r="E433" s="172">
        <v>23758</v>
      </c>
      <c r="F433" s="169" t="s">
        <v>505</v>
      </c>
    </row>
    <row r="434" spans="5:6" x14ac:dyDescent="0.25">
      <c r="E434" s="172">
        <v>23759</v>
      </c>
      <c r="F434" s="169" t="s">
        <v>506</v>
      </c>
    </row>
    <row r="435" spans="5:6" x14ac:dyDescent="0.25">
      <c r="E435" s="172">
        <v>23760</v>
      </c>
      <c r="F435" s="169" t="s">
        <v>507</v>
      </c>
    </row>
    <row r="436" spans="5:6" x14ac:dyDescent="0.25">
      <c r="E436" s="172">
        <v>23765</v>
      </c>
      <c r="F436" s="169" t="s">
        <v>508</v>
      </c>
    </row>
    <row r="437" spans="5:6" x14ac:dyDescent="0.25">
      <c r="E437" s="172">
        <v>23766</v>
      </c>
      <c r="F437" s="169" t="s">
        <v>509</v>
      </c>
    </row>
    <row r="438" spans="5:6" x14ac:dyDescent="0.25">
      <c r="E438" s="172">
        <v>23767</v>
      </c>
      <c r="F438" s="169" t="s">
        <v>510</v>
      </c>
    </row>
    <row r="439" spans="5:6" x14ac:dyDescent="0.25">
      <c r="E439" s="172">
        <v>23768</v>
      </c>
      <c r="F439" s="169" t="s">
        <v>511</v>
      </c>
    </row>
    <row r="440" spans="5:6" x14ac:dyDescent="0.25">
      <c r="E440" s="172">
        <v>23769</v>
      </c>
      <c r="F440" s="169" t="s">
        <v>512</v>
      </c>
    </row>
    <row r="441" spans="5:6" x14ac:dyDescent="0.25">
      <c r="E441" s="172">
        <v>23770</v>
      </c>
      <c r="F441" s="169" t="s">
        <v>513</v>
      </c>
    </row>
    <row r="442" spans="5:6" x14ac:dyDescent="0.25">
      <c r="E442" s="172">
        <v>23776</v>
      </c>
      <c r="F442" s="169" t="s">
        <v>514</v>
      </c>
    </row>
    <row r="443" spans="5:6" x14ac:dyDescent="0.25">
      <c r="E443" s="172">
        <v>23777</v>
      </c>
      <c r="F443" s="169" t="s">
        <v>515</v>
      </c>
    </row>
    <row r="444" spans="5:6" x14ac:dyDescent="0.25">
      <c r="E444" s="172">
        <v>23778</v>
      </c>
      <c r="F444" s="169" t="s">
        <v>516</v>
      </c>
    </row>
    <row r="445" spans="5:6" x14ac:dyDescent="0.25">
      <c r="E445" s="172">
        <v>23779</v>
      </c>
      <c r="F445" s="169" t="s">
        <v>517</v>
      </c>
    </row>
    <row r="446" spans="5:6" x14ac:dyDescent="0.25">
      <c r="E446" s="172">
        <v>23780</v>
      </c>
      <c r="F446" s="169" t="s">
        <v>518</v>
      </c>
    </row>
    <row r="447" spans="5:6" x14ac:dyDescent="0.25">
      <c r="E447" s="172">
        <v>23781</v>
      </c>
      <c r="F447" s="169" t="s">
        <v>519</v>
      </c>
    </row>
    <row r="448" spans="5:6" x14ac:dyDescent="0.25">
      <c r="E448" s="172">
        <v>23783</v>
      </c>
      <c r="F448" s="169" t="s">
        <v>520</v>
      </c>
    </row>
    <row r="449" spans="5:6" x14ac:dyDescent="0.25">
      <c r="E449" s="172">
        <v>23786</v>
      </c>
      <c r="F449" s="169" t="s">
        <v>521</v>
      </c>
    </row>
    <row r="450" spans="5:6" x14ac:dyDescent="0.25">
      <c r="E450" s="172">
        <v>23790</v>
      </c>
      <c r="F450" s="169" t="s">
        <v>522</v>
      </c>
    </row>
    <row r="451" spans="5:6" x14ac:dyDescent="0.25">
      <c r="E451" s="172">
        <v>23791</v>
      </c>
      <c r="F451" s="169" t="s">
        <v>523</v>
      </c>
    </row>
    <row r="452" spans="5:6" x14ac:dyDescent="0.25">
      <c r="E452" s="172">
        <v>23792</v>
      </c>
      <c r="F452" s="169" t="s">
        <v>524</v>
      </c>
    </row>
    <row r="453" spans="5:6" x14ac:dyDescent="0.25">
      <c r="E453" s="172">
        <v>23793</v>
      </c>
      <c r="F453" s="169" t="s">
        <v>525</v>
      </c>
    </row>
    <row r="454" spans="5:6" x14ac:dyDescent="0.25">
      <c r="E454" s="172">
        <v>23794</v>
      </c>
      <c r="F454" s="169" t="s">
        <v>526</v>
      </c>
    </row>
    <row r="455" spans="5:6" x14ac:dyDescent="0.25">
      <c r="E455" s="172">
        <v>23796</v>
      </c>
      <c r="F455" s="169" t="s">
        <v>527</v>
      </c>
    </row>
    <row r="456" spans="5:6" x14ac:dyDescent="0.25">
      <c r="E456" s="172">
        <v>23797</v>
      </c>
      <c r="F456" s="169" t="s">
        <v>528</v>
      </c>
    </row>
    <row r="457" spans="5:6" x14ac:dyDescent="0.25">
      <c r="E457" s="172">
        <v>23798</v>
      </c>
      <c r="F457" s="169" t="s">
        <v>529</v>
      </c>
    </row>
    <row r="458" spans="5:6" x14ac:dyDescent="0.25">
      <c r="E458" s="172">
        <v>23799</v>
      </c>
      <c r="F458" s="169" t="s">
        <v>530</v>
      </c>
    </row>
    <row r="459" spans="5:6" x14ac:dyDescent="0.25">
      <c r="E459" s="172">
        <v>23800</v>
      </c>
      <c r="F459" s="169" t="s">
        <v>531</v>
      </c>
    </row>
    <row r="460" spans="5:6" x14ac:dyDescent="0.25">
      <c r="E460" s="172">
        <v>23801</v>
      </c>
      <c r="F460" s="169" t="s">
        <v>532</v>
      </c>
    </row>
    <row r="461" spans="5:6" x14ac:dyDescent="0.25">
      <c r="E461" s="172">
        <v>23802</v>
      </c>
      <c r="F461" s="169" t="s">
        <v>533</v>
      </c>
    </row>
    <row r="462" spans="5:6" x14ac:dyDescent="0.25">
      <c r="E462" s="172">
        <v>23803</v>
      </c>
      <c r="F462" s="169" t="s">
        <v>534</v>
      </c>
    </row>
    <row r="463" spans="5:6" x14ac:dyDescent="0.25">
      <c r="E463" s="172">
        <v>23805</v>
      </c>
      <c r="F463" s="169" t="s">
        <v>535</v>
      </c>
    </row>
    <row r="464" spans="5:6" x14ac:dyDescent="0.25">
      <c r="E464" s="172">
        <v>23807</v>
      </c>
      <c r="F464" s="169" t="s">
        <v>536</v>
      </c>
    </row>
    <row r="465" spans="5:6" x14ac:dyDescent="0.25">
      <c r="E465" s="172">
        <v>23808</v>
      </c>
      <c r="F465" s="169" t="s">
        <v>537</v>
      </c>
    </row>
    <row r="466" spans="5:6" x14ac:dyDescent="0.25">
      <c r="E466" s="172">
        <v>23810</v>
      </c>
      <c r="F466" s="169" t="s">
        <v>538</v>
      </c>
    </row>
    <row r="467" spans="5:6" x14ac:dyDescent="0.25">
      <c r="E467" s="172">
        <v>23811</v>
      </c>
      <c r="F467" s="169" t="s">
        <v>539</v>
      </c>
    </row>
    <row r="468" spans="5:6" x14ac:dyDescent="0.25">
      <c r="E468" s="172">
        <v>23856</v>
      </c>
      <c r="F468" s="169" t="s">
        <v>540</v>
      </c>
    </row>
    <row r="469" spans="5:6" x14ac:dyDescent="0.25">
      <c r="E469" s="172">
        <v>23857</v>
      </c>
      <c r="F469" s="169" t="s">
        <v>541</v>
      </c>
    </row>
    <row r="470" spans="5:6" x14ac:dyDescent="0.25">
      <c r="E470" s="172">
        <v>23858</v>
      </c>
      <c r="F470" s="169" t="s">
        <v>542</v>
      </c>
    </row>
    <row r="471" spans="5:6" x14ac:dyDescent="0.25">
      <c r="E471" s="172">
        <v>23895</v>
      </c>
      <c r="F471" s="169" t="s">
        <v>543</v>
      </c>
    </row>
    <row r="472" spans="5:6" x14ac:dyDescent="0.25">
      <c r="E472" s="172">
        <v>23900</v>
      </c>
      <c r="F472" s="169" t="s">
        <v>544</v>
      </c>
    </row>
    <row r="473" spans="5:6" x14ac:dyDescent="0.25">
      <c r="E473" s="172">
        <v>23901</v>
      </c>
      <c r="F473" s="169" t="s">
        <v>545</v>
      </c>
    </row>
    <row r="474" spans="5:6" x14ac:dyDescent="0.25">
      <c r="E474" s="172">
        <v>23902</v>
      </c>
      <c r="F474" s="169" t="s">
        <v>546</v>
      </c>
    </row>
    <row r="475" spans="5:6" x14ac:dyDescent="0.25">
      <c r="E475" s="172">
        <v>23903</v>
      </c>
      <c r="F475" s="169" t="s">
        <v>547</v>
      </c>
    </row>
    <row r="476" spans="5:6" x14ac:dyDescent="0.25">
      <c r="E476" s="172">
        <v>23913</v>
      </c>
      <c r="F476" s="169" t="s">
        <v>548</v>
      </c>
    </row>
    <row r="477" spans="5:6" x14ac:dyDescent="0.25">
      <c r="E477" s="172">
        <v>23914</v>
      </c>
      <c r="F477" s="169" t="s">
        <v>549</v>
      </c>
    </row>
    <row r="478" spans="5:6" x14ac:dyDescent="0.25">
      <c r="E478" s="172">
        <v>23915</v>
      </c>
      <c r="F478" s="169" t="s">
        <v>550</v>
      </c>
    </row>
    <row r="479" spans="5:6" x14ac:dyDescent="0.25">
      <c r="E479" s="172">
        <v>23982</v>
      </c>
      <c r="F479" s="169" t="s">
        <v>551</v>
      </c>
    </row>
    <row r="480" spans="5:6" x14ac:dyDescent="0.25">
      <c r="E480" s="172">
        <v>23983</v>
      </c>
      <c r="F480" s="169" t="s">
        <v>552</v>
      </c>
    </row>
    <row r="481" spans="5:6" x14ac:dyDescent="0.25">
      <c r="E481" s="172">
        <v>23985</v>
      </c>
      <c r="F481" s="169" t="s">
        <v>553</v>
      </c>
    </row>
    <row r="482" spans="5:6" x14ac:dyDescent="0.25">
      <c r="E482" s="172">
        <v>23986</v>
      </c>
      <c r="F482" s="169" t="s">
        <v>554</v>
      </c>
    </row>
    <row r="483" spans="5:6" x14ac:dyDescent="0.25">
      <c r="E483" s="172">
        <v>23987</v>
      </c>
      <c r="F483" s="169" t="s">
        <v>555</v>
      </c>
    </row>
    <row r="484" spans="5:6" x14ac:dyDescent="0.25">
      <c r="E484" s="172">
        <v>23988</v>
      </c>
      <c r="F484" s="169" t="s">
        <v>556</v>
      </c>
    </row>
    <row r="485" spans="5:6" x14ac:dyDescent="0.25">
      <c r="E485" s="172">
        <v>23990</v>
      </c>
      <c r="F485" s="169" t="s">
        <v>557</v>
      </c>
    </row>
    <row r="486" spans="5:6" x14ac:dyDescent="0.25">
      <c r="E486" s="172">
        <v>24000</v>
      </c>
      <c r="F486" s="169" t="s">
        <v>558</v>
      </c>
    </row>
    <row r="487" spans="5:6" x14ac:dyDescent="0.25">
      <c r="E487" s="172">
        <v>24010</v>
      </c>
      <c r="F487" s="169" t="s">
        <v>559</v>
      </c>
    </row>
    <row r="488" spans="5:6" x14ac:dyDescent="0.25">
      <c r="E488" s="172">
        <v>24011</v>
      </c>
      <c r="F488" s="169" t="s">
        <v>560</v>
      </c>
    </row>
    <row r="489" spans="5:6" x14ac:dyDescent="0.25">
      <c r="E489" s="172">
        <v>24013</v>
      </c>
      <c r="F489" s="169" t="s">
        <v>561</v>
      </c>
    </row>
    <row r="490" spans="5:6" x14ac:dyDescent="0.25">
      <c r="E490" s="172">
        <v>24014</v>
      </c>
      <c r="F490" s="169" t="s">
        <v>562</v>
      </c>
    </row>
    <row r="491" spans="5:6" x14ac:dyDescent="0.25">
      <c r="E491" s="172">
        <v>24015</v>
      </c>
      <c r="F491" s="169" t="s">
        <v>563</v>
      </c>
    </row>
    <row r="492" spans="5:6" x14ac:dyDescent="0.25">
      <c r="E492" s="172">
        <v>24016</v>
      </c>
      <c r="F492" s="169" t="s">
        <v>564</v>
      </c>
    </row>
    <row r="493" spans="5:6" x14ac:dyDescent="0.25">
      <c r="E493" s="172">
        <v>24017</v>
      </c>
      <c r="F493" s="169" t="s">
        <v>565</v>
      </c>
    </row>
    <row r="494" spans="5:6" x14ac:dyDescent="0.25">
      <c r="E494" s="172">
        <v>24018</v>
      </c>
      <c r="F494" s="169" t="s">
        <v>566</v>
      </c>
    </row>
    <row r="495" spans="5:6" x14ac:dyDescent="0.25">
      <c r="E495" s="172">
        <v>24019</v>
      </c>
      <c r="F495" s="169" t="s">
        <v>567</v>
      </c>
    </row>
    <row r="496" spans="5:6" x14ac:dyDescent="0.25">
      <c r="E496" s="172">
        <v>24020</v>
      </c>
      <c r="F496" s="169" t="s">
        <v>568</v>
      </c>
    </row>
    <row r="497" spans="5:6" x14ac:dyDescent="0.25">
      <c r="E497" s="172">
        <v>24021</v>
      </c>
      <c r="F497" s="169" t="s">
        <v>569</v>
      </c>
    </row>
    <row r="498" spans="5:6" x14ac:dyDescent="0.25">
      <c r="E498" s="172">
        <v>24023</v>
      </c>
      <c r="F498" s="169" t="s">
        <v>570</v>
      </c>
    </row>
    <row r="499" spans="5:6" x14ac:dyDescent="0.25">
      <c r="E499" s="172">
        <v>24024</v>
      </c>
      <c r="F499" s="169" t="s">
        <v>571</v>
      </c>
    </row>
    <row r="500" spans="5:6" x14ac:dyDescent="0.25">
      <c r="E500" s="172">
        <v>24026</v>
      </c>
      <c r="F500" s="169" t="s">
        <v>572</v>
      </c>
    </row>
    <row r="501" spans="5:6" x14ac:dyDescent="0.25">
      <c r="E501" s="172">
        <v>24028</v>
      </c>
      <c r="F501" s="169" t="s">
        <v>573</v>
      </c>
    </row>
    <row r="502" spans="5:6" x14ac:dyDescent="0.25">
      <c r="E502" s="172">
        <v>24039</v>
      </c>
      <c r="F502" s="169" t="s">
        <v>574</v>
      </c>
    </row>
    <row r="503" spans="5:6" x14ac:dyDescent="0.25">
      <c r="E503" s="172">
        <v>24041</v>
      </c>
      <c r="F503" s="169" t="s">
        <v>575</v>
      </c>
    </row>
    <row r="504" spans="5:6" x14ac:dyDescent="0.25">
      <c r="E504" s="172">
        <v>24042</v>
      </c>
      <c r="F504" s="169" t="s">
        <v>576</v>
      </c>
    </row>
    <row r="505" spans="5:6" x14ac:dyDescent="0.25">
      <c r="E505" s="172">
        <v>24043</v>
      </c>
      <c r="F505" s="169" t="s">
        <v>577</v>
      </c>
    </row>
    <row r="506" spans="5:6" x14ac:dyDescent="0.25">
      <c r="E506" s="172">
        <v>24044</v>
      </c>
      <c r="F506" s="169" t="s">
        <v>578</v>
      </c>
    </row>
    <row r="507" spans="5:6" x14ac:dyDescent="0.25">
      <c r="E507" s="172">
        <v>24046</v>
      </c>
      <c r="F507" s="169" t="s">
        <v>579</v>
      </c>
    </row>
    <row r="508" spans="5:6" x14ac:dyDescent="0.25">
      <c r="E508" s="172">
        <v>24047</v>
      </c>
      <c r="F508" s="169" t="s">
        <v>580</v>
      </c>
    </row>
    <row r="509" spans="5:6" x14ac:dyDescent="0.25">
      <c r="E509" s="172">
        <v>24048</v>
      </c>
      <c r="F509" s="169" t="s">
        <v>581</v>
      </c>
    </row>
    <row r="510" spans="5:6" x14ac:dyDescent="0.25">
      <c r="E510" s="172">
        <v>24049</v>
      </c>
      <c r="F510" s="169" t="s">
        <v>582</v>
      </c>
    </row>
    <row r="511" spans="5:6" x14ac:dyDescent="0.25">
      <c r="E511" s="172">
        <v>24050</v>
      </c>
      <c r="F511" s="169" t="s">
        <v>583</v>
      </c>
    </row>
    <row r="512" spans="5:6" x14ac:dyDescent="0.25">
      <c r="E512" s="172">
        <v>24051</v>
      </c>
      <c r="F512" s="169" t="s">
        <v>584</v>
      </c>
    </row>
    <row r="513" spans="5:6" x14ac:dyDescent="0.25">
      <c r="E513" s="172">
        <v>24053</v>
      </c>
      <c r="F513" s="169" t="s">
        <v>585</v>
      </c>
    </row>
    <row r="514" spans="5:6" x14ac:dyDescent="0.25">
      <c r="E514" s="172">
        <v>24054</v>
      </c>
      <c r="F514" s="169" t="s">
        <v>586</v>
      </c>
    </row>
    <row r="515" spans="5:6" x14ac:dyDescent="0.25">
      <c r="E515" s="172">
        <v>24056</v>
      </c>
      <c r="F515" s="169" t="s">
        <v>587</v>
      </c>
    </row>
    <row r="516" spans="5:6" x14ac:dyDescent="0.25">
      <c r="E516" s="172">
        <v>24057</v>
      </c>
      <c r="F516" s="169" t="s">
        <v>588</v>
      </c>
    </row>
    <row r="517" spans="5:6" x14ac:dyDescent="0.25">
      <c r="E517" s="172">
        <v>24058</v>
      </c>
      <c r="F517" s="169" t="s">
        <v>589</v>
      </c>
    </row>
    <row r="518" spans="5:6" x14ac:dyDescent="0.25">
      <c r="E518" s="172">
        <v>24059</v>
      </c>
      <c r="F518" s="169" t="s">
        <v>590</v>
      </c>
    </row>
    <row r="519" spans="5:6" x14ac:dyDescent="0.25">
      <c r="E519" s="172">
        <v>24060</v>
      </c>
      <c r="F519" s="169" t="s">
        <v>591</v>
      </c>
    </row>
    <row r="520" spans="5:6" x14ac:dyDescent="0.25">
      <c r="E520" s="172">
        <v>24077</v>
      </c>
      <c r="F520" s="169" t="s">
        <v>592</v>
      </c>
    </row>
    <row r="521" spans="5:6" x14ac:dyDescent="0.25">
      <c r="E521" s="172">
        <v>24078</v>
      </c>
      <c r="F521" s="169" t="s">
        <v>593</v>
      </c>
    </row>
    <row r="522" spans="5:6" x14ac:dyDescent="0.25">
      <c r="E522" s="172">
        <v>24079</v>
      </c>
      <c r="F522" s="169" t="s">
        <v>594</v>
      </c>
    </row>
    <row r="523" spans="5:6" x14ac:dyDescent="0.25">
      <c r="E523" s="172">
        <v>24080</v>
      </c>
      <c r="F523" s="169" t="s">
        <v>595</v>
      </c>
    </row>
    <row r="524" spans="5:6" x14ac:dyDescent="0.25">
      <c r="E524" s="172">
        <v>24084</v>
      </c>
      <c r="F524" s="169" t="s">
        <v>596</v>
      </c>
    </row>
    <row r="525" spans="5:6" x14ac:dyDescent="0.25">
      <c r="E525" s="172">
        <v>24094</v>
      </c>
      <c r="F525" s="169" t="s">
        <v>597</v>
      </c>
    </row>
    <row r="526" spans="5:6" x14ac:dyDescent="0.25">
      <c r="E526" s="172">
        <v>24095</v>
      </c>
      <c r="F526" s="169" t="s">
        <v>598</v>
      </c>
    </row>
    <row r="527" spans="5:6" x14ac:dyDescent="0.25">
      <c r="E527" s="172">
        <v>24096</v>
      </c>
      <c r="F527" s="169" t="s">
        <v>599</v>
      </c>
    </row>
    <row r="528" spans="5:6" x14ac:dyDescent="0.25">
      <c r="E528" s="172">
        <v>24097</v>
      </c>
      <c r="F528" s="169" t="s">
        <v>600</v>
      </c>
    </row>
    <row r="529" spans="5:6" x14ac:dyDescent="0.25">
      <c r="E529" s="172">
        <v>24098</v>
      </c>
      <c r="F529" s="169" t="s">
        <v>601</v>
      </c>
    </row>
    <row r="530" spans="5:6" x14ac:dyDescent="0.25">
      <c r="E530" s="172">
        <v>24099</v>
      </c>
      <c r="F530" s="169" t="s">
        <v>602</v>
      </c>
    </row>
    <row r="531" spans="5:6" x14ac:dyDescent="0.25">
      <c r="E531" s="172">
        <v>24100</v>
      </c>
      <c r="F531" s="169" t="s">
        <v>603</v>
      </c>
    </row>
    <row r="532" spans="5:6" x14ac:dyDescent="0.25">
      <c r="E532" s="172">
        <v>24101</v>
      </c>
      <c r="F532" s="169" t="s">
        <v>604</v>
      </c>
    </row>
    <row r="533" spans="5:6" x14ac:dyDescent="0.25">
      <c r="E533" s="172">
        <v>24102</v>
      </c>
      <c r="F533" s="169" t="s">
        <v>605</v>
      </c>
    </row>
    <row r="534" spans="5:6" x14ac:dyDescent="0.25">
      <c r="E534" s="172">
        <v>24103</v>
      </c>
      <c r="F534" s="169" t="s">
        <v>606</v>
      </c>
    </row>
    <row r="535" spans="5:6" x14ac:dyDescent="0.25">
      <c r="E535" s="172">
        <v>24104</v>
      </c>
      <c r="F535" s="169" t="s">
        <v>607</v>
      </c>
    </row>
    <row r="536" spans="5:6" x14ac:dyDescent="0.25">
      <c r="E536" s="172">
        <v>24105</v>
      </c>
      <c r="F536" s="169" t="s">
        <v>608</v>
      </c>
    </row>
    <row r="537" spans="5:6" x14ac:dyDescent="0.25">
      <c r="E537" s="172">
        <v>24106</v>
      </c>
      <c r="F537" s="169" t="s">
        <v>609</v>
      </c>
    </row>
    <row r="538" spans="5:6" x14ac:dyDescent="0.25">
      <c r="E538" s="172">
        <v>24107</v>
      </c>
      <c r="F538" s="169" t="s">
        <v>610</v>
      </c>
    </row>
    <row r="539" spans="5:6" x14ac:dyDescent="0.25">
      <c r="E539" s="172">
        <v>24108</v>
      </c>
      <c r="F539" s="169" t="s">
        <v>611</v>
      </c>
    </row>
    <row r="540" spans="5:6" x14ac:dyDescent="0.25">
      <c r="E540" s="172">
        <v>24109</v>
      </c>
      <c r="F540" s="169" t="s">
        <v>612</v>
      </c>
    </row>
    <row r="541" spans="5:6" x14ac:dyDescent="0.25">
      <c r="E541" s="172">
        <v>24110</v>
      </c>
      <c r="F541" s="169" t="s">
        <v>613</v>
      </c>
    </row>
    <row r="542" spans="5:6" x14ac:dyDescent="0.25">
      <c r="E542" s="172">
        <v>24111</v>
      </c>
      <c r="F542" s="169" t="s">
        <v>614</v>
      </c>
    </row>
    <row r="543" spans="5:6" x14ac:dyDescent="0.25">
      <c r="E543" s="172">
        <v>24112</v>
      </c>
      <c r="F543" s="169" t="s">
        <v>615</v>
      </c>
    </row>
    <row r="544" spans="5:6" x14ac:dyDescent="0.25">
      <c r="E544" s="172">
        <v>24113</v>
      </c>
      <c r="F544" s="169" t="s">
        <v>616</v>
      </c>
    </row>
    <row r="545" spans="5:6" x14ac:dyDescent="0.25">
      <c r="E545" s="172">
        <v>24114</v>
      </c>
      <c r="F545" s="169" t="s">
        <v>617</v>
      </c>
    </row>
    <row r="546" spans="5:6" x14ac:dyDescent="0.25">
      <c r="E546" s="172">
        <v>24115</v>
      </c>
      <c r="F546" s="169" t="s">
        <v>618</v>
      </c>
    </row>
    <row r="547" spans="5:6" x14ac:dyDescent="0.25">
      <c r="E547" s="172">
        <v>24116</v>
      </c>
      <c r="F547" s="169" t="s">
        <v>619</v>
      </c>
    </row>
    <row r="548" spans="5:6" x14ac:dyDescent="0.25">
      <c r="E548" s="172">
        <v>24117</v>
      </c>
      <c r="F548" s="169" t="s">
        <v>620</v>
      </c>
    </row>
    <row r="549" spans="5:6" x14ac:dyDescent="0.25">
      <c r="E549" s="172">
        <v>24118</v>
      </c>
      <c r="F549" s="169" t="s">
        <v>621</v>
      </c>
    </row>
    <row r="550" spans="5:6" x14ac:dyDescent="0.25">
      <c r="E550" s="172">
        <v>24119</v>
      </c>
      <c r="F550" s="169" t="s">
        <v>622</v>
      </c>
    </row>
    <row r="551" spans="5:6" x14ac:dyDescent="0.25">
      <c r="E551" s="172">
        <v>24120</v>
      </c>
      <c r="F551" s="169" t="s">
        <v>623</v>
      </c>
    </row>
    <row r="552" spans="5:6" x14ac:dyDescent="0.25">
      <c r="E552" s="172">
        <v>24121</v>
      </c>
      <c r="F552" s="169" t="s">
        <v>624</v>
      </c>
    </row>
    <row r="553" spans="5:6" x14ac:dyDescent="0.25">
      <c r="E553" s="172">
        <v>24122</v>
      </c>
      <c r="F553" s="169" t="s">
        <v>625</v>
      </c>
    </row>
    <row r="554" spans="5:6" x14ac:dyDescent="0.25">
      <c r="E554" s="172">
        <v>24123</v>
      </c>
      <c r="F554" s="169" t="s">
        <v>626</v>
      </c>
    </row>
    <row r="555" spans="5:6" x14ac:dyDescent="0.25">
      <c r="E555" s="172">
        <v>24124</v>
      </c>
      <c r="F555" s="169" t="s">
        <v>627</v>
      </c>
    </row>
    <row r="556" spans="5:6" x14ac:dyDescent="0.25">
      <c r="E556" s="172">
        <v>24125</v>
      </c>
      <c r="F556" s="169" t="s">
        <v>628</v>
      </c>
    </row>
    <row r="557" spans="5:6" x14ac:dyDescent="0.25">
      <c r="E557" s="172">
        <v>24126</v>
      </c>
      <c r="F557" s="169" t="s">
        <v>629</v>
      </c>
    </row>
    <row r="558" spans="5:6" x14ac:dyDescent="0.25">
      <c r="E558" s="172">
        <v>24127</v>
      </c>
      <c r="F558" s="169" t="s">
        <v>630</v>
      </c>
    </row>
    <row r="559" spans="5:6" x14ac:dyDescent="0.25">
      <c r="E559" s="172">
        <v>24128</v>
      </c>
      <c r="F559" s="169" t="s">
        <v>631</v>
      </c>
    </row>
    <row r="560" spans="5:6" x14ac:dyDescent="0.25">
      <c r="E560" s="172">
        <v>24129</v>
      </c>
      <c r="F560" s="169" t="s">
        <v>632</v>
      </c>
    </row>
    <row r="561" spans="5:6" x14ac:dyDescent="0.25">
      <c r="E561" s="172">
        <v>24130</v>
      </c>
      <c r="F561" s="169" t="s">
        <v>633</v>
      </c>
    </row>
    <row r="562" spans="5:6" x14ac:dyDescent="0.25">
      <c r="E562" s="172">
        <v>24131</v>
      </c>
      <c r="F562" s="169" t="s">
        <v>634</v>
      </c>
    </row>
    <row r="563" spans="5:6" x14ac:dyDescent="0.25">
      <c r="E563" s="172">
        <v>24132</v>
      </c>
      <c r="F563" s="169" t="s">
        <v>635</v>
      </c>
    </row>
    <row r="564" spans="5:6" x14ac:dyDescent="0.25">
      <c r="E564" s="172">
        <v>24133</v>
      </c>
      <c r="F564" s="169" t="s">
        <v>636</v>
      </c>
    </row>
    <row r="565" spans="5:6" x14ac:dyDescent="0.25">
      <c r="E565" s="172">
        <v>24134</v>
      </c>
      <c r="F565" s="169" t="s">
        <v>637</v>
      </c>
    </row>
    <row r="566" spans="5:6" x14ac:dyDescent="0.25">
      <c r="E566" s="172">
        <v>24135</v>
      </c>
      <c r="F566" s="169" t="s">
        <v>638</v>
      </c>
    </row>
    <row r="567" spans="5:6" x14ac:dyDescent="0.25">
      <c r="E567" s="172">
        <v>24136</v>
      </c>
      <c r="F567" s="169" t="s">
        <v>639</v>
      </c>
    </row>
    <row r="568" spans="5:6" x14ac:dyDescent="0.25">
      <c r="E568" s="172">
        <v>24137</v>
      </c>
      <c r="F568" s="169" t="s">
        <v>640</v>
      </c>
    </row>
    <row r="569" spans="5:6" x14ac:dyDescent="0.25">
      <c r="E569" s="172">
        <v>24138</v>
      </c>
      <c r="F569" s="169" t="s">
        <v>641</v>
      </c>
    </row>
    <row r="570" spans="5:6" x14ac:dyDescent="0.25">
      <c r="E570" s="172">
        <v>24139</v>
      </c>
      <c r="F570" s="169" t="s">
        <v>642</v>
      </c>
    </row>
    <row r="571" spans="5:6" x14ac:dyDescent="0.25">
      <c r="E571" s="172">
        <v>24146</v>
      </c>
      <c r="F571" s="169" t="s">
        <v>1030</v>
      </c>
    </row>
    <row r="572" spans="5:6" x14ac:dyDescent="0.25">
      <c r="E572" s="172">
        <v>24147</v>
      </c>
      <c r="F572" s="169" t="s">
        <v>773</v>
      </c>
    </row>
    <row r="573" spans="5:6" x14ac:dyDescent="0.25">
      <c r="E573" s="172">
        <v>24148</v>
      </c>
      <c r="F573" s="169" t="s">
        <v>1031</v>
      </c>
    </row>
    <row r="574" spans="5:6" x14ac:dyDescent="0.25">
      <c r="E574" s="172">
        <v>24149</v>
      </c>
      <c r="F574" s="169" t="s">
        <v>1032</v>
      </c>
    </row>
    <row r="575" spans="5:6" x14ac:dyDescent="0.25">
      <c r="E575" s="172">
        <v>24151</v>
      </c>
      <c r="F575" s="169" t="s">
        <v>1033</v>
      </c>
    </row>
    <row r="576" spans="5:6" x14ac:dyDescent="0.25">
      <c r="E576" s="172">
        <v>24152</v>
      </c>
      <c r="F576" s="169" t="s">
        <v>1034</v>
      </c>
    </row>
    <row r="577" spans="5:6" x14ac:dyDescent="0.25">
      <c r="E577" s="172">
        <v>24155</v>
      </c>
      <c r="F577" s="169" t="s">
        <v>1035</v>
      </c>
    </row>
    <row r="578" spans="5:6" x14ac:dyDescent="0.25">
      <c r="E578" s="172">
        <v>24156</v>
      </c>
      <c r="F578" s="169" t="s">
        <v>1036</v>
      </c>
    </row>
    <row r="579" spans="5:6" x14ac:dyDescent="0.25">
      <c r="E579" s="172">
        <v>24157</v>
      </c>
      <c r="F579" s="169" t="s">
        <v>1037</v>
      </c>
    </row>
    <row r="580" spans="5:6" x14ac:dyDescent="0.25">
      <c r="E580" s="172">
        <v>24158</v>
      </c>
      <c r="F580" s="169" t="s">
        <v>1038</v>
      </c>
    </row>
    <row r="581" spans="5:6" x14ac:dyDescent="0.25">
      <c r="E581" s="172">
        <v>24159</v>
      </c>
      <c r="F581" s="169" t="s">
        <v>1039</v>
      </c>
    </row>
    <row r="582" spans="5:6" x14ac:dyDescent="0.25">
      <c r="E582" s="172">
        <v>24160</v>
      </c>
      <c r="F582" s="169" t="s">
        <v>1040</v>
      </c>
    </row>
    <row r="583" spans="5:6" x14ac:dyDescent="0.25">
      <c r="E583" s="172">
        <v>24161</v>
      </c>
      <c r="F583" s="169" t="s">
        <v>1041</v>
      </c>
    </row>
    <row r="584" spans="5:6" x14ac:dyDescent="0.25">
      <c r="E584" s="172">
        <v>24162</v>
      </c>
      <c r="F584" s="169" t="s">
        <v>1042</v>
      </c>
    </row>
    <row r="585" spans="5:6" x14ac:dyDescent="0.25">
      <c r="E585" s="172">
        <v>24163</v>
      </c>
      <c r="F585" s="169" t="s">
        <v>1043</v>
      </c>
    </row>
    <row r="586" spans="5:6" x14ac:dyDescent="0.25">
      <c r="E586" s="172">
        <v>24164</v>
      </c>
      <c r="F586" s="169" t="s">
        <v>1044</v>
      </c>
    </row>
    <row r="587" spans="5:6" x14ac:dyDescent="0.25">
      <c r="E587" s="172">
        <v>24167</v>
      </c>
      <c r="F587" s="169" t="s">
        <v>952</v>
      </c>
    </row>
    <row r="588" spans="5:6" x14ac:dyDescent="0.25">
      <c r="E588" s="172">
        <v>24168</v>
      </c>
      <c r="F588" s="169" t="s">
        <v>1045</v>
      </c>
    </row>
    <row r="589" spans="5:6" x14ac:dyDescent="0.25">
      <c r="E589" s="172">
        <v>24225</v>
      </c>
      <c r="F589" s="169" t="s">
        <v>643</v>
      </c>
    </row>
    <row r="590" spans="5:6" x14ac:dyDescent="0.25">
      <c r="E590" s="172">
        <v>24226</v>
      </c>
      <c r="F590" s="169" t="s">
        <v>644</v>
      </c>
    </row>
    <row r="591" spans="5:6" x14ac:dyDescent="0.25">
      <c r="E591" s="172">
        <v>24227</v>
      </c>
      <c r="F591" s="169" t="s">
        <v>645</v>
      </c>
    </row>
    <row r="592" spans="5:6" x14ac:dyDescent="0.25">
      <c r="E592" s="172">
        <v>24228</v>
      </c>
      <c r="F592" s="169" t="s">
        <v>646</v>
      </c>
    </row>
    <row r="593" spans="5:6" x14ac:dyDescent="0.25">
      <c r="E593" s="172">
        <v>24229</v>
      </c>
      <c r="F593" s="169" t="s">
        <v>647</v>
      </c>
    </row>
    <row r="594" spans="5:6" x14ac:dyDescent="0.25">
      <c r="E594" s="172">
        <v>24230</v>
      </c>
      <c r="F594" s="169" t="s">
        <v>648</v>
      </c>
    </row>
    <row r="595" spans="5:6" x14ac:dyDescent="0.25">
      <c r="E595" s="172">
        <v>24231</v>
      </c>
      <c r="F595" s="169" t="s">
        <v>649</v>
      </c>
    </row>
    <row r="596" spans="5:6" x14ac:dyDescent="0.25">
      <c r="E596" s="172">
        <v>24232</v>
      </c>
      <c r="F596" s="169" t="s">
        <v>650</v>
      </c>
    </row>
    <row r="597" spans="5:6" x14ac:dyDescent="0.25">
      <c r="E597" s="172">
        <v>24233</v>
      </c>
      <c r="F597" s="169" t="s">
        <v>651</v>
      </c>
    </row>
    <row r="598" spans="5:6" x14ac:dyDescent="0.25">
      <c r="E598" s="172">
        <v>24234</v>
      </c>
      <c r="F598" s="169" t="s">
        <v>652</v>
      </c>
    </row>
    <row r="599" spans="5:6" x14ac:dyDescent="0.25">
      <c r="E599" s="172">
        <v>24235</v>
      </c>
      <c r="F599" s="169" t="s">
        <v>653</v>
      </c>
    </row>
    <row r="600" spans="5:6" x14ac:dyDescent="0.25">
      <c r="E600" s="172">
        <v>24236</v>
      </c>
      <c r="F600" s="169" t="s">
        <v>654</v>
      </c>
    </row>
    <row r="601" spans="5:6" x14ac:dyDescent="0.25">
      <c r="E601" s="172">
        <v>24237</v>
      </c>
      <c r="F601" s="169" t="s">
        <v>655</v>
      </c>
    </row>
    <row r="602" spans="5:6" x14ac:dyDescent="0.25">
      <c r="E602" s="172">
        <v>24238</v>
      </c>
      <c r="F602" s="169" t="s">
        <v>656</v>
      </c>
    </row>
    <row r="603" spans="5:6" x14ac:dyDescent="0.25">
      <c r="E603" s="172">
        <v>24239</v>
      </c>
      <c r="F603" s="169" t="s">
        <v>657</v>
      </c>
    </row>
    <row r="604" spans="5:6" x14ac:dyDescent="0.25">
      <c r="E604" s="172">
        <v>24240</v>
      </c>
      <c r="F604" s="169" t="s">
        <v>658</v>
      </c>
    </row>
    <row r="605" spans="5:6" x14ac:dyDescent="0.25">
      <c r="E605" s="172">
        <v>24241</v>
      </c>
      <c r="F605" s="169" t="s">
        <v>659</v>
      </c>
    </row>
    <row r="606" spans="5:6" x14ac:dyDescent="0.25">
      <c r="E606" s="172">
        <v>24242</v>
      </c>
      <c r="F606" s="169" t="s">
        <v>660</v>
      </c>
    </row>
    <row r="607" spans="5:6" x14ac:dyDescent="0.25">
      <c r="E607" s="172">
        <v>24243</v>
      </c>
      <c r="F607" s="169" t="s">
        <v>661</v>
      </c>
    </row>
    <row r="608" spans="5:6" x14ac:dyDescent="0.25">
      <c r="E608" s="172">
        <v>24244</v>
      </c>
      <c r="F608" s="169" t="s">
        <v>1009</v>
      </c>
    </row>
    <row r="609" spans="5:6" x14ac:dyDescent="0.25">
      <c r="E609" s="172">
        <v>24245</v>
      </c>
      <c r="F609" s="169" t="s">
        <v>662</v>
      </c>
    </row>
    <row r="610" spans="5:6" x14ac:dyDescent="0.25">
      <c r="E610" s="172">
        <v>24246</v>
      </c>
      <c r="F610" s="169" t="s">
        <v>663</v>
      </c>
    </row>
    <row r="611" spans="5:6" x14ac:dyDescent="0.25">
      <c r="E611" s="172">
        <v>24247</v>
      </c>
      <c r="F611" s="169" t="s">
        <v>664</v>
      </c>
    </row>
    <row r="612" spans="5:6" x14ac:dyDescent="0.25">
      <c r="E612" s="172">
        <v>24248</v>
      </c>
      <c r="F612" s="169" t="s">
        <v>1010</v>
      </c>
    </row>
    <row r="613" spans="5:6" x14ac:dyDescent="0.25">
      <c r="E613" s="172">
        <v>24249</v>
      </c>
      <c r="F613" s="169" t="s">
        <v>665</v>
      </c>
    </row>
    <row r="614" spans="5:6" x14ac:dyDescent="0.25">
      <c r="E614" s="172">
        <v>24250</v>
      </c>
      <c r="F614" s="169" t="s">
        <v>666</v>
      </c>
    </row>
    <row r="615" spans="5:6" x14ac:dyDescent="0.25">
      <c r="E615" s="172">
        <v>24251</v>
      </c>
      <c r="F615" s="169" t="s">
        <v>667</v>
      </c>
    </row>
    <row r="616" spans="5:6" x14ac:dyDescent="0.25">
      <c r="E616" s="172">
        <v>24252</v>
      </c>
      <c r="F616" s="169" t="s">
        <v>668</v>
      </c>
    </row>
    <row r="617" spans="5:6" x14ac:dyDescent="0.25">
      <c r="E617" s="172">
        <v>24253</v>
      </c>
      <c r="F617" s="169" t="s">
        <v>670</v>
      </c>
    </row>
    <row r="618" spans="5:6" x14ac:dyDescent="0.25">
      <c r="E618" s="172">
        <v>24254</v>
      </c>
      <c r="F618" s="169" t="s">
        <v>669</v>
      </c>
    </row>
    <row r="619" spans="5:6" x14ac:dyDescent="0.25">
      <c r="E619" s="172">
        <v>24255</v>
      </c>
      <c r="F619" s="169" t="s">
        <v>671</v>
      </c>
    </row>
    <row r="620" spans="5:6" x14ac:dyDescent="0.25">
      <c r="E620" s="172">
        <v>24256</v>
      </c>
      <c r="F620" s="169" t="s">
        <v>1008</v>
      </c>
    </row>
    <row r="621" spans="5:6" x14ac:dyDescent="0.25">
      <c r="E621" s="172">
        <v>24257</v>
      </c>
      <c r="F621" s="169" t="s">
        <v>672</v>
      </c>
    </row>
    <row r="622" spans="5:6" x14ac:dyDescent="0.25">
      <c r="E622" s="172">
        <v>24258</v>
      </c>
      <c r="F622" s="169" t="s">
        <v>673</v>
      </c>
    </row>
    <row r="623" spans="5:6" x14ac:dyDescent="0.25">
      <c r="E623" s="172">
        <v>24259</v>
      </c>
      <c r="F623" s="169" t="s">
        <v>674</v>
      </c>
    </row>
    <row r="624" spans="5:6" x14ac:dyDescent="0.25">
      <c r="E624" s="172">
        <v>24260</v>
      </c>
      <c r="F624" s="169" t="s">
        <v>675</v>
      </c>
    </row>
    <row r="625" spans="5:6" x14ac:dyDescent="0.25">
      <c r="E625" s="172">
        <v>24261</v>
      </c>
      <c r="F625" s="169" t="s">
        <v>676</v>
      </c>
    </row>
    <row r="626" spans="5:6" x14ac:dyDescent="0.25">
      <c r="E626" s="172">
        <v>24275</v>
      </c>
      <c r="F626" s="169" t="s">
        <v>1046</v>
      </c>
    </row>
    <row r="627" spans="5:6" x14ac:dyDescent="0.25">
      <c r="E627" s="172">
        <v>999999</v>
      </c>
      <c r="F627" s="169" t="s">
        <v>1121</v>
      </c>
    </row>
    <row r="628" spans="5:6" x14ac:dyDescent="0.25">
      <c r="E628" s="169"/>
    </row>
    <row r="629" spans="5:6" x14ac:dyDescent="0.25">
      <c r="E629" s="183"/>
    </row>
  </sheetData>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46"/>
  <sheetViews>
    <sheetView topLeftCell="A72" workbookViewId="0">
      <selection activeCell="L90" sqref="L90"/>
    </sheetView>
  </sheetViews>
  <sheetFormatPr defaultRowHeight="13.2" x14ac:dyDescent="0.25"/>
  <sheetData>
    <row r="1" spans="1:10" s="8" customFormat="1" x14ac:dyDescent="0.25">
      <c r="E1" s="2" t="s">
        <v>15</v>
      </c>
    </row>
    <row r="2" spans="1:10" x14ac:dyDescent="0.25">
      <c r="D2" s="1"/>
      <c r="E2" s="2" t="s">
        <v>16</v>
      </c>
    </row>
    <row r="5" spans="1:10" s="6" customFormat="1" x14ac:dyDescent="0.25"/>
    <row r="6" spans="1:10" ht="15.6" x14ac:dyDescent="0.3">
      <c r="A6" s="14"/>
      <c r="B6" s="14"/>
      <c r="C6" s="14"/>
      <c r="D6" s="14"/>
      <c r="E6" s="14" t="s">
        <v>13</v>
      </c>
      <c r="F6" s="14"/>
      <c r="G6" s="14"/>
      <c r="H6" s="14"/>
      <c r="I6" s="14"/>
      <c r="J6" s="14"/>
    </row>
    <row r="7" spans="1:10" ht="15.6" x14ac:dyDescent="0.3">
      <c r="A7" s="14"/>
      <c r="B7" s="14"/>
      <c r="C7" s="14"/>
      <c r="D7" s="14"/>
      <c r="E7" s="14"/>
      <c r="F7" s="14"/>
      <c r="G7" s="14"/>
      <c r="H7" s="14"/>
      <c r="I7" s="14"/>
      <c r="J7" s="14"/>
    </row>
    <row r="8" spans="1:10" ht="15.6" x14ac:dyDescent="0.3">
      <c r="A8" s="14"/>
      <c r="B8" s="14"/>
      <c r="C8" s="14"/>
      <c r="D8" s="14"/>
      <c r="E8" s="14"/>
      <c r="F8" s="14"/>
      <c r="G8" s="14"/>
      <c r="H8" s="14"/>
      <c r="I8" s="14"/>
      <c r="J8" s="14"/>
    </row>
    <row r="10" spans="1:10" x14ac:dyDescent="0.25">
      <c r="A10" s="6" t="s">
        <v>26</v>
      </c>
      <c r="B10" s="6"/>
      <c r="C10" s="19"/>
      <c r="D10" s="19"/>
      <c r="E10" s="13"/>
      <c r="F10" s="6"/>
      <c r="H10" s="9"/>
      <c r="I10" s="9"/>
    </row>
    <row r="12" spans="1:10" x14ac:dyDescent="0.25">
      <c r="A12" s="6" t="s">
        <v>27</v>
      </c>
      <c r="B12" s="19"/>
      <c r="F12" s="6" t="s">
        <v>17</v>
      </c>
      <c r="G12" s="6"/>
      <c r="H12" s="6"/>
      <c r="I12" s="6"/>
      <c r="J12" s="6"/>
    </row>
    <row r="15" spans="1:10" x14ac:dyDescent="0.25">
      <c r="A15" s="7"/>
      <c r="B15" s="3" t="s">
        <v>18</v>
      </c>
      <c r="C15" s="3" t="s">
        <v>7</v>
      </c>
      <c r="D15" s="16"/>
      <c r="E15" s="17"/>
      <c r="F15" s="10" t="s">
        <v>28</v>
      </c>
      <c r="G15" s="17"/>
      <c r="H15" s="18"/>
    </row>
    <row r="16" spans="1:10" x14ac:dyDescent="0.25">
      <c r="A16" s="4" t="s">
        <v>14</v>
      </c>
      <c r="B16" s="4" t="s">
        <v>6</v>
      </c>
      <c r="C16" s="4" t="s">
        <v>12</v>
      </c>
      <c r="D16" s="5" t="s">
        <v>8</v>
      </c>
      <c r="E16" s="5" t="s">
        <v>9</v>
      </c>
      <c r="F16" s="5" t="s">
        <v>29</v>
      </c>
      <c r="G16" s="5" t="s">
        <v>10</v>
      </c>
      <c r="H16" s="5" t="s">
        <v>11</v>
      </c>
    </row>
    <row r="17" spans="1:8" x14ac:dyDescent="0.25">
      <c r="A17" s="15"/>
      <c r="B17" s="15"/>
      <c r="C17" s="15"/>
      <c r="D17" s="15"/>
      <c r="E17" s="15"/>
      <c r="F17" s="15"/>
      <c r="G17" s="15"/>
      <c r="H17" s="15"/>
    </row>
    <row r="18" spans="1:8" x14ac:dyDescent="0.25">
      <c r="A18" s="15"/>
      <c r="B18" s="15"/>
      <c r="C18" s="15"/>
      <c r="D18" s="15"/>
      <c r="E18" s="15"/>
      <c r="F18" s="15"/>
      <c r="G18" s="15"/>
      <c r="H18" s="15"/>
    </row>
    <row r="19" spans="1:8" x14ac:dyDescent="0.25">
      <c r="A19" s="15"/>
      <c r="B19" s="15"/>
      <c r="C19" s="15"/>
      <c r="D19" s="15"/>
      <c r="E19" s="15"/>
      <c r="F19" s="15"/>
      <c r="G19" s="15"/>
      <c r="H19" s="15"/>
    </row>
    <row r="20" spans="1:8" x14ac:dyDescent="0.25">
      <c r="A20" s="15"/>
      <c r="B20" s="15"/>
      <c r="C20" s="15"/>
      <c r="D20" s="15"/>
      <c r="E20" s="15"/>
      <c r="F20" s="15"/>
      <c r="G20" s="15"/>
      <c r="H20" s="15"/>
    </row>
    <row r="21" spans="1:8" x14ac:dyDescent="0.25">
      <c r="A21" s="15"/>
      <c r="B21" s="15"/>
      <c r="C21" s="15"/>
      <c r="D21" s="15"/>
      <c r="E21" s="15"/>
      <c r="F21" s="15"/>
      <c r="G21" s="15"/>
      <c r="H21" s="15"/>
    </row>
    <row r="22" spans="1:8" x14ac:dyDescent="0.25">
      <c r="A22" s="15"/>
      <c r="B22" s="15"/>
      <c r="C22" s="15"/>
      <c r="D22" s="15"/>
      <c r="E22" s="15"/>
      <c r="F22" s="15"/>
      <c r="G22" s="15"/>
      <c r="H22" s="15"/>
    </row>
    <row r="23" spans="1:8" x14ac:dyDescent="0.25">
      <c r="A23" s="15"/>
      <c r="B23" s="15"/>
      <c r="C23" s="15"/>
      <c r="D23" s="15"/>
      <c r="E23" s="15"/>
      <c r="F23" s="15"/>
      <c r="G23" s="15"/>
      <c r="H23" s="15"/>
    </row>
    <row r="24" spans="1:8" x14ac:dyDescent="0.25">
      <c r="A24" s="15"/>
      <c r="B24" s="15"/>
      <c r="C24" s="15"/>
      <c r="D24" s="15"/>
      <c r="E24" s="15"/>
      <c r="F24" s="15"/>
      <c r="G24" s="15"/>
      <c r="H24" s="15"/>
    </row>
    <row r="25" spans="1:8" x14ac:dyDescent="0.25">
      <c r="A25" s="15"/>
      <c r="B25" s="15"/>
      <c r="C25" s="15"/>
      <c r="D25" s="15"/>
      <c r="E25" s="15"/>
      <c r="F25" s="15"/>
      <c r="G25" s="15"/>
      <c r="H25" s="15"/>
    </row>
    <row r="26" spans="1:8" x14ac:dyDescent="0.25">
      <c r="A26" s="15"/>
      <c r="B26" s="15"/>
      <c r="C26" s="15"/>
      <c r="D26" s="15"/>
      <c r="E26" s="15"/>
      <c r="F26" s="15"/>
      <c r="G26" s="15"/>
      <c r="H26" s="15"/>
    </row>
    <row r="27" spans="1:8" x14ac:dyDescent="0.25">
      <c r="A27" s="15"/>
      <c r="B27" s="15"/>
      <c r="C27" s="15"/>
      <c r="D27" s="15"/>
      <c r="E27" s="15"/>
      <c r="F27" s="15"/>
      <c r="G27" s="15"/>
      <c r="H27" s="15"/>
    </row>
    <row r="28" spans="1:8" x14ac:dyDescent="0.25">
      <c r="A28" s="15"/>
      <c r="B28" s="15"/>
      <c r="C28" s="15"/>
      <c r="D28" s="15"/>
      <c r="E28" s="15"/>
      <c r="F28" s="15"/>
      <c r="G28" s="15"/>
      <c r="H28" s="15"/>
    </row>
    <row r="29" spans="1:8" x14ac:dyDescent="0.25">
      <c r="A29" s="15"/>
      <c r="B29" s="15"/>
      <c r="C29" s="15"/>
      <c r="D29" s="15"/>
      <c r="E29" s="15"/>
      <c r="F29" s="15"/>
      <c r="G29" s="15"/>
      <c r="H29" s="15"/>
    </row>
    <row r="30" spans="1:8" x14ac:dyDescent="0.25">
      <c r="A30" s="15"/>
      <c r="B30" s="15"/>
      <c r="C30" s="15"/>
      <c r="D30" s="15"/>
      <c r="E30" s="15"/>
      <c r="F30" s="15"/>
      <c r="G30" s="15"/>
      <c r="H30" s="15"/>
    </row>
    <row r="31" spans="1:8" x14ac:dyDescent="0.25">
      <c r="A31" s="15"/>
      <c r="B31" s="15"/>
      <c r="C31" s="15"/>
      <c r="D31" s="15"/>
      <c r="E31" s="15"/>
      <c r="F31" s="15"/>
      <c r="G31" s="15"/>
      <c r="H31" s="15"/>
    </row>
    <row r="32" spans="1:8" x14ac:dyDescent="0.25">
      <c r="A32" s="15"/>
      <c r="B32" s="15"/>
      <c r="C32" s="15"/>
      <c r="D32" s="15"/>
      <c r="E32" s="15"/>
      <c r="F32" s="15"/>
      <c r="G32" s="15"/>
      <c r="H32" s="15"/>
    </row>
    <row r="33" spans="1:9" x14ac:dyDescent="0.25">
      <c r="A33" s="11"/>
      <c r="B33" s="2"/>
    </row>
    <row r="34" spans="1:9" x14ac:dyDescent="0.25">
      <c r="A34" s="12" t="s">
        <v>20</v>
      </c>
    </row>
    <row r="36" spans="1:9" x14ac:dyDescent="0.25">
      <c r="A36" t="s">
        <v>19</v>
      </c>
    </row>
    <row r="37" spans="1:9" x14ac:dyDescent="0.25">
      <c r="A37" t="s">
        <v>30</v>
      </c>
    </row>
    <row r="40" spans="1:9" x14ac:dyDescent="0.25">
      <c r="A40" t="s">
        <v>21</v>
      </c>
      <c r="C40" s="13"/>
      <c r="D40" s="13"/>
      <c r="E40" s="13"/>
      <c r="G40" t="s">
        <v>24</v>
      </c>
      <c r="H40" s="13"/>
      <c r="I40" s="13"/>
    </row>
    <row r="41" spans="1:9" x14ac:dyDescent="0.25">
      <c r="A41" t="s">
        <v>23</v>
      </c>
      <c r="C41" s="13"/>
      <c r="D41" s="13"/>
      <c r="E41" s="13"/>
      <c r="F41" s="13"/>
    </row>
    <row r="42" spans="1:9" x14ac:dyDescent="0.25">
      <c r="A42" t="s">
        <v>22</v>
      </c>
      <c r="C42" s="13"/>
      <c r="D42" s="13"/>
      <c r="E42" s="13"/>
      <c r="F42" s="13"/>
    </row>
    <row r="43" spans="1:9" x14ac:dyDescent="0.25">
      <c r="C43" s="17"/>
      <c r="D43" s="17"/>
      <c r="E43" s="17"/>
      <c r="F43" s="17"/>
    </row>
    <row r="44" spans="1:9" x14ac:dyDescent="0.25">
      <c r="C44" s="17"/>
      <c r="D44" s="17"/>
      <c r="E44" s="17"/>
      <c r="F44" s="17"/>
    </row>
    <row r="45" spans="1:9" x14ac:dyDescent="0.25">
      <c r="C45" s="17"/>
      <c r="D45" s="17"/>
      <c r="E45" s="17"/>
      <c r="F45" s="17"/>
    </row>
    <row r="46" spans="1:9" x14ac:dyDescent="0.25">
      <c r="A46" t="s">
        <v>25</v>
      </c>
      <c r="C46" s="17"/>
      <c r="D46" s="17"/>
      <c r="E46" s="17"/>
      <c r="F46" s="17"/>
    </row>
  </sheetData>
  <pageMargins left="0.75" right="0.75" top="1" bottom="1" header="0.5" footer="0.5"/>
  <pageSetup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Legal Notice</vt:lpstr>
      <vt:lpstr>Instruction Page</vt:lpstr>
      <vt:lpstr>Certification Form</vt:lpstr>
      <vt:lpstr>List Page</vt:lpstr>
      <vt:lpstr>Offers to Sell (2)</vt:lpstr>
      <vt:lpstr>copy_area</vt:lpstr>
      <vt:lpstr>copy_cell_area</vt:lpstr>
      <vt:lpstr>copy_cell_location_area</vt:lpstr>
      <vt:lpstr>copy_location_area</vt:lpstr>
      <vt:lpstr>MayOffer</vt:lpstr>
      <vt:lpstr>NovOffer</vt:lpstr>
      <vt:lpstr>'Certification Form'!Print_Area</vt:lpstr>
      <vt:lpstr>Table</vt:lpstr>
      <vt:lpstr>Templete</vt:lpstr>
    </vt:vector>
  </TitlesOfParts>
  <Company>Putnam, Hayes &amp; Bartlett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PHB User</dc:creator>
  <cp:lastModifiedBy>Havlíček Jan</cp:lastModifiedBy>
  <cp:lastPrinted>2001-10-17T18:18:57Z</cp:lastPrinted>
  <dcterms:created xsi:type="dcterms:W3CDTF">1998-06-26T18:10:39Z</dcterms:created>
  <dcterms:modified xsi:type="dcterms:W3CDTF">2023-09-10T15:35:30Z</dcterms:modified>
</cp:coreProperties>
</file>