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0" yWindow="648" windowWidth="13500" windowHeight="8256" activeTab="1"/>
  </bookViews>
  <sheets>
    <sheet name="PLANNED" sheetId="1" r:id="rId1"/>
    <sheet name="OA Actual" sheetId="2" r:id="rId2"/>
    <sheet name="Sheet3" sheetId="3" r:id="rId3"/>
  </sheets>
  <definedNames>
    <definedName name="_xlnm.Print_Area" localSheetId="0">PLANNED!$A$1:$M$34</definedName>
  </definedNames>
  <calcPr calcId="0"/>
</workbook>
</file>

<file path=xl/calcChain.xml><?xml version="1.0" encoding="utf-8"?>
<calcChain xmlns="http://schemas.openxmlformats.org/spreadsheetml/2006/main">
  <c r="O3" i="2" l="1"/>
  <c r="O4" i="2"/>
  <c r="B5" i="2"/>
  <c r="C5" i="2"/>
  <c r="D5" i="2"/>
  <c r="E5" i="2"/>
  <c r="F5" i="2"/>
  <c r="G5" i="2"/>
  <c r="H5" i="2"/>
  <c r="I5" i="2"/>
  <c r="J5" i="2"/>
  <c r="K5" i="2"/>
  <c r="L5" i="2"/>
  <c r="M5" i="2"/>
  <c r="O5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O9" i="2"/>
  <c r="O7" i="1"/>
  <c r="B9" i="1"/>
  <c r="C9" i="1"/>
  <c r="D9" i="1"/>
  <c r="E9" i="1"/>
  <c r="F9" i="1"/>
  <c r="G9" i="1"/>
  <c r="H9" i="1"/>
  <c r="I9" i="1"/>
  <c r="J9" i="1"/>
  <c r="K9" i="1"/>
  <c r="L9" i="1"/>
  <c r="B11" i="1"/>
  <c r="C11" i="1"/>
  <c r="D11" i="1"/>
  <c r="E11" i="1"/>
  <c r="F11" i="1"/>
  <c r="G11" i="1"/>
  <c r="H11" i="1"/>
  <c r="I11" i="1"/>
  <c r="J11" i="1"/>
  <c r="K11" i="1"/>
  <c r="L11" i="1"/>
  <c r="N11" i="1"/>
</calcChain>
</file>

<file path=xl/sharedStrings.xml><?xml version="1.0" encoding="utf-8"?>
<sst xmlns="http://schemas.openxmlformats.org/spreadsheetml/2006/main" count="69" uniqueCount="50">
  <si>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</si>
  <si>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</si>
  <si>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</si>
  <si>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</si>
  <si>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</si>
  <si>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</si>
  <si>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</si>
  <si>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</si>
  <si>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</si>
  <si>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</si>
  <si>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</si>
  <si>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</si>
  <si>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Percentage  (b)</t>
  </si>
  <si>
    <t>(a)  These are planned activity volumes.  Actual activity on a daily basis could be different.  In fact during a month the facility could withdrawal on one day and inject the next.</t>
  </si>
  <si>
    <t>N/A</t>
  </si>
  <si>
    <t>(b)  Through out the injection cycle the Fuel Percentage can flucuate between .06% - 1.4% depending on the Gas In Place volume and other pipeline activity around Bammel.</t>
  </si>
  <si>
    <t xml:space="preserve">      The following table is recommended to determine the appropriate fuel percentage to use:</t>
  </si>
  <si>
    <t>Gas In Place</t>
  </si>
  <si>
    <t>Fuel %</t>
  </si>
  <si>
    <t>BCF</t>
  </si>
  <si>
    <t>Percentage</t>
  </si>
  <si>
    <t>60  -  80</t>
  </si>
  <si>
    <t>81  -  90</t>
  </si>
  <si>
    <t>91  -  100</t>
  </si>
  <si>
    <t>101  -  110</t>
  </si>
  <si>
    <t>111  --  117.5</t>
  </si>
  <si>
    <t>Projected Fuel Cost</t>
  </si>
  <si>
    <t>Total</t>
  </si>
  <si>
    <t>ISFERC HSC Index       ©</t>
  </si>
  <si>
    <t xml:space="preserve">©  January - March ISFERC HSC Index is actual but April - December is based on futures curve as of </t>
  </si>
  <si>
    <t>Withdrawals (MCF)        (a)</t>
  </si>
  <si>
    <t>Injection  (MCF)              (a)</t>
  </si>
  <si>
    <t>Fuel Volume  (MCF)</t>
  </si>
  <si>
    <t>Prod. Mo.  (MMBTU)</t>
  </si>
  <si>
    <t>Total Y-T-D</t>
  </si>
  <si>
    <t>Total Injections</t>
  </si>
  <si>
    <t>Total Withdrawals</t>
  </si>
  <si>
    <t>Net Change</t>
  </si>
  <si>
    <t>Fuel Percentage</t>
  </si>
  <si>
    <t>Value</t>
  </si>
  <si>
    <t>Ship Channel Price</t>
  </si>
  <si>
    <t>Actual</t>
  </si>
  <si>
    <t>Estimate</t>
  </si>
  <si>
    <t>GIP End of Month</t>
  </si>
  <si>
    <t>61 - 82</t>
  </si>
  <si>
    <t>83 - 93</t>
  </si>
  <si>
    <t>94 - 103</t>
  </si>
  <si>
    <t>104 - 113</t>
  </si>
  <si>
    <t>114 = 121</t>
  </si>
  <si>
    <t>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</si>
</sst>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164" formatCode="mmmm\-yy"/>
    <numFmt numFmtId="166" formatCode="0.0%"/>
    <numFmt numFmtId="170" formatCode="&quot;$&quot;#,##0.00"/>
    <numFmt numFmtId="171" formatCode="&quot;$&quot;#,##0"/>
    <numFmt numFmtId="173" formatCode="&quot;$&quot;#,##0.000_);[Red]\(&quot;$&quot;#,##0.000\)"/>
  </numFmts>
  <fonts count="5" x14ac:knownFonts="1">
    <font>
      <sz val="10"/>
      <name val="Arial"/>
    </font>
    <font>
      <b/>
      <sz val="7"/>
      <name val="Arial"/>
      <family val="2"/>
    </font>
    <font>
      <b/>
      <i/>
      <sz val="7"/>
      <name val="Arial"/>
      <family val="2"/>
    </font>
    <font>
      <sz val="7"/>
      <name val="Arial"/>
      <family val="2"/>
    </font>
    <font>
      <sz val="7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7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8" fontId="0" fillId="0" borderId="0" xfId="0" quotePrefix="1" applyNumberFormat="1" applyBorder="1" applyAlignment="1">
      <alignment horizontal="center"/>
    </xf>
    <xf numFmtId="0" fontId="0" fillId="0" borderId="0" xfId="0" quotePrefix="1"/>
    <xf numFmtId="166" fontId="0" fillId="0" borderId="0" xfId="0" applyNumberFormat="1"/>
    <xf numFmtId="166" fontId="0" fillId="0" borderId="0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66" fontId="0" fillId="0" borderId="0" xfId="0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6" fontId="0" fillId="0" borderId="0" xfId="0" applyNumberFormat="1"/>
    <xf numFmtId="6" fontId="0" fillId="0" borderId="5" xfId="0" applyNumberFormat="1" applyBorder="1" applyAlignment="1">
      <alignment horizontal="center"/>
    </xf>
    <xf numFmtId="6" fontId="0" fillId="0" borderId="5" xfId="0" applyNumberFormat="1" applyBorder="1"/>
    <xf numFmtId="38" fontId="0" fillId="0" borderId="0" xfId="0" applyNumberFormat="1"/>
    <xf numFmtId="0" fontId="1" fillId="0" borderId="6" xfId="0" applyFont="1" applyBorder="1"/>
    <xf numFmtId="17" fontId="1" fillId="0" borderId="6" xfId="0" applyNumberFormat="1" applyFont="1" applyBorder="1"/>
    <xf numFmtId="17" fontId="1" fillId="0" borderId="0" xfId="0" applyNumberFormat="1" applyFont="1" applyFill="1" applyBorder="1"/>
    <xf numFmtId="0" fontId="2" fillId="0" borderId="6" xfId="0" applyFont="1" applyBorder="1" applyAlignment="1">
      <alignment horizontal="center"/>
    </xf>
    <xf numFmtId="171" fontId="1" fillId="0" borderId="0" xfId="0" applyNumberFormat="1" applyFont="1" applyFill="1" applyBorder="1"/>
    <xf numFmtId="37" fontId="3" fillId="0" borderId="0" xfId="0" applyNumberFormat="1" applyFont="1" applyBorder="1"/>
    <xf numFmtId="37" fontId="3" fillId="0" borderId="0" xfId="0" applyNumberFormat="1" applyFont="1" applyFill="1" applyBorder="1"/>
    <xf numFmtId="37" fontId="1" fillId="0" borderId="5" xfId="0" applyNumberFormat="1" applyFont="1" applyBorder="1"/>
    <xf numFmtId="37" fontId="4" fillId="0" borderId="5" xfId="0" applyNumberFormat="1" applyFont="1" applyBorder="1"/>
    <xf numFmtId="0" fontId="4" fillId="0" borderId="0" xfId="0" applyFont="1" applyFill="1" applyBorder="1"/>
    <xf numFmtId="37" fontId="1" fillId="0" borderId="0" xfId="0" applyNumberFormat="1" applyFont="1" applyBorder="1"/>
    <xf numFmtId="37" fontId="4" fillId="0" borderId="0" xfId="0" applyNumberFormat="1" applyFont="1" applyBorder="1"/>
    <xf numFmtId="171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Border="1"/>
    <xf numFmtId="8" fontId="4" fillId="0" borderId="0" xfId="0" applyNumberFormat="1" applyFont="1" applyBorder="1"/>
    <xf numFmtId="166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7" fontId="1" fillId="0" borderId="0" xfId="0" applyNumberFormat="1" applyFont="1" applyBorder="1" applyAlignment="1">
      <alignment horizontal="center"/>
    </xf>
    <xf numFmtId="8" fontId="3" fillId="0" borderId="0" xfId="0" applyNumberFormat="1" applyFont="1" applyBorder="1"/>
    <xf numFmtId="8" fontId="3" fillId="0" borderId="0" xfId="0" applyNumberFormat="1" applyFont="1"/>
    <xf numFmtId="173" fontId="4" fillId="0" borderId="0" xfId="0" applyNumberFormat="1" applyFont="1" applyBorder="1"/>
    <xf numFmtId="10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4"/>
  <sheetViews>
    <sheetView workbookViewId="0">
      <selection activeCell="B17" sqref="B17:C23"/>
    </sheetView>
  </sheetViews>
  <sheetFormatPr defaultRowHeight="13.2" x14ac:dyDescent="0.25"/>
  <cols>
    <col min="1" max="1" width="32" customWidth="1"/>
    <col min="2" max="2" width="11.6640625" customWidth="1"/>
    <col min="3" max="3" width="10.6640625" customWidth="1"/>
    <col min="4" max="4" width="9.6640625" customWidth="1"/>
    <col min="5" max="6" width="8.6640625" customWidth="1"/>
    <col min="7" max="9" width="9.6640625" customWidth="1"/>
    <col min="10" max="10" width="10.6640625" customWidth="1"/>
    <col min="11" max="12" width="9.6640625" customWidth="1"/>
    <col min="13" max="14" width="11.6640625" customWidth="1"/>
    <col min="15" max="15" width="10.6640625" bestFit="1" customWidth="1"/>
  </cols>
  <sheetData>
    <row r="3" spans="1:15" ht="13.8" thickBot="1" x14ac:dyDescent="0.3"/>
    <row r="4" spans="1:15" ht="13.8" thickBot="1" x14ac:dyDescent="0.3">
      <c r="B4" s="45">
        <v>2000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7"/>
    </row>
    <row r="5" spans="1:15" ht="13.8" thickBot="1" x14ac:dyDescent="0.3">
      <c r="B5" s="2" t="s">
        <v>0</v>
      </c>
      <c r="C5" s="1" t="s">
        <v>1</v>
      </c>
      <c r="D5" s="2" t="s">
        <v>2</v>
      </c>
      <c r="E5" s="1" t="s">
        <v>3</v>
      </c>
      <c r="F5" s="2" t="s">
        <v>4</v>
      </c>
      <c r="G5" s="1" t="s">
        <v>5</v>
      </c>
      <c r="H5" s="2" t="s">
        <v>6</v>
      </c>
      <c r="I5" s="1" t="s">
        <v>7</v>
      </c>
      <c r="J5" s="2" t="s">
        <v>8</v>
      </c>
      <c r="K5" s="1" t="s">
        <v>9</v>
      </c>
      <c r="L5" s="2" t="s">
        <v>10</v>
      </c>
      <c r="M5" s="1" t="s">
        <v>11</v>
      </c>
      <c r="N5" s="11" t="s">
        <v>27</v>
      </c>
    </row>
    <row r="6" spans="1:15" x14ac:dyDescent="0.25">
      <c r="A6" t="s">
        <v>30</v>
      </c>
      <c r="B6" s="4">
        <v>-8119270</v>
      </c>
      <c r="C6" s="4">
        <v>-6655179.8338847104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-22833446.199999999</v>
      </c>
    </row>
    <row r="7" spans="1:15" x14ac:dyDescent="0.25">
      <c r="A7" t="s">
        <v>31</v>
      </c>
      <c r="B7" s="3">
        <v>2174530</v>
      </c>
      <c r="C7" s="4">
        <v>457271.0894467</v>
      </c>
      <c r="D7" s="4">
        <v>8159582</v>
      </c>
      <c r="E7" s="6">
        <v>766423</v>
      </c>
      <c r="F7" s="6">
        <v>791971</v>
      </c>
      <c r="G7" s="6">
        <v>1366423</v>
      </c>
      <c r="H7" s="6">
        <v>1411971</v>
      </c>
      <c r="I7" s="6">
        <v>1411971</v>
      </c>
      <c r="J7" s="6">
        <v>1367689</v>
      </c>
      <c r="K7" s="6">
        <v>6760081</v>
      </c>
      <c r="L7" s="6">
        <v>500000</v>
      </c>
      <c r="M7" s="6">
        <v>0</v>
      </c>
      <c r="O7" s="21">
        <f>SUM(B7:L7)</f>
        <v>25167912.089446701</v>
      </c>
    </row>
    <row r="8" spans="1:15" s="8" customFormat="1" x14ac:dyDescent="0.25">
      <c r="A8" s="8" t="s">
        <v>12</v>
      </c>
      <c r="B8" s="9">
        <v>0.01</v>
      </c>
      <c r="C8" s="9">
        <v>0.01</v>
      </c>
      <c r="D8" s="9">
        <v>1.2E-2</v>
      </c>
      <c r="E8" s="9">
        <v>1.2E-2</v>
      </c>
      <c r="F8" s="9">
        <v>1.2E-2</v>
      </c>
      <c r="G8" s="9">
        <v>1.2E-2</v>
      </c>
      <c r="H8" s="9">
        <v>1.2E-2</v>
      </c>
      <c r="I8" s="9">
        <v>1.2E-2</v>
      </c>
      <c r="J8" s="9">
        <v>1.2E-2</v>
      </c>
      <c r="K8" s="9">
        <v>1.4E-2</v>
      </c>
      <c r="L8" s="9">
        <v>1.4E-2</v>
      </c>
      <c r="M8" s="9">
        <v>0.01</v>
      </c>
    </row>
    <row r="9" spans="1:15" x14ac:dyDescent="0.25">
      <c r="A9" t="s">
        <v>32</v>
      </c>
      <c r="B9" s="10">
        <f>B8*B7</f>
        <v>21745.3</v>
      </c>
      <c r="C9" s="10">
        <f t="shared" ref="C9:L9" si="0">C8*C7</f>
        <v>4572.7108944669999</v>
      </c>
      <c r="D9" s="10">
        <f t="shared" si="0"/>
        <v>97914.983999999997</v>
      </c>
      <c r="E9" s="10">
        <f t="shared" si="0"/>
        <v>9197.0760000000009</v>
      </c>
      <c r="F9" s="10">
        <f t="shared" si="0"/>
        <v>9503.652</v>
      </c>
      <c r="G9" s="10">
        <f t="shared" si="0"/>
        <v>16397.076000000001</v>
      </c>
      <c r="H9" s="10">
        <f t="shared" si="0"/>
        <v>16943.652000000002</v>
      </c>
      <c r="I9" s="10">
        <f t="shared" si="0"/>
        <v>16943.652000000002</v>
      </c>
      <c r="J9" s="10">
        <f t="shared" si="0"/>
        <v>16412.268</v>
      </c>
      <c r="K9" s="10">
        <f t="shared" si="0"/>
        <v>94641.134000000005</v>
      </c>
      <c r="L9" s="10">
        <f t="shared" si="0"/>
        <v>7000</v>
      </c>
      <c r="M9" s="10" t="s">
        <v>14</v>
      </c>
    </row>
    <row r="10" spans="1:15" s="16" customFormat="1" x14ac:dyDescent="0.25">
      <c r="A10" s="16" t="s">
        <v>28</v>
      </c>
      <c r="B10" s="17">
        <v>2.34</v>
      </c>
      <c r="C10" s="17">
        <v>2.58</v>
      </c>
      <c r="D10" s="17">
        <v>2.6</v>
      </c>
      <c r="E10" s="17">
        <v>2.8028102753645574</v>
      </c>
      <c r="F10" s="17">
        <v>2.8176032191916907</v>
      </c>
      <c r="G10" s="17">
        <v>2.8271909353846718</v>
      </c>
      <c r="H10" s="17">
        <v>2.828653596041554</v>
      </c>
      <c r="I10" s="17">
        <v>2.8297124659878183</v>
      </c>
      <c r="J10" s="17">
        <v>2.8066042682296799</v>
      </c>
      <c r="K10" s="17">
        <v>2.8023846886412431</v>
      </c>
      <c r="L10" s="17">
        <v>2.8610297312493014</v>
      </c>
      <c r="M10" s="17">
        <v>2.9325280123170825</v>
      </c>
    </row>
    <row r="11" spans="1:15" s="18" customFormat="1" ht="13.8" thickBot="1" x14ac:dyDescent="0.3">
      <c r="A11" s="18" t="s">
        <v>26</v>
      </c>
      <c r="B11" s="19">
        <f>B10*B9</f>
        <v>50884.001999999993</v>
      </c>
      <c r="C11" s="19">
        <f>C10*C9</f>
        <v>11797.594107724861</v>
      </c>
      <c r="D11" s="19">
        <f t="shared" ref="D11:L11" si="1">D10*D9</f>
        <v>254578.9584</v>
      </c>
      <c r="E11" s="19">
        <f t="shared" si="1"/>
        <v>25777.659116108764</v>
      </c>
      <c r="F11" s="19">
        <f t="shared" si="1"/>
        <v>26777.520469277548</v>
      </c>
      <c r="G11" s="19">
        <f t="shared" si="1"/>
        <v>46357.664634013556</v>
      </c>
      <c r="H11" s="19">
        <f t="shared" si="1"/>
        <v>47927.72215987667</v>
      </c>
      <c r="I11" s="19">
        <f t="shared" si="1"/>
        <v>47945.663283759437</v>
      </c>
      <c r="J11" s="19">
        <f t="shared" si="1"/>
        <v>46062.741420129394</v>
      </c>
      <c r="K11" s="19">
        <f t="shared" si="1"/>
        <v>265220.86483724421</v>
      </c>
      <c r="L11" s="19">
        <f t="shared" si="1"/>
        <v>20027.208118745111</v>
      </c>
      <c r="M11" s="19">
        <v>0</v>
      </c>
      <c r="N11" s="20">
        <f>SUM(B11:M11)</f>
        <v>843357.5985468796</v>
      </c>
    </row>
    <row r="12" spans="1:15" ht="13.8" thickTop="1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4" spans="1:15" x14ac:dyDescent="0.25">
      <c r="A14" s="7" t="s">
        <v>13</v>
      </c>
    </row>
    <row r="15" spans="1:15" x14ac:dyDescent="0.25">
      <c r="A15" s="7" t="s">
        <v>15</v>
      </c>
    </row>
    <row r="16" spans="1:15" ht="13.8" thickBot="1" x14ac:dyDescent="0.3">
      <c r="A16" t="s">
        <v>16</v>
      </c>
    </row>
    <row r="17" spans="1:3" x14ac:dyDescent="0.25">
      <c r="B17" s="12" t="s">
        <v>17</v>
      </c>
      <c r="C17" s="12" t="s">
        <v>18</v>
      </c>
    </row>
    <row r="18" spans="1:3" ht="13.8" thickBot="1" x14ac:dyDescent="0.3">
      <c r="B18" s="14" t="s">
        <v>19</v>
      </c>
      <c r="C18" s="13" t="s">
        <v>20</v>
      </c>
    </row>
    <row r="19" spans="1:3" x14ac:dyDescent="0.25">
      <c r="B19" s="5" t="s">
        <v>21</v>
      </c>
      <c r="C19" s="15">
        <v>6.0000000000000001E-3</v>
      </c>
    </row>
    <row r="20" spans="1:3" x14ac:dyDescent="0.25">
      <c r="B20" s="5" t="s">
        <v>22</v>
      </c>
      <c r="C20" s="15">
        <v>8.0000000000000002E-3</v>
      </c>
    </row>
    <row r="21" spans="1:3" x14ac:dyDescent="0.25">
      <c r="B21" s="5" t="s">
        <v>23</v>
      </c>
      <c r="C21" s="15">
        <v>0.01</v>
      </c>
    </row>
    <row r="22" spans="1:3" x14ac:dyDescent="0.25">
      <c r="B22" s="5" t="s">
        <v>24</v>
      </c>
      <c r="C22" s="15">
        <v>1.2E-2</v>
      </c>
    </row>
    <row r="23" spans="1:3" x14ac:dyDescent="0.25">
      <c r="B23" s="5" t="s">
        <v>25</v>
      </c>
      <c r="C23" s="15">
        <v>1.4E-2</v>
      </c>
    </row>
    <row r="24" spans="1:3" x14ac:dyDescent="0.25">
      <c r="A24" s="7" t="s">
        <v>29</v>
      </c>
    </row>
  </sheetData>
  <mergeCells count="1">
    <mergeCell ref="B4:M4"/>
  </mergeCells>
  <pageMargins left="0.2" right="0.23" top="0.17" bottom="0.2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B10" sqref="B10"/>
    </sheetView>
  </sheetViews>
  <sheetFormatPr defaultRowHeight="13.2" x14ac:dyDescent="0.25"/>
  <cols>
    <col min="1" max="1" width="17.88671875" customWidth="1"/>
    <col min="14" max="14" width="2.88671875" customWidth="1"/>
  </cols>
  <sheetData>
    <row r="1" spans="1:15" ht="13.8" thickBot="1" x14ac:dyDescent="0.3">
      <c r="A1" s="22" t="s">
        <v>33</v>
      </c>
      <c r="B1" s="23">
        <v>36526</v>
      </c>
      <c r="C1" s="23">
        <v>36557</v>
      </c>
      <c r="D1" s="23">
        <v>36586</v>
      </c>
      <c r="E1" s="23">
        <v>36617</v>
      </c>
      <c r="F1" s="23">
        <v>36647</v>
      </c>
      <c r="G1" s="23">
        <v>36678</v>
      </c>
      <c r="H1" s="23">
        <v>36708</v>
      </c>
      <c r="I1" s="23">
        <v>36739</v>
      </c>
      <c r="J1" s="23">
        <v>36770</v>
      </c>
      <c r="K1" s="23">
        <v>36800</v>
      </c>
      <c r="L1" s="23">
        <v>36831</v>
      </c>
      <c r="M1" s="23">
        <v>36861</v>
      </c>
      <c r="N1" s="24"/>
      <c r="O1" s="25" t="s">
        <v>34</v>
      </c>
    </row>
    <row r="2" spans="1:15" x14ac:dyDescent="0.25">
      <c r="A2" s="36"/>
      <c r="B2" s="40" t="s">
        <v>41</v>
      </c>
      <c r="C2" s="40" t="s">
        <v>41</v>
      </c>
      <c r="D2" s="40" t="s">
        <v>41</v>
      </c>
      <c r="E2" s="40" t="s">
        <v>41</v>
      </c>
      <c r="F2" s="40" t="s">
        <v>42</v>
      </c>
      <c r="G2" s="40" t="s">
        <v>42</v>
      </c>
      <c r="H2" s="40" t="s">
        <v>42</v>
      </c>
      <c r="I2" s="40" t="s">
        <v>42</v>
      </c>
      <c r="J2" s="40" t="s">
        <v>42</v>
      </c>
      <c r="K2" s="40" t="s">
        <v>42</v>
      </c>
      <c r="L2" s="40" t="s">
        <v>42</v>
      </c>
      <c r="M2" s="40" t="s">
        <v>42</v>
      </c>
      <c r="N2" s="24"/>
      <c r="O2" s="39"/>
    </row>
    <row r="3" spans="1:15" x14ac:dyDescent="0.25">
      <c r="A3" s="26" t="s">
        <v>35</v>
      </c>
      <c r="B3" s="27">
        <v>1242074.2978235753</v>
      </c>
      <c r="C3" s="27">
        <v>417174.64965794701</v>
      </c>
      <c r="D3" s="27">
        <v>8290577</v>
      </c>
      <c r="E3" s="27">
        <v>4760229.3465405228</v>
      </c>
      <c r="F3" s="27">
        <v>2895475</v>
      </c>
      <c r="G3" s="27"/>
      <c r="H3" s="27"/>
      <c r="I3" s="27"/>
      <c r="J3" s="27"/>
      <c r="K3" s="27"/>
      <c r="L3" s="27"/>
      <c r="M3" s="27"/>
      <c r="N3" s="28"/>
      <c r="O3" s="27">
        <f>SUM(B3:N3)</f>
        <v>17605530.294022046</v>
      </c>
    </row>
    <row r="4" spans="1:15" x14ac:dyDescent="0.25">
      <c r="A4" s="26" t="s">
        <v>36</v>
      </c>
      <c r="B4" s="28">
        <v>-7427518.29782358</v>
      </c>
      <c r="C4" s="28">
        <v>-6659276.6496579498</v>
      </c>
      <c r="D4" s="28">
        <v>0</v>
      </c>
      <c r="E4" s="28">
        <v>-5212.3465405223897</v>
      </c>
      <c r="F4" s="28">
        <v>0</v>
      </c>
      <c r="G4" s="28"/>
      <c r="H4" s="28"/>
      <c r="I4" s="28"/>
      <c r="J4" s="28"/>
      <c r="K4" s="28"/>
      <c r="L4" s="28"/>
      <c r="M4" s="28"/>
      <c r="N4" s="28"/>
      <c r="O4" s="27">
        <f>SUM(B4:N4)</f>
        <v>-14092007.294022052</v>
      </c>
    </row>
    <row r="5" spans="1:15" ht="13.8" thickBot="1" x14ac:dyDescent="0.3">
      <c r="A5" s="29" t="s">
        <v>37</v>
      </c>
      <c r="B5" s="30">
        <f t="shared" ref="B5:M5" si="0">SUM(B3:B4)</f>
        <v>-6185444.0000000047</v>
      </c>
      <c r="C5" s="30">
        <f t="shared" si="0"/>
        <v>-6242102.0000000028</v>
      </c>
      <c r="D5" s="30">
        <f t="shared" si="0"/>
        <v>8290577</v>
      </c>
      <c r="E5" s="30">
        <f t="shared" si="0"/>
        <v>4755017</v>
      </c>
      <c r="F5" s="30">
        <f t="shared" si="0"/>
        <v>2895475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1"/>
      <c r="O5" s="30">
        <f>SUM(O3:O4)</f>
        <v>3513522.9999999944</v>
      </c>
    </row>
    <row r="6" spans="1:15" ht="13.8" thickTop="1" x14ac:dyDescent="0.25">
      <c r="A6" s="32" t="s">
        <v>43</v>
      </c>
      <c r="B6" s="33">
        <v>105276483</v>
      </c>
      <c r="C6" s="33">
        <v>99034381</v>
      </c>
      <c r="D6" s="33">
        <v>107324958</v>
      </c>
      <c r="E6" s="33">
        <v>112079975</v>
      </c>
      <c r="F6" s="33">
        <v>114982145</v>
      </c>
      <c r="G6" s="33">
        <v>115842375</v>
      </c>
      <c r="H6" s="33">
        <v>114728617</v>
      </c>
      <c r="I6" s="33">
        <v>114765373.17073171</v>
      </c>
      <c r="J6" s="33">
        <v>115594131.34146342</v>
      </c>
      <c r="K6" s="33">
        <v>115754047.63571991</v>
      </c>
      <c r="L6" s="33">
        <v>120444146.80645162</v>
      </c>
      <c r="M6" s="33">
        <v>120644146.80645162</v>
      </c>
      <c r="N6" s="31"/>
      <c r="O6" s="33"/>
    </row>
    <row r="7" spans="1:15" x14ac:dyDescent="0.25">
      <c r="A7" s="35" t="s">
        <v>40</v>
      </c>
      <c r="B7" s="41">
        <v>2.34</v>
      </c>
      <c r="C7" s="41">
        <v>2.58</v>
      </c>
      <c r="D7" s="41">
        <v>2.6</v>
      </c>
      <c r="E7" s="41">
        <v>2.9</v>
      </c>
      <c r="F7" s="42">
        <v>3.08</v>
      </c>
      <c r="G7" s="37">
        <v>4.38</v>
      </c>
      <c r="H7" s="37"/>
      <c r="I7" s="37"/>
      <c r="J7" s="37"/>
      <c r="K7" s="37"/>
      <c r="L7" s="37"/>
      <c r="M7" s="37"/>
      <c r="N7" s="31"/>
      <c r="O7" s="43"/>
    </row>
    <row r="8" spans="1:15" x14ac:dyDescent="0.25">
      <c r="A8" s="34" t="s">
        <v>38</v>
      </c>
      <c r="B8" s="38">
        <f>B16</f>
        <v>1.2E-2</v>
      </c>
      <c r="C8" s="38">
        <f>B15</f>
        <v>0.01</v>
      </c>
      <c r="D8" s="38">
        <f>B16</f>
        <v>1.2E-2</v>
      </c>
      <c r="E8" s="38">
        <f>B23</f>
        <v>1.2E-2</v>
      </c>
      <c r="F8" s="38">
        <f>B17</f>
        <v>1.4E-2</v>
      </c>
      <c r="G8" s="38">
        <f>PLANNED!G8</f>
        <v>1.2E-2</v>
      </c>
      <c r="H8" s="38">
        <f>PLANNED!H8</f>
        <v>1.2E-2</v>
      </c>
      <c r="I8" s="38">
        <f>PLANNED!I8</f>
        <v>1.2E-2</v>
      </c>
      <c r="J8" s="38">
        <f>PLANNED!J8</f>
        <v>1.2E-2</v>
      </c>
      <c r="K8" s="38">
        <f>PLANNED!K8</f>
        <v>1.4E-2</v>
      </c>
      <c r="L8" s="38">
        <f>PLANNED!L8</f>
        <v>1.4E-2</v>
      </c>
      <c r="M8" s="38">
        <f>PLANNED!M8</f>
        <v>0.01</v>
      </c>
      <c r="N8" s="31"/>
      <c r="O8" s="28"/>
    </row>
    <row r="9" spans="1:15" x14ac:dyDescent="0.25">
      <c r="A9" s="32" t="s">
        <v>39</v>
      </c>
      <c r="B9" s="37">
        <f>B3*B7*B8</f>
        <v>34877.446282885991</v>
      </c>
      <c r="C9" s="37">
        <f t="shared" ref="C9:M9" si="1">C3*C7*C8</f>
        <v>10763.105961175033</v>
      </c>
      <c r="D9" s="37">
        <f t="shared" si="1"/>
        <v>258666.0024</v>
      </c>
      <c r="E9" s="37">
        <f t="shared" si="1"/>
        <v>165655.98125961018</v>
      </c>
      <c r="F9" s="37">
        <f t="shared" si="1"/>
        <v>124852.882</v>
      </c>
      <c r="G9" s="37">
        <f t="shared" si="1"/>
        <v>0</v>
      </c>
      <c r="H9" s="37">
        <f t="shared" si="1"/>
        <v>0</v>
      </c>
      <c r="I9" s="37">
        <f t="shared" si="1"/>
        <v>0</v>
      </c>
      <c r="J9" s="37">
        <f t="shared" si="1"/>
        <v>0</v>
      </c>
      <c r="K9" s="37">
        <f t="shared" si="1"/>
        <v>0</v>
      </c>
      <c r="L9" s="37">
        <f t="shared" si="1"/>
        <v>0</v>
      </c>
      <c r="M9" s="37">
        <f t="shared" si="1"/>
        <v>0</v>
      </c>
      <c r="N9" s="31"/>
      <c r="O9" s="37">
        <f>SUM(B9:M9)</f>
        <v>594815.41790367116</v>
      </c>
    </row>
    <row r="10" spans="1:15" x14ac:dyDescent="0.2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1"/>
      <c r="O10" s="33"/>
    </row>
    <row r="11" spans="1:15" x14ac:dyDescent="0.25">
      <c r="A11" t="s">
        <v>17</v>
      </c>
      <c r="B11" t="s">
        <v>18</v>
      </c>
    </row>
    <row r="12" spans="1:15" x14ac:dyDescent="0.25">
      <c r="A12" t="s">
        <v>19</v>
      </c>
      <c r="B12" t="s">
        <v>20</v>
      </c>
    </row>
    <row r="13" spans="1:15" x14ac:dyDescent="0.25">
      <c r="A13" t="s">
        <v>21</v>
      </c>
      <c r="B13" s="44">
        <v>6.0000000000000001E-3</v>
      </c>
    </row>
    <row r="14" spans="1:15" x14ac:dyDescent="0.25">
      <c r="A14" t="s">
        <v>22</v>
      </c>
      <c r="B14" s="44">
        <v>8.0000000000000002E-3</v>
      </c>
    </row>
    <row r="15" spans="1:15" x14ac:dyDescent="0.25">
      <c r="A15" t="s">
        <v>23</v>
      </c>
      <c r="B15" s="44">
        <v>0.01</v>
      </c>
    </row>
    <row r="16" spans="1:15" x14ac:dyDescent="0.25">
      <c r="A16" t="s">
        <v>24</v>
      </c>
      <c r="B16" s="44">
        <v>1.2E-2</v>
      </c>
    </row>
    <row r="17" spans="1:2" x14ac:dyDescent="0.25">
      <c r="A17" t="s">
        <v>25</v>
      </c>
      <c r="B17" s="44">
        <v>1.4E-2</v>
      </c>
    </row>
    <row r="18" spans="1:2" x14ac:dyDescent="0.25">
      <c r="B18" s="44"/>
    </row>
    <row r="19" spans="1:2" x14ac:dyDescent="0.25">
      <c r="A19" t="s">
        <v>49</v>
      </c>
      <c r="B19" s="44"/>
    </row>
    <row r="20" spans="1:2" x14ac:dyDescent="0.25">
      <c r="A20" t="s">
        <v>44</v>
      </c>
      <c r="B20" s="44">
        <v>6.0000000000000001E-3</v>
      </c>
    </row>
    <row r="21" spans="1:2" x14ac:dyDescent="0.25">
      <c r="A21" t="s">
        <v>45</v>
      </c>
      <c r="B21" s="44">
        <v>8.0000000000000002E-3</v>
      </c>
    </row>
    <row r="22" spans="1:2" x14ac:dyDescent="0.25">
      <c r="A22" t="s">
        <v>46</v>
      </c>
      <c r="B22" s="44">
        <v>0.01</v>
      </c>
    </row>
    <row r="23" spans="1:2" x14ac:dyDescent="0.25">
      <c r="A23" t="s">
        <v>47</v>
      </c>
      <c r="B23" s="44">
        <v>1.2E-2</v>
      </c>
    </row>
    <row r="24" spans="1:2" x14ac:dyDescent="0.25">
      <c r="A24" t="s">
        <v>48</v>
      </c>
      <c r="B24" s="44">
        <v>1.4E-2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PLANNED</vt:lpstr>
      <vt:lpstr>OA Actual</vt:lpstr>
      <vt:lpstr>Sheet3</vt:lpstr>
      <vt:lpstr>PLANNED!Print_Area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Havlíček Jan</cp:lastModifiedBy>
  <cp:lastPrinted>2000-02-29T16:27:19Z</cp:lastPrinted>
  <dcterms:created xsi:type="dcterms:W3CDTF">2000-02-29T16:20:48Z</dcterms:created>
  <dcterms:modified xsi:type="dcterms:W3CDTF">2023-09-10T15:35:51Z</dcterms:modified>
</cp:coreProperties>
</file>