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28" yWindow="-60" windowWidth="1542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Sheet1!$DC$556:$ED$579</definedName>
  </definedNames>
  <calcPr calcId="92512"/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H21" i="1"/>
  <c r="O21" i="1"/>
  <c r="V21" i="1"/>
  <c r="AC21" i="1"/>
  <c r="AJ21" i="1"/>
  <c r="AQ21" i="1"/>
  <c r="AX21" i="1"/>
  <c r="BE21" i="1"/>
  <c r="BL21" i="1"/>
  <c r="BS21" i="1"/>
  <c r="BZ21" i="1"/>
  <c r="CG21" i="1"/>
  <c r="CN21" i="1"/>
  <c r="CU21" i="1"/>
  <c r="DB21" i="1"/>
  <c r="DI21" i="1"/>
  <c r="DP21" i="1"/>
  <c r="DW21" i="1"/>
  <c r="EE21" i="1"/>
  <c r="EL21" i="1"/>
  <c r="ES21" i="1"/>
  <c r="EZ21" i="1"/>
  <c r="FG21" i="1"/>
  <c r="FN21" i="1"/>
  <c r="FU21" i="1"/>
  <c r="GB21" i="1"/>
  <c r="GI21" i="1"/>
  <c r="GP21" i="1"/>
  <c r="GW21" i="1"/>
  <c r="HD21" i="1"/>
  <c r="HK21" i="1"/>
  <c r="HM21" i="1"/>
  <c r="HR21" i="1"/>
  <c r="HY21" i="1"/>
  <c r="IF21" i="1"/>
  <c r="IM21" i="1"/>
  <c r="IR21" i="1"/>
  <c r="IT21" i="1"/>
  <c r="IU21" i="1"/>
  <c r="CV22" i="1"/>
  <c r="DC22" i="1"/>
  <c r="DJ22" i="1"/>
  <c r="DQ22" i="1"/>
  <c r="DX22" i="1"/>
  <c r="EF22" i="1"/>
  <c r="EM22" i="1"/>
  <c r="ET22" i="1"/>
  <c r="FA22" i="1"/>
  <c r="FH22" i="1"/>
  <c r="FO22" i="1"/>
  <c r="FV22" i="1"/>
  <c r="GC22" i="1"/>
  <c r="GJ22" i="1"/>
  <c r="GQ22" i="1"/>
  <c r="GX22" i="1"/>
  <c r="HE22" i="1"/>
  <c r="HL22" i="1"/>
  <c r="HM22" i="1"/>
  <c r="HS22" i="1"/>
  <c r="HZ22" i="1"/>
  <c r="IG22" i="1"/>
  <c r="IN22" i="1"/>
  <c r="IR22" i="1"/>
  <c r="IU22" i="1"/>
  <c r="AJ23" i="1"/>
  <c r="AQ23" i="1"/>
  <c r="AX23" i="1"/>
  <c r="IM23" i="1"/>
  <c r="IT23" i="1"/>
  <c r="AJ24" i="1"/>
  <c r="AQ24" i="1"/>
  <c r="AX24" i="1"/>
  <c r="BE24" i="1"/>
  <c r="BL24" i="1"/>
  <c r="BS24" i="1"/>
  <c r="BZ24" i="1"/>
  <c r="CG24" i="1"/>
  <c r="CN24" i="1"/>
  <c r="CU24" i="1"/>
  <c r="DB24" i="1"/>
  <c r="DI24" i="1"/>
  <c r="DP24" i="1"/>
  <c r="DW24" i="1"/>
  <c r="EE24" i="1"/>
  <c r="EL24" i="1"/>
  <c r="ES24" i="1"/>
  <c r="EZ24" i="1"/>
  <c r="FG24" i="1"/>
  <c r="FN24" i="1"/>
  <c r="FU24" i="1"/>
  <c r="GB24" i="1"/>
  <c r="GI24" i="1"/>
  <c r="GP24" i="1"/>
  <c r="GW24" i="1"/>
  <c r="HD24" i="1"/>
  <c r="HK24" i="1"/>
  <c r="HR24" i="1"/>
  <c r="HY24" i="1"/>
  <c r="IF24" i="1"/>
  <c r="IM24" i="1"/>
  <c r="IT24" i="1"/>
  <c r="AJ25" i="1"/>
  <c r="AQ25" i="1"/>
  <c r="AX25" i="1"/>
  <c r="BE25" i="1"/>
  <c r="BL25" i="1"/>
  <c r="BS25" i="1"/>
  <c r="BZ25" i="1"/>
  <c r="CG25" i="1"/>
  <c r="CN25" i="1"/>
  <c r="CU25" i="1"/>
  <c r="DB25" i="1"/>
  <c r="DI25" i="1"/>
  <c r="DP25" i="1"/>
  <c r="DW25" i="1"/>
  <c r="EE25" i="1"/>
  <c r="EL25" i="1"/>
  <c r="ES25" i="1"/>
  <c r="EZ25" i="1"/>
  <c r="FG25" i="1"/>
  <c r="FN25" i="1"/>
  <c r="FU25" i="1"/>
  <c r="GB25" i="1"/>
  <c r="GI25" i="1"/>
  <c r="GP25" i="1"/>
  <c r="GW25" i="1"/>
  <c r="HD25" i="1"/>
  <c r="HK25" i="1"/>
  <c r="HR25" i="1"/>
  <c r="HY25" i="1"/>
  <c r="IF25" i="1"/>
  <c r="IM25" i="1"/>
  <c r="IT25" i="1"/>
  <c r="DQ26" i="1"/>
  <c r="DR26" i="1"/>
  <c r="DS26" i="1"/>
  <c r="DT26" i="1"/>
  <c r="DU26" i="1"/>
  <c r="DV26" i="1"/>
  <c r="DW26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H33" i="1"/>
  <c r="O33" i="1"/>
  <c r="V33" i="1"/>
  <c r="AC33" i="1"/>
  <c r="AJ33" i="1"/>
  <c r="AQ33" i="1"/>
  <c r="AX33" i="1"/>
  <c r="BE33" i="1"/>
  <c r="BL33" i="1"/>
  <c r="BS33" i="1"/>
  <c r="BZ33" i="1"/>
  <c r="CG33" i="1"/>
  <c r="CH33" i="1"/>
  <c r="CI33" i="1"/>
  <c r="CN33" i="1"/>
  <c r="CU33" i="1"/>
  <c r="DB33" i="1"/>
  <c r="DI33" i="1"/>
  <c r="DP33" i="1"/>
  <c r="DW33" i="1"/>
  <c r="EE33" i="1"/>
  <c r="EL33" i="1"/>
  <c r="ES33" i="1"/>
  <c r="EZ33" i="1"/>
  <c r="FG33" i="1"/>
  <c r="FN33" i="1"/>
  <c r="FU33" i="1"/>
  <c r="GB33" i="1"/>
  <c r="GI33" i="1"/>
  <c r="GP33" i="1"/>
  <c r="GW33" i="1"/>
  <c r="HD33" i="1"/>
  <c r="HK33" i="1"/>
  <c r="HR33" i="1"/>
  <c r="HY33" i="1"/>
  <c r="IF33" i="1"/>
  <c r="IM33" i="1"/>
  <c r="IT33" i="1"/>
  <c r="H34" i="1"/>
  <c r="O34" i="1"/>
  <c r="V34" i="1"/>
  <c r="AC34" i="1"/>
  <c r="AJ34" i="1"/>
  <c r="AQ34" i="1"/>
  <c r="AX34" i="1"/>
  <c r="BE34" i="1"/>
  <c r="BL34" i="1"/>
  <c r="BS34" i="1"/>
  <c r="BZ34" i="1"/>
  <c r="CG34" i="1"/>
  <c r="CH34" i="1"/>
  <c r="CI34" i="1"/>
  <c r="CN34" i="1"/>
  <c r="CU34" i="1"/>
  <c r="DB34" i="1"/>
  <c r="DI34" i="1"/>
  <c r="DP34" i="1"/>
  <c r="DW34" i="1"/>
  <c r="EE34" i="1"/>
  <c r="EL34" i="1"/>
  <c r="ES34" i="1"/>
  <c r="EZ34" i="1"/>
  <c r="FG34" i="1"/>
  <c r="FN34" i="1"/>
  <c r="FU34" i="1"/>
  <c r="GB34" i="1"/>
  <c r="GI34" i="1"/>
  <c r="GP34" i="1"/>
  <c r="GW34" i="1"/>
  <c r="HD34" i="1"/>
  <c r="HK34" i="1"/>
  <c r="HR34" i="1"/>
  <c r="HY34" i="1"/>
  <c r="IF34" i="1"/>
  <c r="IM34" i="1"/>
  <c r="IT34" i="1"/>
  <c r="H35" i="1"/>
  <c r="O35" i="1"/>
  <c r="V35" i="1"/>
  <c r="AC35" i="1"/>
  <c r="AJ35" i="1"/>
  <c r="AQ35" i="1"/>
  <c r="AX35" i="1"/>
  <c r="BE35" i="1"/>
  <c r="BL35" i="1"/>
  <c r="BS35" i="1"/>
  <c r="BZ35" i="1"/>
  <c r="CG35" i="1"/>
  <c r="CH35" i="1"/>
  <c r="CI35" i="1"/>
  <c r="CN35" i="1"/>
  <c r="CU35" i="1"/>
  <c r="DB35" i="1"/>
  <c r="DI35" i="1"/>
  <c r="DP35" i="1"/>
  <c r="DW35" i="1"/>
  <c r="EE35" i="1"/>
  <c r="EL35" i="1"/>
  <c r="ES35" i="1"/>
  <c r="EZ35" i="1"/>
  <c r="FG35" i="1"/>
  <c r="FN35" i="1"/>
  <c r="FU35" i="1"/>
  <c r="GB35" i="1"/>
  <c r="GI35" i="1"/>
  <c r="GP35" i="1"/>
  <c r="GW35" i="1"/>
  <c r="HD35" i="1"/>
  <c r="HK35" i="1"/>
  <c r="HR35" i="1"/>
  <c r="HY35" i="1"/>
  <c r="IF35" i="1"/>
  <c r="IM35" i="1"/>
  <c r="IT35" i="1"/>
  <c r="H36" i="1"/>
  <c r="O36" i="1"/>
  <c r="V36" i="1"/>
  <c r="AC36" i="1"/>
  <c r="AJ36" i="1"/>
  <c r="AQ36" i="1"/>
  <c r="AX36" i="1"/>
  <c r="BE36" i="1"/>
  <c r="BF36" i="1"/>
  <c r="BL36" i="1"/>
  <c r="BS36" i="1"/>
  <c r="BZ36" i="1"/>
  <c r="CG36" i="1"/>
  <c r="CH36" i="1"/>
  <c r="CI36" i="1"/>
  <c r="CN36" i="1"/>
  <c r="CU36" i="1"/>
  <c r="DB36" i="1"/>
  <c r="DI36" i="1"/>
  <c r="DP36" i="1"/>
  <c r="DW36" i="1"/>
  <c r="EE36" i="1"/>
  <c r="EL36" i="1"/>
  <c r="ES36" i="1"/>
  <c r="EZ36" i="1"/>
  <c r="FG36" i="1"/>
  <c r="FN36" i="1"/>
  <c r="FU36" i="1"/>
  <c r="GB36" i="1"/>
  <c r="GI36" i="1"/>
  <c r="GP36" i="1"/>
  <c r="GW36" i="1"/>
  <c r="HD36" i="1"/>
  <c r="HK36" i="1"/>
  <c r="HR36" i="1"/>
  <c r="HY36" i="1"/>
  <c r="IF36" i="1"/>
  <c r="IM36" i="1"/>
  <c r="IT36" i="1"/>
  <c r="BM37" i="1"/>
  <c r="BT37" i="1"/>
  <c r="CA37" i="1"/>
  <c r="CH37" i="1"/>
  <c r="CI37" i="1"/>
  <c r="CO37" i="1"/>
  <c r="GI37" i="1"/>
  <c r="GP37" i="1"/>
  <c r="GW37" i="1"/>
  <c r="HD37" i="1"/>
  <c r="HK37" i="1"/>
  <c r="HR37" i="1"/>
  <c r="HY37" i="1"/>
  <c r="GI38" i="1"/>
  <c r="GP38" i="1"/>
  <c r="GW38" i="1"/>
  <c r="HD38" i="1"/>
  <c r="HK38" i="1"/>
  <c r="HR38" i="1"/>
  <c r="HY38" i="1"/>
  <c r="HD39" i="1"/>
  <c r="HK39" i="1"/>
  <c r="HR39" i="1"/>
  <c r="HY39" i="1"/>
  <c r="GB40" i="1"/>
  <c r="GI40" i="1"/>
  <c r="GP40" i="1"/>
  <c r="GW40" i="1"/>
  <c r="HD40" i="1"/>
  <c r="HE40" i="1"/>
  <c r="HK40" i="1"/>
  <c r="HR40" i="1"/>
  <c r="HS40" i="1"/>
  <c r="HY40" i="1"/>
  <c r="IF40" i="1"/>
  <c r="IM40" i="1"/>
  <c r="IT40" i="1"/>
  <c r="GB41" i="1"/>
  <c r="GI41" i="1"/>
  <c r="GP41" i="1"/>
  <c r="GW41" i="1"/>
  <c r="HD41" i="1"/>
  <c r="HE41" i="1"/>
  <c r="HK41" i="1"/>
  <c r="HR41" i="1"/>
  <c r="HS41" i="1"/>
  <c r="HY41" i="1"/>
  <c r="IF41" i="1"/>
  <c r="IM41" i="1"/>
  <c r="IN41" i="1"/>
  <c r="IT41" i="1"/>
  <c r="IU41" i="1"/>
  <c r="IV41" i="1"/>
  <c r="GB42" i="1"/>
  <c r="GI42" i="1"/>
  <c r="GP42" i="1"/>
  <c r="GW42" i="1"/>
  <c r="HD42" i="1"/>
  <c r="HE42" i="1"/>
  <c r="HK42" i="1"/>
  <c r="HR42" i="1"/>
  <c r="HS42" i="1"/>
  <c r="HY42" i="1"/>
  <c r="IF42" i="1"/>
  <c r="IM42" i="1"/>
  <c r="IN42" i="1"/>
  <c r="IT42" i="1"/>
  <c r="IU42" i="1"/>
  <c r="IV42" i="1"/>
  <c r="GB43" i="1"/>
  <c r="GI43" i="1"/>
  <c r="GP43" i="1"/>
  <c r="GW43" i="1"/>
  <c r="HD43" i="1"/>
  <c r="HE43" i="1"/>
  <c r="HK43" i="1"/>
  <c r="HR43" i="1"/>
  <c r="HS43" i="1"/>
  <c r="HY43" i="1"/>
  <c r="IF43" i="1"/>
  <c r="IM43" i="1"/>
  <c r="IT43" i="1"/>
  <c r="GB44" i="1"/>
  <c r="GI44" i="1"/>
  <c r="GP44" i="1"/>
  <c r="GW44" i="1"/>
  <c r="HD44" i="1"/>
  <c r="HE44" i="1"/>
  <c r="HK44" i="1"/>
  <c r="HR44" i="1"/>
  <c r="HS44" i="1"/>
  <c r="HY44" i="1"/>
  <c r="IF44" i="1"/>
  <c r="IM44" i="1"/>
  <c r="IT44" i="1"/>
  <c r="GB45" i="1"/>
  <c r="GI45" i="1"/>
  <c r="GP45" i="1"/>
  <c r="GW45" i="1"/>
  <c r="HD45" i="1"/>
  <c r="HE45" i="1"/>
  <c r="HK45" i="1"/>
  <c r="HR45" i="1"/>
  <c r="HS45" i="1"/>
  <c r="HY45" i="1"/>
  <c r="IF45" i="1"/>
  <c r="IM45" i="1"/>
  <c r="IN45" i="1"/>
  <c r="IT45" i="1"/>
  <c r="IU45" i="1"/>
  <c r="IV45" i="1"/>
  <c r="GB46" i="1"/>
  <c r="GI46" i="1"/>
  <c r="GP46" i="1"/>
  <c r="GW46" i="1"/>
  <c r="HD46" i="1"/>
  <c r="HE46" i="1"/>
  <c r="HK46" i="1"/>
  <c r="HR46" i="1"/>
  <c r="HS46" i="1"/>
  <c r="HY46" i="1"/>
  <c r="IF46" i="1"/>
  <c r="IM46" i="1"/>
  <c r="IT46" i="1"/>
  <c r="GP51" i="1"/>
  <c r="GW51" i="1"/>
  <c r="HD51" i="1"/>
  <c r="HK51" i="1"/>
  <c r="HR51" i="1"/>
  <c r="HY51" i="1"/>
  <c r="IF51" i="1"/>
  <c r="IM51" i="1"/>
  <c r="IT51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FN129" i="1"/>
  <c r="FO129" i="1"/>
  <c r="FP129" i="1"/>
  <c r="FQ129" i="1"/>
  <c r="FR129" i="1"/>
  <c r="FS129" i="1"/>
  <c r="FT129" i="1"/>
  <c r="FU129" i="1"/>
  <c r="FV129" i="1"/>
  <c r="FW129" i="1"/>
  <c r="FX129" i="1"/>
  <c r="FY129" i="1"/>
  <c r="FZ129" i="1"/>
  <c r="GA129" i="1"/>
  <c r="GB129" i="1"/>
  <c r="GC129" i="1"/>
  <c r="GD129" i="1"/>
  <c r="GE129" i="1"/>
  <c r="GF129" i="1"/>
  <c r="GG129" i="1"/>
  <c r="GH129" i="1"/>
  <c r="GI129" i="1"/>
  <c r="GJ129" i="1"/>
  <c r="GK129" i="1"/>
  <c r="GL129" i="1"/>
  <c r="GM129" i="1"/>
  <c r="GN129" i="1"/>
  <c r="GO129" i="1"/>
  <c r="GP129" i="1"/>
  <c r="GQ129" i="1"/>
  <c r="GR129" i="1"/>
  <c r="GS129" i="1"/>
  <c r="GT129" i="1"/>
  <c r="GU129" i="1"/>
  <c r="GV129" i="1"/>
  <c r="GW129" i="1"/>
  <c r="GX129" i="1"/>
  <c r="GY129" i="1"/>
  <c r="GZ129" i="1"/>
  <c r="HA129" i="1"/>
  <c r="HB129" i="1"/>
  <c r="HC129" i="1"/>
  <c r="HD129" i="1"/>
  <c r="HE129" i="1"/>
  <c r="HF129" i="1"/>
  <c r="HG129" i="1"/>
  <c r="HH129" i="1"/>
  <c r="HI129" i="1"/>
  <c r="HJ129" i="1"/>
  <c r="HK129" i="1"/>
  <c r="HL129" i="1"/>
  <c r="HM129" i="1"/>
  <c r="HN129" i="1"/>
  <c r="HO129" i="1"/>
  <c r="HP129" i="1"/>
  <c r="HQ129" i="1"/>
  <c r="HR129" i="1"/>
  <c r="HS129" i="1"/>
  <c r="HT129" i="1"/>
  <c r="HU129" i="1"/>
  <c r="HV129" i="1"/>
  <c r="HW129" i="1"/>
  <c r="HX129" i="1"/>
  <c r="HY129" i="1"/>
  <c r="HZ129" i="1"/>
  <c r="IA129" i="1"/>
  <c r="IB129" i="1"/>
  <c r="IC129" i="1"/>
  <c r="ID129" i="1"/>
  <c r="IE129" i="1"/>
  <c r="IF129" i="1"/>
  <c r="IG129" i="1"/>
  <c r="IH129" i="1"/>
  <c r="II129" i="1"/>
  <c r="IJ129" i="1"/>
  <c r="IK129" i="1"/>
  <c r="IL129" i="1"/>
  <c r="IM129" i="1"/>
  <c r="IN129" i="1"/>
  <c r="IO129" i="1"/>
  <c r="IP129" i="1"/>
  <c r="IQ129" i="1"/>
  <c r="IR129" i="1"/>
  <c r="IS129" i="1"/>
  <c r="IT129" i="1"/>
  <c r="FU139" i="1"/>
  <c r="FV139" i="1"/>
  <c r="FW139" i="1"/>
  <c r="FX139" i="1"/>
  <c r="FY139" i="1"/>
  <c r="FZ139" i="1"/>
  <c r="GA139" i="1"/>
  <c r="GB139" i="1"/>
  <c r="GC139" i="1"/>
  <c r="GD139" i="1"/>
  <c r="GE139" i="1"/>
  <c r="GF139" i="1"/>
  <c r="GG139" i="1"/>
  <c r="GH139" i="1"/>
  <c r="GI139" i="1"/>
  <c r="GJ139" i="1"/>
  <c r="GK139" i="1"/>
  <c r="GL139" i="1"/>
  <c r="GM139" i="1"/>
  <c r="GN139" i="1"/>
  <c r="GO139" i="1"/>
  <c r="GP139" i="1"/>
  <c r="GQ139" i="1"/>
  <c r="GR139" i="1"/>
  <c r="GS139" i="1"/>
  <c r="GT139" i="1"/>
  <c r="GU139" i="1"/>
  <c r="GV139" i="1"/>
  <c r="GW139" i="1"/>
  <c r="GX139" i="1"/>
  <c r="GY139" i="1"/>
  <c r="GZ139" i="1"/>
  <c r="HA139" i="1"/>
  <c r="HB139" i="1"/>
  <c r="HC139" i="1"/>
  <c r="HD139" i="1"/>
  <c r="HE139" i="1"/>
  <c r="HF139" i="1"/>
  <c r="HG139" i="1"/>
  <c r="HH139" i="1"/>
  <c r="HI139" i="1"/>
  <c r="HJ139" i="1"/>
  <c r="HK139" i="1"/>
  <c r="HL139" i="1"/>
  <c r="HM139" i="1"/>
  <c r="HN139" i="1"/>
  <c r="HO139" i="1"/>
  <c r="HP139" i="1"/>
  <c r="HQ139" i="1"/>
  <c r="HR139" i="1"/>
  <c r="HS139" i="1"/>
  <c r="HT139" i="1"/>
  <c r="HU139" i="1"/>
  <c r="HV139" i="1"/>
  <c r="HW139" i="1"/>
  <c r="HX139" i="1"/>
  <c r="HY139" i="1"/>
  <c r="HZ139" i="1"/>
  <c r="IA139" i="1"/>
  <c r="IB139" i="1"/>
  <c r="IC139" i="1"/>
  <c r="ID139" i="1"/>
  <c r="IE139" i="1"/>
  <c r="IF139" i="1"/>
  <c r="IG139" i="1"/>
  <c r="IH139" i="1"/>
  <c r="II139" i="1"/>
  <c r="IJ139" i="1"/>
  <c r="IK139" i="1"/>
  <c r="IL139" i="1"/>
  <c r="IM139" i="1"/>
  <c r="IN139" i="1"/>
  <c r="IO139" i="1"/>
  <c r="IP139" i="1"/>
  <c r="IQ139" i="1"/>
  <c r="IR139" i="1"/>
  <c r="IS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FF140" i="1"/>
  <c r="FG140" i="1"/>
  <c r="FH140" i="1"/>
  <c r="FI140" i="1"/>
  <c r="FJ140" i="1"/>
  <c r="FK140" i="1"/>
  <c r="FL140" i="1"/>
  <c r="FM140" i="1"/>
  <c r="FN140" i="1"/>
  <c r="FO140" i="1"/>
  <c r="FP140" i="1"/>
  <c r="FQ140" i="1"/>
  <c r="FR140" i="1"/>
  <c r="FS140" i="1"/>
  <c r="FT140" i="1"/>
  <c r="FU140" i="1"/>
  <c r="FV140" i="1"/>
  <c r="FW140" i="1"/>
  <c r="FX140" i="1"/>
  <c r="FY140" i="1"/>
  <c r="FZ140" i="1"/>
  <c r="GA140" i="1"/>
  <c r="GB140" i="1"/>
  <c r="GC140" i="1"/>
  <c r="GD140" i="1"/>
  <c r="GE140" i="1"/>
  <c r="GF140" i="1"/>
  <c r="GG140" i="1"/>
  <c r="GH140" i="1"/>
  <c r="GI140" i="1"/>
  <c r="GJ140" i="1"/>
  <c r="GK140" i="1"/>
  <c r="GL140" i="1"/>
  <c r="GM140" i="1"/>
  <c r="GN140" i="1"/>
  <c r="GO140" i="1"/>
  <c r="GP140" i="1"/>
  <c r="GQ140" i="1"/>
  <c r="GR140" i="1"/>
  <c r="GS140" i="1"/>
  <c r="GT140" i="1"/>
  <c r="GU140" i="1"/>
  <c r="GV140" i="1"/>
  <c r="GW140" i="1"/>
  <c r="GX140" i="1"/>
  <c r="GY140" i="1"/>
  <c r="GZ140" i="1"/>
  <c r="HA140" i="1"/>
  <c r="HB140" i="1"/>
  <c r="HC140" i="1"/>
  <c r="HD140" i="1"/>
  <c r="HE140" i="1"/>
  <c r="HF140" i="1"/>
  <c r="HG140" i="1"/>
  <c r="HH140" i="1"/>
  <c r="HI140" i="1"/>
  <c r="HJ140" i="1"/>
  <c r="HK140" i="1"/>
  <c r="HL140" i="1"/>
  <c r="HM140" i="1"/>
  <c r="HN140" i="1"/>
  <c r="HO140" i="1"/>
  <c r="HP140" i="1"/>
  <c r="HQ140" i="1"/>
  <c r="HR140" i="1"/>
  <c r="HS140" i="1"/>
  <c r="HT140" i="1"/>
  <c r="HU140" i="1"/>
  <c r="HV140" i="1"/>
  <c r="HW140" i="1"/>
  <c r="HX140" i="1"/>
  <c r="HY140" i="1"/>
  <c r="HZ140" i="1"/>
  <c r="IA140" i="1"/>
  <c r="IB140" i="1"/>
  <c r="IC140" i="1"/>
  <c r="ID140" i="1"/>
  <c r="IE140" i="1"/>
  <c r="IF140" i="1"/>
  <c r="IG140" i="1"/>
  <c r="IH140" i="1"/>
  <c r="II140" i="1"/>
  <c r="IJ140" i="1"/>
  <c r="IK140" i="1"/>
  <c r="IL140" i="1"/>
  <c r="IM140" i="1"/>
  <c r="IN140" i="1"/>
  <c r="IO140" i="1"/>
  <c r="IP140" i="1"/>
  <c r="IQ140" i="1"/>
  <c r="IR140" i="1"/>
  <c r="IS140" i="1"/>
  <c r="D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FF144" i="1"/>
  <c r="FG144" i="1"/>
  <c r="FH144" i="1"/>
  <c r="FI144" i="1"/>
  <c r="FJ144" i="1"/>
  <c r="FK144" i="1"/>
  <c r="FL144" i="1"/>
  <c r="FM144" i="1"/>
  <c r="FN144" i="1"/>
  <c r="FO144" i="1"/>
  <c r="FP144" i="1"/>
  <c r="FQ144" i="1"/>
  <c r="FR144" i="1"/>
  <c r="FS144" i="1"/>
  <c r="FT144" i="1"/>
  <c r="IF144" i="1"/>
  <c r="IG144" i="1"/>
  <c r="IH144" i="1"/>
  <c r="II144" i="1"/>
  <c r="IJ144" i="1"/>
  <c r="IK144" i="1"/>
  <c r="IL144" i="1"/>
  <c r="IM144" i="1"/>
  <c r="IN144" i="1"/>
  <c r="IO144" i="1"/>
  <c r="IP144" i="1"/>
  <c r="IQ144" i="1"/>
  <c r="IR144" i="1"/>
  <c r="IS144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EU146" i="1"/>
  <c r="EV146" i="1"/>
  <c r="EW146" i="1"/>
  <c r="EX146" i="1"/>
  <c r="EY146" i="1"/>
  <c r="EZ146" i="1"/>
  <c r="FA146" i="1"/>
  <c r="FB146" i="1"/>
  <c r="FC146" i="1"/>
  <c r="FD146" i="1"/>
  <c r="FE146" i="1"/>
  <c r="FF146" i="1"/>
  <c r="FG146" i="1"/>
  <c r="FH146" i="1"/>
  <c r="FI146" i="1"/>
  <c r="FJ146" i="1"/>
  <c r="FK146" i="1"/>
  <c r="FL146" i="1"/>
  <c r="FM146" i="1"/>
  <c r="FN146" i="1"/>
  <c r="FO146" i="1"/>
  <c r="FP146" i="1"/>
  <c r="FQ146" i="1"/>
  <c r="FR146" i="1"/>
  <c r="FS146" i="1"/>
  <c r="FT146" i="1"/>
  <c r="FU146" i="1"/>
  <c r="FV146" i="1"/>
  <c r="FW146" i="1"/>
  <c r="FX146" i="1"/>
  <c r="FY146" i="1"/>
  <c r="FZ146" i="1"/>
  <c r="GA146" i="1"/>
  <c r="GB146" i="1"/>
  <c r="GC146" i="1"/>
  <c r="GD146" i="1"/>
  <c r="GE146" i="1"/>
  <c r="GF146" i="1"/>
  <c r="GG146" i="1"/>
  <c r="GH146" i="1"/>
  <c r="GI146" i="1"/>
  <c r="GJ146" i="1"/>
  <c r="GK146" i="1"/>
  <c r="GL146" i="1"/>
  <c r="GM146" i="1"/>
  <c r="GN146" i="1"/>
  <c r="GO146" i="1"/>
  <c r="GP146" i="1"/>
  <c r="GQ146" i="1"/>
  <c r="GR146" i="1"/>
  <c r="GS146" i="1"/>
  <c r="GT146" i="1"/>
  <c r="GU146" i="1"/>
  <c r="GV146" i="1"/>
  <c r="GW146" i="1"/>
  <c r="GX146" i="1"/>
  <c r="GY146" i="1"/>
  <c r="GZ146" i="1"/>
  <c r="HA146" i="1"/>
  <c r="HB146" i="1"/>
  <c r="HC146" i="1"/>
  <c r="HD146" i="1"/>
  <c r="HE146" i="1"/>
  <c r="HF146" i="1"/>
  <c r="HG146" i="1"/>
  <c r="HH146" i="1"/>
  <c r="HI146" i="1"/>
  <c r="HJ146" i="1"/>
  <c r="HK146" i="1"/>
  <c r="HL146" i="1"/>
  <c r="HM146" i="1"/>
  <c r="HN146" i="1"/>
  <c r="HO146" i="1"/>
  <c r="HP146" i="1"/>
  <c r="HQ146" i="1"/>
  <c r="HR146" i="1"/>
  <c r="HS146" i="1"/>
  <c r="HT146" i="1"/>
  <c r="HU146" i="1"/>
  <c r="HV146" i="1"/>
  <c r="HW146" i="1"/>
  <c r="HX146" i="1"/>
  <c r="HY146" i="1"/>
  <c r="HZ146" i="1"/>
  <c r="IA146" i="1"/>
  <c r="IB146" i="1"/>
  <c r="IC146" i="1"/>
  <c r="ID146" i="1"/>
  <c r="IE146" i="1"/>
  <c r="IF146" i="1"/>
  <c r="IG146" i="1"/>
  <c r="IH146" i="1"/>
  <c r="II146" i="1"/>
  <c r="IJ146" i="1"/>
  <c r="IK146" i="1"/>
  <c r="IL146" i="1"/>
  <c r="IM146" i="1"/>
  <c r="IN146" i="1"/>
  <c r="IO146" i="1"/>
  <c r="IP146" i="1"/>
  <c r="IQ146" i="1"/>
  <c r="IR146" i="1"/>
  <c r="IS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EU147" i="1"/>
  <c r="EV147" i="1"/>
  <c r="EW147" i="1"/>
  <c r="EX147" i="1"/>
  <c r="EY147" i="1"/>
  <c r="EZ147" i="1"/>
  <c r="FA147" i="1"/>
  <c r="FB147" i="1"/>
  <c r="FC147" i="1"/>
  <c r="FD147" i="1"/>
  <c r="FE147" i="1"/>
  <c r="FF147" i="1"/>
  <c r="FG147" i="1"/>
  <c r="FH147" i="1"/>
  <c r="FI147" i="1"/>
  <c r="FJ147" i="1"/>
  <c r="FK147" i="1"/>
  <c r="FL147" i="1"/>
  <c r="FM147" i="1"/>
  <c r="FN147" i="1"/>
  <c r="FO147" i="1"/>
  <c r="FP147" i="1"/>
  <c r="FQ147" i="1"/>
  <c r="FR147" i="1"/>
  <c r="FS147" i="1"/>
  <c r="FT147" i="1"/>
  <c r="FU147" i="1"/>
  <c r="FV147" i="1"/>
  <c r="FW147" i="1"/>
  <c r="FX147" i="1"/>
  <c r="FY147" i="1"/>
  <c r="FZ147" i="1"/>
  <c r="GA147" i="1"/>
  <c r="GB147" i="1"/>
  <c r="GC147" i="1"/>
  <c r="GD147" i="1"/>
  <c r="GE147" i="1"/>
  <c r="GF147" i="1"/>
  <c r="GG147" i="1"/>
  <c r="GH147" i="1"/>
  <c r="GI147" i="1"/>
  <c r="GJ147" i="1"/>
  <c r="GK147" i="1"/>
  <c r="GL147" i="1"/>
  <c r="GM147" i="1"/>
  <c r="GN147" i="1"/>
  <c r="GO147" i="1"/>
  <c r="GP147" i="1"/>
  <c r="GQ147" i="1"/>
  <c r="GR147" i="1"/>
  <c r="GS147" i="1"/>
  <c r="GT147" i="1"/>
  <c r="GU147" i="1"/>
  <c r="GV147" i="1"/>
  <c r="GW147" i="1"/>
  <c r="GX147" i="1"/>
  <c r="GY147" i="1"/>
  <c r="GZ147" i="1"/>
  <c r="HA147" i="1"/>
  <c r="HB147" i="1"/>
  <c r="HC147" i="1"/>
  <c r="HD147" i="1"/>
  <c r="HE147" i="1"/>
  <c r="HF147" i="1"/>
  <c r="HG147" i="1"/>
  <c r="HH147" i="1"/>
  <c r="HI147" i="1"/>
  <c r="HJ147" i="1"/>
  <c r="HK147" i="1"/>
  <c r="HL147" i="1"/>
  <c r="HM147" i="1"/>
  <c r="HN147" i="1"/>
  <c r="HO147" i="1"/>
  <c r="HP147" i="1"/>
  <c r="HQ147" i="1"/>
  <c r="HR147" i="1"/>
  <c r="HS147" i="1"/>
  <c r="HT147" i="1"/>
  <c r="HU147" i="1"/>
  <c r="HV147" i="1"/>
  <c r="HW147" i="1"/>
  <c r="HX147" i="1"/>
  <c r="HY147" i="1"/>
  <c r="HZ147" i="1"/>
  <c r="IA147" i="1"/>
  <c r="IB147" i="1"/>
  <c r="IC147" i="1"/>
  <c r="ID147" i="1"/>
  <c r="IE147" i="1"/>
  <c r="IF147" i="1"/>
  <c r="IG147" i="1"/>
  <c r="IH147" i="1"/>
  <c r="II147" i="1"/>
  <c r="IJ147" i="1"/>
  <c r="IK147" i="1"/>
  <c r="IL147" i="1"/>
  <c r="IM147" i="1"/>
  <c r="IN147" i="1"/>
  <c r="IO147" i="1"/>
  <c r="IP147" i="1"/>
  <c r="IQ147" i="1"/>
  <c r="IR147" i="1"/>
  <c r="IS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EU148" i="1"/>
  <c r="EV148" i="1"/>
  <c r="EW148" i="1"/>
  <c r="EX148" i="1"/>
  <c r="EY148" i="1"/>
  <c r="EZ148" i="1"/>
  <c r="FA148" i="1"/>
  <c r="FB148" i="1"/>
  <c r="FC148" i="1"/>
  <c r="FD148" i="1"/>
  <c r="FE148" i="1"/>
  <c r="FF148" i="1"/>
  <c r="FG148" i="1"/>
  <c r="FH148" i="1"/>
  <c r="FI148" i="1"/>
  <c r="FJ148" i="1"/>
  <c r="FK148" i="1"/>
  <c r="FL148" i="1"/>
  <c r="FM148" i="1"/>
  <c r="FN148" i="1"/>
  <c r="FO148" i="1"/>
  <c r="FP148" i="1"/>
  <c r="FQ148" i="1"/>
  <c r="FR148" i="1"/>
  <c r="FS148" i="1"/>
  <c r="FT148" i="1"/>
  <c r="FU148" i="1"/>
  <c r="FV148" i="1"/>
  <c r="FW148" i="1"/>
  <c r="FX148" i="1"/>
  <c r="FY148" i="1"/>
  <c r="FZ148" i="1"/>
  <c r="GA148" i="1"/>
  <c r="GB148" i="1"/>
  <c r="GC148" i="1"/>
  <c r="GD148" i="1"/>
  <c r="GE148" i="1"/>
  <c r="GF148" i="1"/>
  <c r="GG148" i="1"/>
  <c r="GH148" i="1"/>
  <c r="GI148" i="1"/>
  <c r="GJ148" i="1"/>
  <c r="GK148" i="1"/>
  <c r="GL148" i="1"/>
  <c r="GM148" i="1"/>
  <c r="GN148" i="1"/>
  <c r="GO148" i="1"/>
  <c r="GP148" i="1"/>
  <c r="GQ148" i="1"/>
  <c r="GR148" i="1"/>
  <c r="GS148" i="1"/>
  <c r="GT148" i="1"/>
  <c r="GU148" i="1"/>
  <c r="GV148" i="1"/>
  <c r="GW148" i="1"/>
  <c r="GX148" i="1"/>
  <c r="GY148" i="1"/>
  <c r="GZ148" i="1"/>
  <c r="HA148" i="1"/>
  <c r="HB148" i="1"/>
  <c r="HC148" i="1"/>
  <c r="HD148" i="1"/>
  <c r="HE148" i="1"/>
  <c r="HF148" i="1"/>
  <c r="HG148" i="1"/>
  <c r="HH148" i="1"/>
  <c r="HI148" i="1"/>
  <c r="HJ148" i="1"/>
  <c r="HK148" i="1"/>
  <c r="HL148" i="1"/>
  <c r="HM148" i="1"/>
  <c r="HN148" i="1"/>
  <c r="HO148" i="1"/>
  <c r="HP148" i="1"/>
  <c r="HQ148" i="1"/>
  <c r="HR148" i="1"/>
  <c r="HS148" i="1"/>
  <c r="HT148" i="1"/>
  <c r="HU148" i="1"/>
  <c r="HV148" i="1"/>
  <c r="HW148" i="1"/>
  <c r="HX148" i="1"/>
  <c r="HY148" i="1"/>
  <c r="HZ148" i="1"/>
  <c r="IA148" i="1"/>
  <c r="IB148" i="1"/>
  <c r="IC148" i="1"/>
  <c r="ID148" i="1"/>
  <c r="IE148" i="1"/>
  <c r="IF148" i="1"/>
  <c r="IG148" i="1"/>
  <c r="IH148" i="1"/>
  <c r="II148" i="1"/>
  <c r="IJ148" i="1"/>
  <c r="IK148" i="1"/>
  <c r="IL148" i="1"/>
  <c r="IM148" i="1"/>
  <c r="IN148" i="1"/>
  <c r="IO148" i="1"/>
  <c r="IP148" i="1"/>
  <c r="IQ148" i="1"/>
  <c r="IR148" i="1"/>
  <c r="IS148" i="1"/>
  <c r="H149" i="1"/>
  <c r="O149" i="1"/>
  <c r="V149" i="1"/>
  <c r="AC149" i="1"/>
  <c r="AJ149" i="1"/>
  <c r="AQ149" i="1"/>
  <c r="AX149" i="1"/>
  <c r="BE149" i="1"/>
  <c r="BH149" i="1"/>
  <c r="BL149" i="1"/>
  <c r="BS149" i="1"/>
  <c r="BZ149" i="1"/>
  <c r="CG149" i="1"/>
  <c r="CM149" i="1"/>
  <c r="CN149" i="1"/>
  <c r="CU149" i="1"/>
  <c r="CV149" i="1"/>
  <c r="DB149" i="1"/>
  <c r="DI149" i="1"/>
  <c r="DP149" i="1"/>
  <c r="DW149" i="1"/>
  <c r="ED149" i="1"/>
  <c r="EK149" i="1"/>
  <c r="ER149" i="1"/>
  <c r="EY149" i="1"/>
  <c r="FF149" i="1"/>
  <c r="FM149" i="1"/>
  <c r="FT149" i="1"/>
  <c r="GA149" i="1"/>
  <c r="GH149" i="1"/>
  <c r="GO149" i="1"/>
  <c r="GV149" i="1"/>
  <c r="HC149" i="1"/>
  <c r="HJ149" i="1"/>
  <c r="HQ149" i="1"/>
  <c r="HX149" i="1"/>
  <c r="IE149" i="1"/>
  <c r="IL149" i="1"/>
  <c r="IS149" i="1"/>
  <c r="B150" i="1"/>
  <c r="I150" i="1"/>
  <c r="P150" i="1"/>
  <c r="W150" i="1"/>
  <c r="AD150" i="1"/>
  <c r="AK150" i="1"/>
  <c r="AR150" i="1"/>
  <c r="AY150" i="1"/>
  <c r="BF150" i="1"/>
  <c r="BH150" i="1"/>
  <c r="BM150" i="1"/>
  <c r="BT150" i="1"/>
  <c r="CA150" i="1"/>
  <c r="CH150" i="1"/>
  <c r="CO150" i="1"/>
  <c r="CV150" i="1"/>
  <c r="DC150" i="1"/>
  <c r="DJ150" i="1"/>
  <c r="DQ150" i="1"/>
  <c r="DX150" i="1"/>
  <c r="EE150" i="1"/>
  <c r="EL150" i="1"/>
  <c r="ES150" i="1"/>
  <c r="EZ150" i="1"/>
  <c r="FG150" i="1"/>
  <c r="FN150" i="1"/>
  <c r="FU150" i="1"/>
  <c r="GB150" i="1"/>
  <c r="GI150" i="1"/>
  <c r="GP150" i="1"/>
  <c r="GW150" i="1"/>
  <c r="HD150" i="1"/>
  <c r="HK150" i="1"/>
  <c r="HR150" i="1"/>
  <c r="HY150" i="1"/>
  <c r="IF150" i="1"/>
  <c r="IM150" i="1"/>
  <c r="G151" i="1"/>
  <c r="H151" i="1"/>
  <c r="I151" i="1"/>
  <c r="O151" i="1"/>
  <c r="P151" i="1"/>
  <c r="V151" i="1"/>
  <c r="W151" i="1"/>
  <c r="AC151" i="1"/>
  <c r="AJ151" i="1"/>
  <c r="AK151" i="1"/>
  <c r="AQ151" i="1"/>
  <c r="AR151" i="1"/>
  <c r="AX151" i="1"/>
  <c r="AY151" i="1"/>
  <c r="BE151" i="1"/>
  <c r="BF151" i="1"/>
  <c r="BL151" i="1"/>
  <c r="BM151" i="1"/>
  <c r="BS151" i="1"/>
  <c r="BT151" i="1"/>
  <c r="BZ151" i="1"/>
  <c r="CA151" i="1"/>
  <c r="CG151" i="1"/>
  <c r="CH151" i="1"/>
  <c r="CM151" i="1"/>
  <c r="CN151" i="1"/>
  <c r="CO151" i="1"/>
  <c r="CU151" i="1"/>
  <c r="CV151" i="1"/>
  <c r="DB151" i="1"/>
  <c r="DC151" i="1"/>
  <c r="DI151" i="1"/>
  <c r="DP151" i="1"/>
  <c r="DR151" i="1"/>
  <c r="DW151" i="1"/>
  <c r="ED151" i="1"/>
  <c r="EK151" i="1"/>
  <c r="ER151" i="1"/>
  <c r="EW151" i="1"/>
  <c r="EY151" i="1"/>
  <c r="FF151" i="1"/>
  <c r="FM151" i="1"/>
  <c r="FT151" i="1"/>
  <c r="FZ151" i="1"/>
  <c r="GA151" i="1"/>
  <c r="GH151" i="1"/>
  <c r="GO151" i="1"/>
  <c r="GV151" i="1"/>
  <c r="HC151" i="1"/>
  <c r="HE151" i="1"/>
  <c r="HJ151" i="1"/>
  <c r="HQ151" i="1"/>
  <c r="HX151" i="1"/>
  <c r="IE151" i="1"/>
  <c r="II151" i="1"/>
  <c r="IL151" i="1"/>
  <c r="IS151" i="1"/>
  <c r="H152" i="1"/>
  <c r="I152" i="1"/>
  <c r="O152" i="1"/>
  <c r="P152" i="1"/>
  <c r="V152" i="1"/>
  <c r="W152" i="1"/>
  <c r="AC152" i="1"/>
  <c r="AJ152" i="1"/>
  <c r="AK152" i="1"/>
  <c r="AQ152" i="1"/>
  <c r="AR152" i="1"/>
  <c r="AX152" i="1"/>
  <c r="AY152" i="1"/>
  <c r="BE152" i="1"/>
  <c r="BF152" i="1"/>
  <c r="BL152" i="1"/>
  <c r="BM152" i="1"/>
  <c r="BS152" i="1"/>
  <c r="BT152" i="1"/>
  <c r="BZ152" i="1"/>
  <c r="CA152" i="1"/>
  <c r="CG152" i="1"/>
  <c r="CH152" i="1"/>
  <c r="CM152" i="1"/>
  <c r="CN152" i="1"/>
  <c r="CO152" i="1"/>
  <c r="CU152" i="1"/>
  <c r="CV152" i="1"/>
  <c r="DB152" i="1"/>
  <c r="DC152" i="1"/>
  <c r="DI152" i="1"/>
  <c r="DP152" i="1"/>
  <c r="DR152" i="1"/>
  <c r="DW152" i="1"/>
  <c r="ED152" i="1"/>
  <c r="EK152" i="1"/>
  <c r="ER152" i="1"/>
  <c r="EW152" i="1"/>
  <c r="EY152" i="1"/>
  <c r="FF152" i="1"/>
  <c r="FM152" i="1"/>
  <c r="FT152" i="1"/>
  <c r="FZ152" i="1"/>
  <c r="GA152" i="1"/>
  <c r="GH152" i="1"/>
  <c r="GO152" i="1"/>
  <c r="GV152" i="1"/>
  <c r="HC152" i="1"/>
  <c r="HE152" i="1"/>
  <c r="HJ152" i="1"/>
  <c r="HQ152" i="1"/>
  <c r="HX152" i="1"/>
  <c r="IE152" i="1"/>
  <c r="II152" i="1"/>
  <c r="IL152" i="1"/>
  <c r="IS152" i="1"/>
  <c r="G153" i="1"/>
  <c r="H153" i="1"/>
  <c r="I153" i="1"/>
  <c r="O153" i="1"/>
  <c r="P153" i="1"/>
  <c r="V153" i="1"/>
  <c r="W153" i="1"/>
  <c r="AC153" i="1"/>
  <c r="AJ153" i="1"/>
  <c r="AK153" i="1"/>
  <c r="AQ153" i="1"/>
  <c r="AR153" i="1"/>
  <c r="AX153" i="1"/>
  <c r="AY153" i="1"/>
  <c r="BE153" i="1"/>
  <c r="BF153" i="1"/>
  <c r="BL153" i="1"/>
  <c r="BM153" i="1"/>
  <c r="BS153" i="1"/>
  <c r="BT153" i="1"/>
  <c r="BZ153" i="1"/>
  <c r="CA153" i="1"/>
  <c r="CG153" i="1"/>
  <c r="CH153" i="1"/>
  <c r="CM153" i="1"/>
  <c r="CN153" i="1"/>
  <c r="CO153" i="1"/>
  <c r="CU153" i="1"/>
  <c r="CV153" i="1"/>
  <c r="DB153" i="1"/>
  <c r="DC153" i="1"/>
  <c r="DI153" i="1"/>
  <c r="DP153" i="1"/>
  <c r="DR153" i="1"/>
  <c r="DW153" i="1"/>
  <c r="ED153" i="1"/>
  <c r="EK153" i="1"/>
  <c r="ER153" i="1"/>
  <c r="EW153" i="1"/>
  <c r="EY153" i="1"/>
  <c r="FF153" i="1"/>
  <c r="FM153" i="1"/>
  <c r="FT153" i="1"/>
  <c r="FZ153" i="1"/>
  <c r="GA153" i="1"/>
  <c r="GH153" i="1"/>
  <c r="GO153" i="1"/>
  <c r="GV153" i="1"/>
  <c r="HC153" i="1"/>
  <c r="HE153" i="1"/>
  <c r="HJ153" i="1"/>
  <c r="HQ153" i="1"/>
  <c r="HX153" i="1"/>
  <c r="IE153" i="1"/>
  <c r="II153" i="1"/>
  <c r="IL153" i="1"/>
  <c r="IS153" i="1"/>
  <c r="G154" i="1"/>
  <c r="H154" i="1"/>
  <c r="I154" i="1"/>
  <c r="O154" i="1"/>
  <c r="P154" i="1"/>
  <c r="V154" i="1"/>
  <c r="W154" i="1"/>
  <c r="AC154" i="1"/>
  <c r="AJ154" i="1"/>
  <c r="AK154" i="1"/>
  <c r="AQ154" i="1"/>
  <c r="AR154" i="1"/>
  <c r="AX154" i="1"/>
  <c r="AY154" i="1"/>
  <c r="BE154" i="1"/>
  <c r="BF154" i="1"/>
  <c r="BL154" i="1"/>
  <c r="BM154" i="1"/>
  <c r="BS154" i="1"/>
  <c r="BT154" i="1"/>
  <c r="BZ154" i="1"/>
  <c r="CA154" i="1"/>
  <c r="CG154" i="1"/>
  <c r="CH154" i="1"/>
  <c r="CM154" i="1"/>
  <c r="CN154" i="1"/>
  <c r="CO154" i="1"/>
  <c r="CU154" i="1"/>
  <c r="CV154" i="1"/>
  <c r="DB154" i="1"/>
  <c r="DC154" i="1"/>
  <c r="DI154" i="1"/>
  <c r="DP154" i="1"/>
  <c r="DR154" i="1"/>
  <c r="DW154" i="1"/>
  <c r="ED154" i="1"/>
  <c r="EK154" i="1"/>
  <c r="ER154" i="1"/>
  <c r="EW154" i="1"/>
  <c r="EY154" i="1"/>
  <c r="FF154" i="1"/>
  <c r="FM154" i="1"/>
  <c r="FT154" i="1"/>
  <c r="FZ154" i="1"/>
  <c r="GA154" i="1"/>
  <c r="GH154" i="1"/>
  <c r="GO154" i="1"/>
  <c r="GV154" i="1"/>
  <c r="HC154" i="1"/>
  <c r="HE154" i="1"/>
  <c r="HJ154" i="1"/>
  <c r="HQ154" i="1"/>
  <c r="HX154" i="1"/>
  <c r="IE154" i="1"/>
  <c r="II154" i="1"/>
  <c r="IL154" i="1"/>
  <c r="IS154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IM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HJ159" i="1"/>
  <c r="IL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G162" i="1"/>
  <c r="H162" i="1"/>
  <c r="O162" i="1"/>
  <c r="P162" i="1"/>
  <c r="V162" i="1"/>
  <c r="AC162" i="1"/>
  <c r="AJ162" i="1"/>
  <c r="AQ162" i="1"/>
  <c r="AX162" i="1"/>
  <c r="BE162" i="1"/>
  <c r="BL162" i="1"/>
  <c r="BS162" i="1"/>
  <c r="BZ162" i="1"/>
  <c r="CG162" i="1"/>
  <c r="CN162" i="1"/>
  <c r="CU162" i="1"/>
  <c r="DB162" i="1"/>
  <c r="DI162" i="1"/>
  <c r="DP162" i="1"/>
  <c r="G163" i="1"/>
  <c r="H163" i="1"/>
  <c r="O163" i="1"/>
  <c r="P163" i="1"/>
  <c r="V163" i="1"/>
  <c r="AC163" i="1"/>
  <c r="AJ163" i="1"/>
  <c r="AQ163" i="1"/>
  <c r="AX163" i="1"/>
  <c r="BE163" i="1"/>
  <c r="BL163" i="1"/>
  <c r="BS163" i="1"/>
  <c r="BZ163" i="1"/>
  <c r="CG163" i="1"/>
  <c r="CN163" i="1"/>
  <c r="CU163" i="1"/>
  <c r="DB163" i="1"/>
  <c r="DI163" i="1"/>
  <c r="DP163" i="1"/>
  <c r="G164" i="1"/>
  <c r="H164" i="1"/>
  <c r="O164" i="1"/>
  <c r="P164" i="1"/>
  <c r="V164" i="1"/>
  <c r="AC164" i="1"/>
  <c r="AJ164" i="1"/>
  <c r="AQ164" i="1"/>
  <c r="AX164" i="1"/>
  <c r="BE164" i="1"/>
  <c r="BL164" i="1"/>
  <c r="BS164" i="1"/>
  <c r="BZ164" i="1"/>
  <c r="CG164" i="1"/>
  <c r="CH164" i="1"/>
  <c r="CN164" i="1"/>
  <c r="CU164" i="1"/>
  <c r="DB164" i="1"/>
  <c r="DI164" i="1"/>
  <c r="DP164" i="1"/>
  <c r="DQ164" i="1"/>
  <c r="G165" i="1"/>
  <c r="H165" i="1"/>
  <c r="O165" i="1"/>
  <c r="P165" i="1"/>
  <c r="V165" i="1"/>
  <c r="W165" i="1"/>
  <c r="AC165" i="1"/>
  <c r="AD165" i="1"/>
  <c r="AJ165" i="1"/>
  <c r="AK165" i="1"/>
  <c r="AQ165" i="1"/>
  <c r="AR165" i="1"/>
  <c r="AX165" i="1"/>
  <c r="AY165" i="1"/>
  <c r="BE165" i="1"/>
  <c r="BF165" i="1"/>
  <c r="BL165" i="1"/>
  <c r="BM165" i="1"/>
  <c r="BS165" i="1"/>
  <c r="BT165" i="1"/>
  <c r="BZ165" i="1"/>
  <c r="CA165" i="1"/>
  <c r="CG165" i="1"/>
  <c r="CN165" i="1"/>
  <c r="CU165" i="1"/>
  <c r="DB165" i="1"/>
  <c r="DI165" i="1"/>
  <c r="DP165" i="1"/>
  <c r="DQ165" i="1"/>
  <c r="BE168" i="1"/>
  <c r="BL168" i="1"/>
  <c r="BE169" i="1"/>
  <c r="BL169" i="1"/>
  <c r="BE170" i="1"/>
  <c r="BL170" i="1"/>
  <c r="BE171" i="1"/>
  <c r="BL171" i="1"/>
  <c r="BE172" i="1"/>
  <c r="BL172" i="1"/>
  <c r="BE173" i="1"/>
  <c r="BL173" i="1"/>
  <c r="BE175" i="1"/>
  <c r="BL175" i="1"/>
  <c r="BE176" i="1"/>
  <c r="BL176" i="1"/>
  <c r="BE177" i="1"/>
  <c r="BL177" i="1"/>
  <c r="BE178" i="1"/>
  <c r="BL17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DM348" i="1"/>
  <c r="DN348" i="1"/>
  <c r="DO348" i="1"/>
  <c r="DP348" i="1"/>
  <c r="DQ348" i="1"/>
  <c r="DR348" i="1"/>
  <c r="DS348" i="1"/>
  <c r="DT348" i="1"/>
  <c r="DU348" i="1"/>
  <c r="DV348" i="1"/>
  <c r="DW348" i="1"/>
  <c r="DX348" i="1"/>
  <c r="DY348" i="1"/>
  <c r="DZ348" i="1"/>
  <c r="EA348" i="1"/>
  <c r="EB348" i="1"/>
  <c r="EC348" i="1"/>
  <c r="ED348" i="1"/>
  <c r="EE348" i="1"/>
  <c r="EF348" i="1"/>
  <c r="EG348" i="1"/>
  <c r="EH348" i="1"/>
  <c r="EI348" i="1"/>
  <c r="EJ348" i="1"/>
  <c r="EK348" i="1"/>
  <c r="EL348" i="1"/>
  <c r="EM348" i="1"/>
  <c r="EN348" i="1"/>
  <c r="EO348" i="1"/>
  <c r="EP348" i="1"/>
  <c r="EQ348" i="1"/>
  <c r="ER348" i="1"/>
  <c r="ES348" i="1"/>
  <c r="ET348" i="1"/>
  <c r="EU348" i="1"/>
  <c r="EV348" i="1"/>
  <c r="EW348" i="1"/>
  <c r="EX348" i="1"/>
  <c r="EY348" i="1"/>
  <c r="EZ348" i="1"/>
  <c r="FA348" i="1"/>
  <c r="FB348" i="1"/>
  <c r="FC348" i="1"/>
  <c r="FD348" i="1"/>
  <c r="FE348" i="1"/>
  <c r="FF348" i="1"/>
  <c r="FG348" i="1"/>
  <c r="FH348" i="1"/>
  <c r="FI348" i="1"/>
  <c r="FJ348" i="1"/>
  <c r="FK348" i="1"/>
  <c r="FL348" i="1"/>
  <c r="FM348" i="1"/>
  <c r="FN348" i="1"/>
  <c r="FO348" i="1"/>
  <c r="FP348" i="1"/>
  <c r="FQ348" i="1"/>
  <c r="FR348" i="1"/>
  <c r="FS348" i="1"/>
  <c r="FT348" i="1"/>
  <c r="FU348" i="1"/>
  <c r="FV348" i="1"/>
  <c r="FW348" i="1"/>
  <c r="FX348" i="1"/>
  <c r="FY348" i="1"/>
  <c r="FZ348" i="1"/>
  <c r="GA348" i="1"/>
  <c r="GB348" i="1"/>
  <c r="GC348" i="1"/>
  <c r="GD348" i="1"/>
  <c r="GE348" i="1"/>
  <c r="GF348" i="1"/>
  <c r="GG348" i="1"/>
  <c r="GH348" i="1"/>
  <c r="GI348" i="1"/>
  <c r="GJ348" i="1"/>
  <c r="GK348" i="1"/>
  <c r="GL348" i="1"/>
  <c r="GM348" i="1"/>
  <c r="GN348" i="1"/>
  <c r="GO348" i="1"/>
  <c r="GP348" i="1"/>
  <c r="GQ348" i="1"/>
  <c r="GR348" i="1"/>
  <c r="GS348" i="1"/>
  <c r="GT348" i="1"/>
  <c r="GU348" i="1"/>
  <c r="GV348" i="1"/>
  <c r="GW348" i="1"/>
  <c r="GX348" i="1"/>
  <c r="GY348" i="1"/>
  <c r="GZ348" i="1"/>
  <c r="HA348" i="1"/>
  <c r="HB348" i="1"/>
  <c r="HC348" i="1"/>
  <c r="HD348" i="1"/>
  <c r="HE348" i="1"/>
  <c r="HF348" i="1"/>
  <c r="HG348" i="1"/>
  <c r="HH348" i="1"/>
  <c r="HI348" i="1"/>
  <c r="HJ348" i="1"/>
  <c r="HK348" i="1"/>
  <c r="HL348" i="1"/>
  <c r="HM348" i="1"/>
  <c r="HN348" i="1"/>
  <c r="HO348" i="1"/>
  <c r="HP348" i="1"/>
  <c r="HQ348" i="1"/>
  <c r="HR348" i="1"/>
  <c r="HS348" i="1"/>
  <c r="HT348" i="1"/>
  <c r="HU348" i="1"/>
  <c r="HV348" i="1"/>
  <c r="HW348" i="1"/>
  <c r="HX348" i="1"/>
  <c r="HY348" i="1"/>
  <c r="HZ348" i="1"/>
  <c r="IA348" i="1"/>
  <c r="IB348" i="1"/>
  <c r="IC348" i="1"/>
  <c r="ID348" i="1"/>
  <c r="IE348" i="1"/>
  <c r="IF348" i="1"/>
  <c r="IG348" i="1"/>
  <c r="IH348" i="1"/>
  <c r="II348" i="1"/>
  <c r="IJ348" i="1"/>
  <c r="IK348" i="1"/>
  <c r="IL348" i="1"/>
  <c r="IM348" i="1"/>
  <c r="IN348" i="1"/>
  <c r="IO348" i="1"/>
  <c r="IP348" i="1"/>
  <c r="IQ348" i="1"/>
  <c r="IR348" i="1"/>
  <c r="IS348" i="1"/>
  <c r="IT348" i="1"/>
  <c r="IU348" i="1"/>
  <c r="IV34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CY358" i="1"/>
  <c r="CZ358" i="1"/>
  <c r="DA358" i="1"/>
  <c r="DB358" i="1"/>
  <c r="DC358" i="1"/>
  <c r="DD358" i="1"/>
  <c r="DE358" i="1"/>
  <c r="DF358" i="1"/>
  <c r="DG358" i="1"/>
  <c r="DH358" i="1"/>
  <c r="DI358" i="1"/>
  <c r="DJ358" i="1"/>
  <c r="DK358" i="1"/>
  <c r="DL358" i="1"/>
  <c r="DM358" i="1"/>
  <c r="DN358" i="1"/>
  <c r="DO358" i="1"/>
  <c r="DP358" i="1"/>
  <c r="DQ358" i="1"/>
  <c r="DR358" i="1"/>
  <c r="DS358" i="1"/>
  <c r="DT358" i="1"/>
  <c r="DU358" i="1"/>
  <c r="DV358" i="1"/>
  <c r="DW358" i="1"/>
  <c r="DX358" i="1"/>
  <c r="DY358" i="1"/>
  <c r="DZ358" i="1"/>
  <c r="EA358" i="1"/>
  <c r="EB358" i="1"/>
  <c r="EC358" i="1"/>
  <c r="ED358" i="1"/>
  <c r="EE358" i="1"/>
  <c r="EF358" i="1"/>
  <c r="EG358" i="1"/>
  <c r="EH358" i="1"/>
  <c r="EI358" i="1"/>
  <c r="EJ358" i="1"/>
  <c r="EK358" i="1"/>
  <c r="EL358" i="1"/>
  <c r="EM358" i="1"/>
  <c r="EN358" i="1"/>
  <c r="EO358" i="1"/>
  <c r="EP358" i="1"/>
  <c r="EQ358" i="1"/>
  <c r="ER358" i="1"/>
  <c r="ES358" i="1"/>
  <c r="ET358" i="1"/>
  <c r="EU358" i="1"/>
  <c r="EV358" i="1"/>
  <c r="EW358" i="1"/>
  <c r="EX358" i="1"/>
  <c r="EY358" i="1"/>
  <c r="EZ358" i="1"/>
  <c r="FA358" i="1"/>
  <c r="FB358" i="1"/>
  <c r="FC358" i="1"/>
  <c r="FD358" i="1"/>
  <c r="FE358" i="1"/>
  <c r="FF358" i="1"/>
  <c r="FG358" i="1"/>
  <c r="FH358" i="1"/>
  <c r="FI358" i="1"/>
  <c r="FJ358" i="1"/>
  <c r="FK358" i="1"/>
  <c r="FL358" i="1"/>
  <c r="FM358" i="1"/>
  <c r="FN358" i="1"/>
  <c r="FO358" i="1"/>
  <c r="FP358" i="1"/>
  <c r="FQ358" i="1"/>
  <c r="FR358" i="1"/>
  <c r="FS358" i="1"/>
  <c r="FT358" i="1"/>
  <c r="FU358" i="1"/>
  <c r="FV358" i="1"/>
  <c r="FW358" i="1"/>
  <c r="FX358" i="1"/>
  <c r="FY358" i="1"/>
  <c r="FZ358" i="1"/>
  <c r="GA358" i="1"/>
  <c r="GB358" i="1"/>
  <c r="GC358" i="1"/>
  <c r="GD358" i="1"/>
  <c r="GE358" i="1"/>
  <c r="GF358" i="1"/>
  <c r="GG358" i="1"/>
  <c r="GH358" i="1"/>
  <c r="GI358" i="1"/>
  <c r="GJ358" i="1"/>
  <c r="GK358" i="1"/>
  <c r="GL358" i="1"/>
  <c r="GM358" i="1"/>
  <c r="GN358" i="1"/>
  <c r="GO358" i="1"/>
  <c r="GP358" i="1"/>
  <c r="GQ358" i="1"/>
  <c r="GR358" i="1"/>
  <c r="GS358" i="1"/>
  <c r="GT358" i="1"/>
  <c r="GU358" i="1"/>
  <c r="GV358" i="1"/>
  <c r="GW358" i="1"/>
  <c r="GX358" i="1"/>
  <c r="GY358" i="1"/>
  <c r="GZ358" i="1"/>
  <c r="HA358" i="1"/>
  <c r="HB358" i="1"/>
  <c r="HC358" i="1"/>
  <c r="HD358" i="1"/>
  <c r="HE358" i="1"/>
  <c r="HF358" i="1"/>
  <c r="HG358" i="1"/>
  <c r="HH358" i="1"/>
  <c r="HI358" i="1"/>
  <c r="HJ358" i="1"/>
  <c r="HK358" i="1"/>
  <c r="HL358" i="1"/>
  <c r="HM358" i="1"/>
  <c r="HN358" i="1"/>
  <c r="HO358" i="1"/>
  <c r="HP358" i="1"/>
  <c r="HQ358" i="1"/>
  <c r="HR358" i="1"/>
  <c r="HS358" i="1"/>
  <c r="HT358" i="1"/>
  <c r="HU358" i="1"/>
  <c r="HV358" i="1"/>
  <c r="HW358" i="1"/>
  <c r="HX358" i="1"/>
  <c r="HY358" i="1"/>
  <c r="HZ358" i="1"/>
  <c r="IA358" i="1"/>
  <c r="IB358" i="1"/>
  <c r="IC358" i="1"/>
  <c r="ID358" i="1"/>
  <c r="IE358" i="1"/>
  <c r="IF358" i="1"/>
  <c r="IG358" i="1"/>
  <c r="IH358" i="1"/>
  <c r="II358" i="1"/>
  <c r="IJ358" i="1"/>
  <c r="IK358" i="1"/>
  <c r="IL358" i="1"/>
  <c r="IM358" i="1"/>
  <c r="IN358" i="1"/>
  <c r="IO358" i="1"/>
  <c r="IP358" i="1"/>
  <c r="IQ358" i="1"/>
  <c r="IR358" i="1"/>
  <c r="IS358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CY362" i="1"/>
  <c r="CZ362" i="1"/>
  <c r="DA362" i="1"/>
  <c r="DB362" i="1"/>
  <c r="DC362" i="1"/>
  <c r="DD362" i="1"/>
  <c r="DE362" i="1"/>
  <c r="DF362" i="1"/>
  <c r="DG362" i="1"/>
  <c r="DH362" i="1"/>
  <c r="DI362" i="1"/>
  <c r="DJ362" i="1"/>
  <c r="DK362" i="1"/>
  <c r="DL362" i="1"/>
  <c r="DM362" i="1"/>
  <c r="DN362" i="1"/>
  <c r="DO362" i="1"/>
  <c r="DP362" i="1"/>
  <c r="DQ362" i="1"/>
  <c r="DR362" i="1"/>
  <c r="DS362" i="1"/>
  <c r="DT362" i="1"/>
  <c r="DU362" i="1"/>
  <c r="DV362" i="1"/>
  <c r="DW362" i="1"/>
  <c r="DX362" i="1"/>
  <c r="DY362" i="1"/>
  <c r="DZ362" i="1"/>
  <c r="EA362" i="1"/>
  <c r="EB362" i="1"/>
  <c r="EC362" i="1"/>
  <c r="ED362" i="1"/>
  <c r="EE362" i="1"/>
  <c r="EF362" i="1"/>
  <c r="EG362" i="1"/>
  <c r="EH362" i="1"/>
  <c r="EI362" i="1"/>
  <c r="EJ362" i="1"/>
  <c r="EK362" i="1"/>
  <c r="EL362" i="1"/>
  <c r="EM362" i="1"/>
  <c r="EN362" i="1"/>
  <c r="EO362" i="1"/>
  <c r="EP362" i="1"/>
  <c r="EQ362" i="1"/>
  <c r="ER362" i="1"/>
  <c r="ES362" i="1"/>
  <c r="ET362" i="1"/>
  <c r="EU362" i="1"/>
  <c r="EV362" i="1"/>
  <c r="EW362" i="1"/>
  <c r="EX362" i="1"/>
  <c r="EY362" i="1"/>
  <c r="EZ362" i="1"/>
  <c r="FA362" i="1"/>
  <c r="FB362" i="1"/>
  <c r="FC362" i="1"/>
  <c r="FD362" i="1"/>
  <c r="FE362" i="1"/>
  <c r="FF362" i="1"/>
  <c r="FG362" i="1"/>
  <c r="FH362" i="1"/>
  <c r="FI362" i="1"/>
  <c r="FJ362" i="1"/>
  <c r="FK362" i="1"/>
  <c r="FL362" i="1"/>
  <c r="FM362" i="1"/>
  <c r="FN362" i="1"/>
  <c r="FO362" i="1"/>
  <c r="FP362" i="1"/>
  <c r="FQ362" i="1"/>
  <c r="FR362" i="1"/>
  <c r="FS362" i="1"/>
  <c r="FT362" i="1"/>
  <c r="FU362" i="1"/>
  <c r="FV362" i="1"/>
  <c r="FW362" i="1"/>
  <c r="FX362" i="1"/>
  <c r="FY362" i="1"/>
  <c r="FZ362" i="1"/>
  <c r="GA362" i="1"/>
  <c r="GB362" i="1"/>
  <c r="GC362" i="1"/>
  <c r="GD362" i="1"/>
  <c r="GE362" i="1"/>
  <c r="GF362" i="1"/>
  <c r="GG362" i="1"/>
  <c r="GH362" i="1"/>
  <c r="GI362" i="1"/>
  <c r="GJ362" i="1"/>
  <c r="GK362" i="1"/>
  <c r="GL362" i="1"/>
  <c r="GM362" i="1"/>
  <c r="GN362" i="1"/>
  <c r="GO362" i="1"/>
  <c r="GP362" i="1"/>
  <c r="GQ362" i="1"/>
  <c r="GR362" i="1"/>
  <c r="GS362" i="1"/>
  <c r="GT362" i="1"/>
  <c r="GU362" i="1"/>
  <c r="GV362" i="1"/>
  <c r="GW362" i="1"/>
  <c r="GX362" i="1"/>
  <c r="GY362" i="1"/>
  <c r="GZ362" i="1"/>
  <c r="HA362" i="1"/>
  <c r="HB362" i="1"/>
  <c r="HC362" i="1"/>
  <c r="HD362" i="1"/>
  <c r="HE362" i="1"/>
  <c r="HF362" i="1"/>
  <c r="HG362" i="1"/>
  <c r="HH362" i="1"/>
  <c r="HI362" i="1"/>
  <c r="HJ362" i="1"/>
  <c r="HK362" i="1"/>
  <c r="HL362" i="1"/>
  <c r="HM362" i="1"/>
  <c r="HN362" i="1"/>
  <c r="HO362" i="1"/>
  <c r="HP362" i="1"/>
  <c r="HQ362" i="1"/>
  <c r="HR362" i="1"/>
  <c r="HS362" i="1"/>
  <c r="HT362" i="1"/>
  <c r="HU362" i="1"/>
  <c r="HV362" i="1"/>
  <c r="HW362" i="1"/>
  <c r="HX362" i="1"/>
  <c r="HY362" i="1"/>
  <c r="HZ362" i="1"/>
  <c r="IA362" i="1"/>
  <c r="IB362" i="1"/>
  <c r="IC362" i="1"/>
  <c r="ID362" i="1"/>
  <c r="IE362" i="1"/>
  <c r="IF362" i="1"/>
  <c r="IG362" i="1"/>
  <c r="IH362" i="1"/>
  <c r="II362" i="1"/>
  <c r="IJ362" i="1"/>
  <c r="IK362" i="1"/>
  <c r="IL362" i="1"/>
  <c r="IM362" i="1"/>
  <c r="IN362" i="1"/>
  <c r="IO362" i="1"/>
  <c r="IP362" i="1"/>
  <c r="IQ362" i="1"/>
  <c r="IR362" i="1"/>
  <c r="IS362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CY364" i="1"/>
  <c r="CZ364" i="1"/>
  <c r="DA364" i="1"/>
  <c r="DB364" i="1"/>
  <c r="DC364" i="1"/>
  <c r="DD364" i="1"/>
  <c r="DE364" i="1"/>
  <c r="DF364" i="1"/>
  <c r="DG364" i="1"/>
  <c r="DH364" i="1"/>
  <c r="DI364" i="1"/>
  <c r="DJ364" i="1"/>
  <c r="DK364" i="1"/>
  <c r="DL364" i="1"/>
  <c r="DM364" i="1"/>
  <c r="DN364" i="1"/>
  <c r="DO364" i="1"/>
  <c r="DP364" i="1"/>
  <c r="DQ364" i="1"/>
  <c r="DR364" i="1"/>
  <c r="DS364" i="1"/>
  <c r="DT364" i="1"/>
  <c r="DU364" i="1"/>
  <c r="DV364" i="1"/>
  <c r="DW364" i="1"/>
  <c r="DX364" i="1"/>
  <c r="DY364" i="1"/>
  <c r="DZ364" i="1"/>
  <c r="EA364" i="1"/>
  <c r="EB364" i="1"/>
  <c r="EC364" i="1"/>
  <c r="ED364" i="1"/>
  <c r="EE364" i="1"/>
  <c r="EF364" i="1"/>
  <c r="EG364" i="1"/>
  <c r="EH364" i="1"/>
  <c r="EI364" i="1"/>
  <c r="EJ364" i="1"/>
  <c r="EK364" i="1"/>
  <c r="EL364" i="1"/>
  <c r="EM364" i="1"/>
  <c r="EN364" i="1"/>
  <c r="EO364" i="1"/>
  <c r="EP364" i="1"/>
  <c r="EQ364" i="1"/>
  <c r="ER364" i="1"/>
  <c r="ES364" i="1"/>
  <c r="ET364" i="1"/>
  <c r="EU364" i="1"/>
  <c r="EV364" i="1"/>
  <c r="EW364" i="1"/>
  <c r="EX364" i="1"/>
  <c r="EY364" i="1"/>
  <c r="EZ364" i="1"/>
  <c r="FA364" i="1"/>
  <c r="FB364" i="1"/>
  <c r="FC364" i="1"/>
  <c r="FD364" i="1"/>
  <c r="FE364" i="1"/>
  <c r="FF364" i="1"/>
  <c r="FG364" i="1"/>
  <c r="FH364" i="1"/>
  <c r="FI364" i="1"/>
  <c r="FJ364" i="1"/>
  <c r="FK364" i="1"/>
  <c r="FL364" i="1"/>
  <c r="FM364" i="1"/>
  <c r="FN364" i="1"/>
  <c r="FO364" i="1"/>
  <c r="FP364" i="1"/>
  <c r="FQ364" i="1"/>
  <c r="FR364" i="1"/>
  <c r="FS364" i="1"/>
  <c r="FT364" i="1"/>
  <c r="FU364" i="1"/>
  <c r="FV364" i="1"/>
  <c r="FW364" i="1"/>
  <c r="FX364" i="1"/>
  <c r="FY364" i="1"/>
  <c r="FZ364" i="1"/>
  <c r="GA364" i="1"/>
  <c r="GB364" i="1"/>
  <c r="GC364" i="1"/>
  <c r="GD364" i="1"/>
  <c r="GE364" i="1"/>
  <c r="GF364" i="1"/>
  <c r="GG364" i="1"/>
  <c r="GH364" i="1"/>
  <c r="GI364" i="1"/>
  <c r="GJ364" i="1"/>
  <c r="GK364" i="1"/>
  <c r="GL364" i="1"/>
  <c r="GM364" i="1"/>
  <c r="GN364" i="1"/>
  <c r="GO364" i="1"/>
  <c r="GP364" i="1"/>
  <c r="GQ364" i="1"/>
  <c r="GR364" i="1"/>
  <c r="GS364" i="1"/>
  <c r="GT364" i="1"/>
  <c r="GU364" i="1"/>
  <c r="GV364" i="1"/>
  <c r="GW364" i="1"/>
  <c r="GX364" i="1"/>
  <c r="GY364" i="1"/>
  <c r="GZ364" i="1"/>
  <c r="HA364" i="1"/>
  <c r="HB364" i="1"/>
  <c r="HC364" i="1"/>
  <c r="HD364" i="1"/>
  <c r="HE364" i="1"/>
  <c r="HF364" i="1"/>
  <c r="HG364" i="1"/>
  <c r="HH364" i="1"/>
  <c r="HI364" i="1"/>
  <c r="HJ364" i="1"/>
  <c r="HK364" i="1"/>
  <c r="HL364" i="1"/>
  <c r="HM364" i="1"/>
  <c r="HN364" i="1"/>
  <c r="HO364" i="1"/>
  <c r="HP364" i="1"/>
  <c r="HQ364" i="1"/>
  <c r="HR364" i="1"/>
  <c r="HS364" i="1"/>
  <c r="HT364" i="1"/>
  <c r="HU364" i="1"/>
  <c r="HV364" i="1"/>
  <c r="HW364" i="1"/>
  <c r="HX364" i="1"/>
  <c r="HY364" i="1"/>
  <c r="HZ364" i="1"/>
  <c r="IA364" i="1"/>
  <c r="IB364" i="1"/>
  <c r="IC364" i="1"/>
  <c r="ID364" i="1"/>
  <c r="IE364" i="1"/>
  <c r="IF364" i="1"/>
  <c r="IG364" i="1"/>
  <c r="IH364" i="1"/>
  <c r="II364" i="1"/>
  <c r="IJ364" i="1"/>
  <c r="IK364" i="1"/>
  <c r="IL364" i="1"/>
  <c r="IM364" i="1"/>
  <c r="IN364" i="1"/>
  <c r="IO364" i="1"/>
  <c r="IP364" i="1"/>
  <c r="IQ364" i="1"/>
  <c r="IR364" i="1"/>
  <c r="IS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CY365" i="1"/>
  <c r="CZ365" i="1"/>
  <c r="DA365" i="1"/>
  <c r="DB365" i="1"/>
  <c r="DC365" i="1"/>
  <c r="DD365" i="1"/>
  <c r="DE365" i="1"/>
  <c r="DF365" i="1"/>
  <c r="DG365" i="1"/>
  <c r="DH365" i="1"/>
  <c r="DI365" i="1"/>
  <c r="DJ365" i="1"/>
  <c r="DK365" i="1"/>
  <c r="DL365" i="1"/>
  <c r="DM365" i="1"/>
  <c r="DN365" i="1"/>
  <c r="DO365" i="1"/>
  <c r="DP365" i="1"/>
  <c r="DQ365" i="1"/>
  <c r="DR365" i="1"/>
  <c r="DS365" i="1"/>
  <c r="DT365" i="1"/>
  <c r="DU365" i="1"/>
  <c r="DV365" i="1"/>
  <c r="DW365" i="1"/>
  <c r="DX365" i="1"/>
  <c r="DY365" i="1"/>
  <c r="DZ365" i="1"/>
  <c r="EA365" i="1"/>
  <c r="EB365" i="1"/>
  <c r="EC365" i="1"/>
  <c r="ED365" i="1"/>
  <c r="EE365" i="1"/>
  <c r="EF365" i="1"/>
  <c r="EG365" i="1"/>
  <c r="EH365" i="1"/>
  <c r="EI365" i="1"/>
  <c r="EJ365" i="1"/>
  <c r="EK365" i="1"/>
  <c r="EL365" i="1"/>
  <c r="EM365" i="1"/>
  <c r="EN365" i="1"/>
  <c r="EO365" i="1"/>
  <c r="EP365" i="1"/>
  <c r="EQ365" i="1"/>
  <c r="ER365" i="1"/>
  <c r="ES365" i="1"/>
  <c r="ET365" i="1"/>
  <c r="EU365" i="1"/>
  <c r="EV365" i="1"/>
  <c r="EW365" i="1"/>
  <c r="EX365" i="1"/>
  <c r="EY365" i="1"/>
  <c r="EZ365" i="1"/>
  <c r="FA365" i="1"/>
  <c r="FB365" i="1"/>
  <c r="FC365" i="1"/>
  <c r="FD365" i="1"/>
  <c r="FE365" i="1"/>
  <c r="FF365" i="1"/>
  <c r="FG365" i="1"/>
  <c r="FH365" i="1"/>
  <c r="FI365" i="1"/>
  <c r="FJ365" i="1"/>
  <c r="FK365" i="1"/>
  <c r="FL365" i="1"/>
  <c r="FM365" i="1"/>
  <c r="FN365" i="1"/>
  <c r="FO365" i="1"/>
  <c r="FP365" i="1"/>
  <c r="FQ365" i="1"/>
  <c r="FR365" i="1"/>
  <c r="FS365" i="1"/>
  <c r="FT365" i="1"/>
  <c r="FU365" i="1"/>
  <c r="FV365" i="1"/>
  <c r="FW365" i="1"/>
  <c r="FX365" i="1"/>
  <c r="FY365" i="1"/>
  <c r="FZ365" i="1"/>
  <c r="GA365" i="1"/>
  <c r="GB365" i="1"/>
  <c r="GC365" i="1"/>
  <c r="GD365" i="1"/>
  <c r="GE365" i="1"/>
  <c r="GF365" i="1"/>
  <c r="GG365" i="1"/>
  <c r="GH365" i="1"/>
  <c r="GI365" i="1"/>
  <c r="GJ365" i="1"/>
  <c r="GK365" i="1"/>
  <c r="GL365" i="1"/>
  <c r="GM365" i="1"/>
  <c r="GN365" i="1"/>
  <c r="GO365" i="1"/>
  <c r="GP365" i="1"/>
  <c r="GQ365" i="1"/>
  <c r="GR365" i="1"/>
  <c r="GS365" i="1"/>
  <c r="GT365" i="1"/>
  <c r="GU365" i="1"/>
  <c r="GV365" i="1"/>
  <c r="GW365" i="1"/>
  <c r="GX365" i="1"/>
  <c r="GY365" i="1"/>
  <c r="GZ365" i="1"/>
  <c r="HA365" i="1"/>
  <c r="HB365" i="1"/>
  <c r="HC365" i="1"/>
  <c r="HD365" i="1"/>
  <c r="HE365" i="1"/>
  <c r="HF365" i="1"/>
  <c r="HG365" i="1"/>
  <c r="HH365" i="1"/>
  <c r="HI365" i="1"/>
  <c r="HJ365" i="1"/>
  <c r="HK365" i="1"/>
  <c r="HL365" i="1"/>
  <c r="HM365" i="1"/>
  <c r="HN365" i="1"/>
  <c r="HO365" i="1"/>
  <c r="HP365" i="1"/>
  <c r="HQ365" i="1"/>
  <c r="HR365" i="1"/>
  <c r="HS365" i="1"/>
  <c r="HT365" i="1"/>
  <c r="HU365" i="1"/>
  <c r="HV365" i="1"/>
  <c r="HW365" i="1"/>
  <c r="HX365" i="1"/>
  <c r="HY365" i="1"/>
  <c r="HZ365" i="1"/>
  <c r="IA365" i="1"/>
  <c r="IB365" i="1"/>
  <c r="IC365" i="1"/>
  <c r="ID365" i="1"/>
  <c r="IE365" i="1"/>
  <c r="IF365" i="1"/>
  <c r="IG365" i="1"/>
  <c r="IH365" i="1"/>
  <c r="II365" i="1"/>
  <c r="IJ365" i="1"/>
  <c r="IK365" i="1"/>
  <c r="IL365" i="1"/>
  <c r="IM365" i="1"/>
  <c r="IN365" i="1"/>
  <c r="IO365" i="1"/>
  <c r="IP365" i="1"/>
  <c r="IQ365" i="1"/>
  <c r="IR365" i="1"/>
  <c r="IS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CY366" i="1"/>
  <c r="CZ366" i="1"/>
  <c r="DA366" i="1"/>
  <c r="DB366" i="1"/>
  <c r="DC366" i="1"/>
  <c r="DD366" i="1"/>
  <c r="DE366" i="1"/>
  <c r="DF366" i="1"/>
  <c r="DG366" i="1"/>
  <c r="DH366" i="1"/>
  <c r="DI366" i="1"/>
  <c r="DJ366" i="1"/>
  <c r="DK366" i="1"/>
  <c r="DL366" i="1"/>
  <c r="DM366" i="1"/>
  <c r="DN366" i="1"/>
  <c r="DO366" i="1"/>
  <c r="DP366" i="1"/>
  <c r="DQ366" i="1"/>
  <c r="DR366" i="1"/>
  <c r="DS366" i="1"/>
  <c r="DT366" i="1"/>
  <c r="DU366" i="1"/>
  <c r="DV366" i="1"/>
  <c r="DW366" i="1"/>
  <c r="DX366" i="1"/>
  <c r="DY366" i="1"/>
  <c r="DZ366" i="1"/>
  <c r="EA366" i="1"/>
  <c r="EB366" i="1"/>
  <c r="EC366" i="1"/>
  <c r="ED366" i="1"/>
  <c r="EE366" i="1"/>
  <c r="EF366" i="1"/>
  <c r="EG366" i="1"/>
  <c r="EH366" i="1"/>
  <c r="EI366" i="1"/>
  <c r="EJ366" i="1"/>
  <c r="EK366" i="1"/>
  <c r="EL366" i="1"/>
  <c r="EM366" i="1"/>
  <c r="EN366" i="1"/>
  <c r="EO366" i="1"/>
  <c r="EP366" i="1"/>
  <c r="EQ366" i="1"/>
  <c r="ER366" i="1"/>
  <c r="ES366" i="1"/>
  <c r="ET366" i="1"/>
  <c r="EU366" i="1"/>
  <c r="EV366" i="1"/>
  <c r="EW366" i="1"/>
  <c r="EX366" i="1"/>
  <c r="EY366" i="1"/>
  <c r="EZ366" i="1"/>
  <c r="FA366" i="1"/>
  <c r="FB366" i="1"/>
  <c r="FC366" i="1"/>
  <c r="FD366" i="1"/>
  <c r="FE366" i="1"/>
  <c r="FF366" i="1"/>
  <c r="FG366" i="1"/>
  <c r="FH366" i="1"/>
  <c r="FI366" i="1"/>
  <c r="FJ366" i="1"/>
  <c r="FK366" i="1"/>
  <c r="FL366" i="1"/>
  <c r="FM366" i="1"/>
  <c r="FN366" i="1"/>
  <c r="FO366" i="1"/>
  <c r="FP366" i="1"/>
  <c r="FQ366" i="1"/>
  <c r="FR366" i="1"/>
  <c r="FS366" i="1"/>
  <c r="FT366" i="1"/>
  <c r="FU366" i="1"/>
  <c r="FV366" i="1"/>
  <c r="FW366" i="1"/>
  <c r="FX366" i="1"/>
  <c r="FY366" i="1"/>
  <c r="FZ366" i="1"/>
  <c r="GA366" i="1"/>
  <c r="GB366" i="1"/>
  <c r="GC366" i="1"/>
  <c r="GD366" i="1"/>
  <c r="GE366" i="1"/>
  <c r="GF366" i="1"/>
  <c r="GG366" i="1"/>
  <c r="GH366" i="1"/>
  <c r="GI366" i="1"/>
  <c r="GJ366" i="1"/>
  <c r="GK366" i="1"/>
  <c r="GL366" i="1"/>
  <c r="GM366" i="1"/>
  <c r="GN366" i="1"/>
  <c r="GO366" i="1"/>
  <c r="GP366" i="1"/>
  <c r="GQ366" i="1"/>
  <c r="GR366" i="1"/>
  <c r="GS366" i="1"/>
  <c r="GT366" i="1"/>
  <c r="GU366" i="1"/>
  <c r="GV366" i="1"/>
  <c r="GW366" i="1"/>
  <c r="GX366" i="1"/>
  <c r="GY366" i="1"/>
  <c r="GZ366" i="1"/>
  <c r="HA366" i="1"/>
  <c r="HB366" i="1"/>
  <c r="HC366" i="1"/>
  <c r="HD366" i="1"/>
  <c r="HE366" i="1"/>
  <c r="HF366" i="1"/>
  <c r="HG366" i="1"/>
  <c r="HH366" i="1"/>
  <c r="HI366" i="1"/>
  <c r="HJ366" i="1"/>
  <c r="HK366" i="1"/>
  <c r="HL366" i="1"/>
  <c r="HM366" i="1"/>
  <c r="HN366" i="1"/>
  <c r="HO366" i="1"/>
  <c r="HP366" i="1"/>
  <c r="HQ366" i="1"/>
  <c r="HR366" i="1"/>
  <c r="HS366" i="1"/>
  <c r="HT366" i="1"/>
  <c r="HU366" i="1"/>
  <c r="HV366" i="1"/>
  <c r="HW366" i="1"/>
  <c r="HX366" i="1"/>
  <c r="HY366" i="1"/>
  <c r="HZ366" i="1"/>
  <c r="IA366" i="1"/>
  <c r="IB366" i="1"/>
  <c r="IC366" i="1"/>
  <c r="ID366" i="1"/>
  <c r="IE366" i="1"/>
  <c r="IF366" i="1"/>
  <c r="IG366" i="1"/>
  <c r="IH366" i="1"/>
  <c r="II366" i="1"/>
  <c r="IJ366" i="1"/>
  <c r="IK366" i="1"/>
  <c r="IL366" i="1"/>
  <c r="IM366" i="1"/>
  <c r="IN366" i="1"/>
  <c r="IO366" i="1"/>
  <c r="IP366" i="1"/>
  <c r="IQ366" i="1"/>
  <c r="IR366" i="1"/>
  <c r="IS366" i="1"/>
  <c r="H367" i="1"/>
  <c r="O367" i="1"/>
  <c r="V367" i="1"/>
  <c r="AC367" i="1"/>
  <c r="AJ367" i="1"/>
  <c r="AQ367" i="1"/>
  <c r="AX367" i="1"/>
  <c r="BE367" i="1"/>
  <c r="BL367" i="1"/>
  <c r="BS367" i="1"/>
  <c r="BZ367" i="1"/>
  <c r="CG367" i="1"/>
  <c r="CN367" i="1"/>
  <c r="CU367" i="1"/>
  <c r="DB367" i="1"/>
  <c r="DI367" i="1"/>
  <c r="DP367" i="1"/>
  <c r="DW367" i="1"/>
  <c r="ED367" i="1"/>
  <c r="EK367" i="1"/>
  <c r="ER367" i="1"/>
  <c r="EY367" i="1"/>
  <c r="FF367" i="1"/>
  <c r="FM367" i="1"/>
  <c r="FT367" i="1"/>
  <c r="GA367" i="1"/>
  <c r="GH367" i="1"/>
  <c r="GO367" i="1"/>
  <c r="GV367" i="1"/>
  <c r="HC367" i="1"/>
  <c r="HJ367" i="1"/>
  <c r="HQ367" i="1"/>
  <c r="HX367" i="1"/>
  <c r="IE367" i="1"/>
  <c r="IL367" i="1"/>
  <c r="IS367" i="1"/>
  <c r="B368" i="1"/>
  <c r="I368" i="1"/>
  <c r="P368" i="1"/>
  <c r="W368" i="1"/>
  <c r="AD368" i="1"/>
  <c r="AK368" i="1"/>
  <c r="AR368" i="1"/>
  <c r="AY368" i="1"/>
  <c r="BF368" i="1"/>
  <c r="BM368" i="1"/>
  <c r="BT368" i="1"/>
  <c r="CA368" i="1"/>
  <c r="CH368" i="1"/>
  <c r="CO368" i="1"/>
  <c r="CV368" i="1"/>
  <c r="DC368" i="1"/>
  <c r="DJ368" i="1"/>
  <c r="DQ368" i="1"/>
  <c r="DX368" i="1"/>
  <c r="EE368" i="1"/>
  <c r="EL368" i="1"/>
  <c r="ES368" i="1"/>
  <c r="EZ368" i="1"/>
  <c r="FG368" i="1"/>
  <c r="FN368" i="1"/>
  <c r="FU368" i="1"/>
  <c r="GB368" i="1"/>
  <c r="GI368" i="1"/>
  <c r="GP368" i="1"/>
  <c r="GW368" i="1"/>
  <c r="HD368" i="1"/>
  <c r="HK368" i="1"/>
  <c r="HR368" i="1"/>
  <c r="HY368" i="1"/>
  <c r="IF368" i="1"/>
  <c r="IM368" i="1"/>
  <c r="H369" i="1"/>
  <c r="I369" i="1"/>
  <c r="O369" i="1"/>
  <c r="P369" i="1"/>
  <c r="V369" i="1"/>
  <c r="W369" i="1"/>
  <c r="AC369" i="1"/>
  <c r="AD369" i="1"/>
  <c r="AJ369" i="1"/>
  <c r="AK369" i="1"/>
  <c r="AQ369" i="1"/>
  <c r="AR369" i="1"/>
  <c r="AX369" i="1"/>
  <c r="AY369" i="1"/>
  <c r="BE369" i="1"/>
  <c r="BF369" i="1"/>
  <c r="BL369" i="1"/>
  <c r="BM369" i="1"/>
  <c r="BS369" i="1"/>
  <c r="BT369" i="1"/>
  <c r="BZ369" i="1"/>
  <c r="CA369" i="1"/>
  <c r="CG369" i="1"/>
  <c r="CH369" i="1"/>
  <c r="CN369" i="1"/>
  <c r="CO369" i="1"/>
  <c r="CU369" i="1"/>
  <c r="CV369" i="1"/>
  <c r="DB369" i="1"/>
  <c r="DC369" i="1"/>
  <c r="DI369" i="1"/>
  <c r="DJ369" i="1"/>
  <c r="DP369" i="1"/>
  <c r="DQ369" i="1"/>
  <c r="DW369" i="1"/>
  <c r="DX369" i="1"/>
  <c r="ED369" i="1"/>
  <c r="EE369" i="1"/>
  <c r="EK369" i="1"/>
  <c r="EL369" i="1"/>
  <c r="ER369" i="1"/>
  <c r="ES369" i="1"/>
  <c r="EY369" i="1"/>
  <c r="EZ369" i="1"/>
  <c r="FF369" i="1"/>
  <c r="FG369" i="1"/>
  <c r="FM369" i="1"/>
  <c r="FN369" i="1"/>
  <c r="FT369" i="1"/>
  <c r="FU369" i="1"/>
  <c r="GA369" i="1"/>
  <c r="GB369" i="1"/>
  <c r="GH369" i="1"/>
  <c r="GI369" i="1"/>
  <c r="GO369" i="1"/>
  <c r="GP369" i="1"/>
  <c r="GV369" i="1"/>
  <c r="GW369" i="1"/>
  <c r="HC369" i="1"/>
  <c r="HD369" i="1"/>
  <c r="HJ369" i="1"/>
  <c r="HK369" i="1"/>
  <c r="HQ369" i="1"/>
  <c r="HR369" i="1"/>
  <c r="HX369" i="1"/>
  <c r="HY369" i="1"/>
  <c r="IE369" i="1"/>
  <c r="IF369" i="1"/>
  <c r="IL369" i="1"/>
  <c r="IM369" i="1"/>
  <c r="IS369" i="1"/>
  <c r="H370" i="1"/>
  <c r="I370" i="1"/>
  <c r="O370" i="1"/>
  <c r="P370" i="1"/>
  <c r="V370" i="1"/>
  <c r="W370" i="1"/>
  <c r="AC370" i="1"/>
  <c r="AD370" i="1"/>
  <c r="AJ370" i="1"/>
  <c r="AK370" i="1"/>
  <c r="AQ370" i="1"/>
  <c r="AR370" i="1"/>
  <c r="AX370" i="1"/>
  <c r="AY370" i="1"/>
  <c r="BE370" i="1"/>
  <c r="BF370" i="1"/>
  <c r="BL370" i="1"/>
  <c r="BM370" i="1"/>
  <c r="BS370" i="1"/>
  <c r="BT370" i="1"/>
  <c r="BZ370" i="1"/>
  <c r="CA370" i="1"/>
  <c r="CG370" i="1"/>
  <c r="CH370" i="1"/>
  <c r="CN370" i="1"/>
  <c r="CO370" i="1"/>
  <c r="CU370" i="1"/>
  <c r="CV370" i="1"/>
  <c r="DB370" i="1"/>
  <c r="DC370" i="1"/>
  <c r="DI370" i="1"/>
  <c r="DJ370" i="1"/>
  <c r="DP370" i="1"/>
  <c r="DQ370" i="1"/>
  <c r="DW370" i="1"/>
  <c r="DX370" i="1"/>
  <c r="ED370" i="1"/>
  <c r="EE370" i="1"/>
  <c r="EK370" i="1"/>
  <c r="EL370" i="1"/>
  <c r="ER370" i="1"/>
  <c r="ES370" i="1"/>
  <c r="EY370" i="1"/>
  <c r="EZ370" i="1"/>
  <c r="FF370" i="1"/>
  <c r="FG370" i="1"/>
  <c r="FM370" i="1"/>
  <c r="FN370" i="1"/>
  <c r="FT370" i="1"/>
  <c r="FU370" i="1"/>
  <c r="GA370" i="1"/>
  <c r="GB370" i="1"/>
  <c r="GH370" i="1"/>
  <c r="GI370" i="1"/>
  <c r="GO370" i="1"/>
  <c r="GP370" i="1"/>
  <c r="GV370" i="1"/>
  <c r="GW370" i="1"/>
  <c r="HC370" i="1"/>
  <c r="HD370" i="1"/>
  <c r="HJ370" i="1"/>
  <c r="HK370" i="1"/>
  <c r="HQ370" i="1"/>
  <c r="HR370" i="1"/>
  <c r="HX370" i="1"/>
  <c r="HY370" i="1"/>
  <c r="IE370" i="1"/>
  <c r="IF370" i="1"/>
  <c r="IL370" i="1"/>
  <c r="IM370" i="1"/>
  <c r="IS370" i="1"/>
  <c r="H371" i="1"/>
  <c r="I371" i="1"/>
  <c r="O371" i="1"/>
  <c r="P371" i="1"/>
  <c r="V371" i="1"/>
  <c r="W371" i="1"/>
  <c r="AC371" i="1"/>
  <c r="AD371" i="1"/>
  <c r="AJ371" i="1"/>
  <c r="AK371" i="1"/>
  <c r="AQ371" i="1"/>
  <c r="AR371" i="1"/>
  <c r="AX371" i="1"/>
  <c r="AY371" i="1"/>
  <c r="BE371" i="1"/>
  <c r="BF371" i="1"/>
  <c r="BL371" i="1"/>
  <c r="BM371" i="1"/>
  <c r="BS371" i="1"/>
  <c r="BT371" i="1"/>
  <c r="BZ371" i="1"/>
  <c r="CA371" i="1"/>
  <c r="CG371" i="1"/>
  <c r="CH371" i="1"/>
  <c r="CN371" i="1"/>
  <c r="CO371" i="1"/>
  <c r="CU371" i="1"/>
  <c r="CV371" i="1"/>
  <c r="DB371" i="1"/>
  <c r="DC371" i="1"/>
  <c r="DI371" i="1"/>
  <c r="DJ371" i="1"/>
  <c r="DP371" i="1"/>
  <c r="DQ371" i="1"/>
  <c r="DW371" i="1"/>
  <c r="DX371" i="1"/>
  <c r="ED371" i="1"/>
  <c r="EE371" i="1"/>
  <c r="EK371" i="1"/>
  <c r="EL371" i="1"/>
  <c r="ER371" i="1"/>
  <c r="ES371" i="1"/>
  <c r="EY371" i="1"/>
  <c r="EZ371" i="1"/>
  <c r="FF371" i="1"/>
  <c r="FG371" i="1"/>
  <c r="FM371" i="1"/>
  <c r="FN371" i="1"/>
  <c r="FT371" i="1"/>
  <c r="FU371" i="1"/>
  <c r="GA371" i="1"/>
  <c r="GB371" i="1"/>
  <c r="GH371" i="1"/>
  <c r="GI371" i="1"/>
  <c r="GO371" i="1"/>
  <c r="GP371" i="1"/>
  <c r="GV371" i="1"/>
  <c r="GW371" i="1"/>
  <c r="HC371" i="1"/>
  <c r="HD371" i="1"/>
  <c r="HJ371" i="1"/>
  <c r="HK371" i="1"/>
  <c r="HQ371" i="1"/>
  <c r="HR371" i="1"/>
  <c r="HX371" i="1"/>
  <c r="HY371" i="1"/>
  <c r="IE371" i="1"/>
  <c r="IF371" i="1"/>
  <c r="IL371" i="1"/>
  <c r="IM371" i="1"/>
  <c r="IS371" i="1"/>
  <c r="H372" i="1"/>
  <c r="I372" i="1"/>
  <c r="O372" i="1"/>
  <c r="P372" i="1"/>
  <c r="V372" i="1"/>
  <c r="W372" i="1"/>
  <c r="AC372" i="1"/>
  <c r="AD372" i="1"/>
  <c r="AJ372" i="1"/>
  <c r="AK372" i="1"/>
  <c r="AQ372" i="1"/>
  <c r="AR372" i="1"/>
  <c r="AX372" i="1"/>
  <c r="AY372" i="1"/>
  <c r="BE372" i="1"/>
  <c r="BF372" i="1"/>
  <c r="BL372" i="1"/>
  <c r="BM372" i="1"/>
  <c r="BS372" i="1"/>
  <c r="BT372" i="1"/>
  <c r="BZ372" i="1"/>
  <c r="CA372" i="1"/>
  <c r="CG372" i="1"/>
  <c r="CH372" i="1"/>
  <c r="CN372" i="1"/>
  <c r="CO372" i="1"/>
  <c r="CU372" i="1"/>
  <c r="CV372" i="1"/>
  <c r="DB372" i="1"/>
  <c r="DC372" i="1"/>
  <c r="DI372" i="1"/>
  <c r="DJ372" i="1"/>
  <c r="DP372" i="1"/>
  <c r="DQ372" i="1"/>
  <c r="DW372" i="1"/>
  <c r="DX372" i="1"/>
  <c r="ED372" i="1"/>
  <c r="EE372" i="1"/>
  <c r="EK372" i="1"/>
  <c r="EL372" i="1"/>
  <c r="ER372" i="1"/>
  <c r="ES372" i="1"/>
  <c r="EY372" i="1"/>
  <c r="EZ372" i="1"/>
  <c r="FF372" i="1"/>
  <c r="FG372" i="1"/>
  <c r="FM372" i="1"/>
  <c r="FN372" i="1"/>
  <c r="FT372" i="1"/>
  <c r="FU372" i="1"/>
  <c r="GA372" i="1"/>
  <c r="GB372" i="1"/>
  <c r="GH372" i="1"/>
  <c r="GI372" i="1"/>
  <c r="GO372" i="1"/>
  <c r="GP372" i="1"/>
  <c r="GV372" i="1"/>
  <c r="GW372" i="1"/>
  <c r="HC372" i="1"/>
  <c r="HD372" i="1"/>
  <c r="HJ372" i="1"/>
  <c r="HK372" i="1"/>
  <c r="HQ372" i="1"/>
  <c r="HR372" i="1"/>
  <c r="HX372" i="1"/>
  <c r="HY372" i="1"/>
  <c r="IE372" i="1"/>
  <c r="IF372" i="1"/>
  <c r="IL372" i="1"/>
  <c r="IM372" i="1"/>
  <c r="IS372" i="1"/>
  <c r="EK374" i="1"/>
  <c r="ER374" i="1"/>
  <c r="CN375" i="1"/>
  <c r="CU375" i="1"/>
  <c r="DB375" i="1"/>
  <c r="DW375" i="1"/>
  <c r="EK375" i="1"/>
  <c r="ER375" i="1"/>
  <c r="EY375" i="1"/>
  <c r="FF375" i="1"/>
  <c r="FM375" i="1"/>
  <c r="FT375" i="1"/>
  <c r="GA375" i="1"/>
  <c r="GH375" i="1"/>
  <c r="CN376" i="1"/>
  <c r="CU376" i="1"/>
  <c r="DB376" i="1"/>
  <c r="DW376" i="1"/>
  <c r="EK376" i="1"/>
  <c r="ER376" i="1"/>
  <c r="EY376" i="1"/>
  <c r="FF376" i="1"/>
  <c r="FM376" i="1"/>
  <c r="FT376" i="1"/>
  <c r="GA376" i="1"/>
  <c r="GH376" i="1"/>
  <c r="CN377" i="1"/>
  <c r="CU377" i="1"/>
  <c r="DB377" i="1"/>
  <c r="DW377" i="1"/>
  <c r="EK377" i="1"/>
  <c r="ER377" i="1"/>
  <c r="EY377" i="1"/>
  <c r="FF377" i="1"/>
  <c r="FM377" i="1"/>
  <c r="FT377" i="1"/>
  <c r="GA377" i="1"/>
  <c r="GH377" i="1"/>
  <c r="CN378" i="1"/>
  <c r="CU378" i="1"/>
  <c r="DB378" i="1"/>
  <c r="DW378" i="1"/>
  <c r="EK378" i="1"/>
  <c r="ER378" i="1"/>
  <c r="EY378" i="1"/>
  <c r="FF378" i="1"/>
  <c r="FM378" i="1"/>
  <c r="FT378" i="1"/>
  <c r="GA378" i="1"/>
  <c r="GH378" i="1"/>
  <c r="CN379" i="1"/>
  <c r="CU379" i="1"/>
  <c r="DB379" i="1"/>
  <c r="DW379" i="1"/>
  <c r="EK379" i="1"/>
  <c r="ER379" i="1"/>
  <c r="EY379" i="1"/>
  <c r="FF379" i="1"/>
  <c r="FM379" i="1"/>
  <c r="FT379" i="1"/>
  <c r="GA379" i="1"/>
  <c r="GH379" i="1"/>
  <c r="CN380" i="1"/>
  <c r="CU380" i="1"/>
  <c r="DB380" i="1"/>
  <c r="DW380" i="1"/>
  <c r="EY380" i="1"/>
  <c r="FF380" i="1"/>
  <c r="FM380" i="1"/>
  <c r="FT380" i="1"/>
  <c r="GA380" i="1"/>
  <c r="GH380" i="1"/>
  <c r="CN381" i="1"/>
  <c r="CU381" i="1"/>
  <c r="DB381" i="1"/>
  <c r="DW381" i="1"/>
  <c r="EY381" i="1"/>
  <c r="FF381" i="1"/>
  <c r="FM381" i="1"/>
  <c r="FT381" i="1"/>
  <c r="GA381" i="1"/>
  <c r="GH381" i="1"/>
  <c r="FM382" i="1"/>
  <c r="FT382" i="1"/>
  <c r="GA382" i="1"/>
  <c r="GH382" i="1"/>
  <c r="FM383" i="1"/>
  <c r="FT383" i="1"/>
  <c r="GA383" i="1"/>
  <c r="GH383" i="1"/>
  <c r="FM384" i="1"/>
  <c r="FT384" i="1"/>
  <c r="GA384" i="1"/>
  <c r="GH384" i="1"/>
  <c r="FT385" i="1"/>
  <c r="DQ459" i="1"/>
  <c r="DR459" i="1"/>
  <c r="DS459" i="1"/>
  <c r="FO49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CC552" i="1"/>
  <c r="CD552" i="1"/>
  <c r="CE552" i="1"/>
  <c r="CF552" i="1"/>
  <c r="CG552" i="1"/>
  <c r="CH552" i="1"/>
  <c r="CI552" i="1"/>
  <c r="CJ552" i="1"/>
  <c r="CK552" i="1"/>
  <c r="CL552" i="1"/>
  <c r="CM552" i="1"/>
  <c r="CN552" i="1"/>
  <c r="CO552" i="1"/>
  <c r="CP552" i="1"/>
  <c r="CQ552" i="1"/>
  <c r="CR552" i="1"/>
  <c r="CS552" i="1"/>
  <c r="CT552" i="1"/>
  <c r="CU552" i="1"/>
  <c r="CV552" i="1"/>
  <c r="CW552" i="1"/>
  <c r="CX552" i="1"/>
  <c r="CY552" i="1"/>
  <c r="CZ552" i="1"/>
  <c r="DA552" i="1"/>
  <c r="DB552" i="1"/>
  <c r="DC552" i="1"/>
  <c r="DD552" i="1"/>
  <c r="DE552" i="1"/>
  <c r="DF552" i="1"/>
  <c r="DG552" i="1"/>
  <c r="DH552" i="1"/>
  <c r="DI552" i="1"/>
  <c r="DJ552" i="1"/>
  <c r="DK552" i="1"/>
  <c r="DL552" i="1"/>
  <c r="DM552" i="1"/>
  <c r="DN552" i="1"/>
  <c r="DO552" i="1"/>
  <c r="DP552" i="1"/>
  <c r="DQ552" i="1"/>
  <c r="DR552" i="1"/>
  <c r="DS552" i="1"/>
  <c r="DT552" i="1"/>
  <c r="DU552" i="1"/>
  <c r="DV552" i="1"/>
  <c r="DW552" i="1"/>
  <c r="DX552" i="1"/>
  <c r="DY552" i="1"/>
  <c r="DZ552" i="1"/>
  <c r="EA552" i="1"/>
  <c r="EB552" i="1"/>
  <c r="EC552" i="1"/>
  <c r="ED552" i="1"/>
  <c r="EE552" i="1"/>
  <c r="EF552" i="1"/>
  <c r="EG552" i="1"/>
  <c r="EH552" i="1"/>
  <c r="EI552" i="1"/>
  <c r="EJ552" i="1"/>
  <c r="EK552" i="1"/>
  <c r="EL552" i="1"/>
  <c r="EM552" i="1"/>
  <c r="EN552" i="1"/>
  <c r="EO552" i="1"/>
  <c r="EP552" i="1"/>
  <c r="EQ552" i="1"/>
  <c r="ER552" i="1"/>
  <c r="ES552" i="1"/>
  <c r="ET552" i="1"/>
  <c r="EU552" i="1"/>
  <c r="EV552" i="1"/>
  <c r="EW552" i="1"/>
  <c r="EX552" i="1"/>
  <c r="EY552" i="1"/>
  <c r="EZ552" i="1"/>
  <c r="FA552" i="1"/>
  <c r="FB552" i="1"/>
  <c r="FC552" i="1"/>
  <c r="FD552" i="1"/>
  <c r="FE552" i="1"/>
  <c r="FF552" i="1"/>
  <c r="FG552" i="1"/>
  <c r="FH552" i="1"/>
  <c r="FI552" i="1"/>
  <c r="FJ552" i="1"/>
  <c r="FK552" i="1"/>
  <c r="FL552" i="1"/>
  <c r="FM552" i="1"/>
  <c r="FN552" i="1"/>
  <c r="FO552" i="1"/>
  <c r="FP552" i="1"/>
  <c r="FQ552" i="1"/>
  <c r="FR552" i="1"/>
  <c r="FS552" i="1"/>
  <c r="FT552" i="1"/>
  <c r="FU552" i="1"/>
  <c r="FV552" i="1"/>
  <c r="FW552" i="1"/>
  <c r="FX552" i="1"/>
  <c r="FY552" i="1"/>
  <c r="FZ552" i="1"/>
  <c r="GA552" i="1"/>
  <c r="GB552" i="1"/>
  <c r="GC552" i="1"/>
  <c r="GD552" i="1"/>
  <c r="GE552" i="1"/>
  <c r="GF552" i="1"/>
  <c r="GG552" i="1"/>
  <c r="GH552" i="1"/>
  <c r="GI552" i="1"/>
  <c r="GJ552" i="1"/>
  <c r="GK552" i="1"/>
  <c r="GL552" i="1"/>
  <c r="GM552" i="1"/>
  <c r="GN552" i="1"/>
  <c r="GO552" i="1"/>
  <c r="GP552" i="1"/>
  <c r="GQ552" i="1"/>
  <c r="GR552" i="1"/>
  <c r="GS552" i="1"/>
  <c r="GT552" i="1"/>
  <c r="GU552" i="1"/>
  <c r="GV552" i="1"/>
  <c r="GW552" i="1"/>
  <c r="GX552" i="1"/>
  <c r="GY552" i="1"/>
  <c r="GZ552" i="1"/>
  <c r="HA552" i="1"/>
  <c r="HB552" i="1"/>
  <c r="HC552" i="1"/>
  <c r="HD552" i="1"/>
  <c r="HE552" i="1"/>
  <c r="HF552" i="1"/>
  <c r="HG552" i="1"/>
  <c r="HH552" i="1"/>
  <c r="HI552" i="1"/>
  <c r="HJ552" i="1"/>
  <c r="HK552" i="1"/>
  <c r="HL552" i="1"/>
  <c r="HM552" i="1"/>
  <c r="HN552" i="1"/>
  <c r="HO552" i="1"/>
  <c r="HP552" i="1"/>
  <c r="HQ552" i="1"/>
  <c r="HR552" i="1"/>
  <c r="HS552" i="1"/>
  <c r="HT552" i="1"/>
  <c r="HU552" i="1"/>
  <c r="HV552" i="1"/>
  <c r="HW552" i="1"/>
  <c r="HX552" i="1"/>
  <c r="HY552" i="1"/>
  <c r="HZ552" i="1"/>
  <c r="IA552" i="1"/>
  <c r="IB552" i="1"/>
  <c r="IC552" i="1"/>
  <c r="ID552" i="1"/>
  <c r="IE552" i="1"/>
  <c r="IF552" i="1"/>
  <c r="IG552" i="1"/>
  <c r="IH552" i="1"/>
  <c r="II552" i="1"/>
  <c r="IJ552" i="1"/>
  <c r="IK552" i="1"/>
  <c r="IL552" i="1"/>
  <c r="IM552" i="1"/>
  <c r="IN552" i="1"/>
  <c r="IO552" i="1"/>
  <c r="IP552" i="1"/>
  <c r="IQ552" i="1"/>
  <c r="IR552" i="1"/>
  <c r="IS552" i="1"/>
  <c r="IT552" i="1"/>
  <c r="IU552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CC565" i="1"/>
  <c r="CD565" i="1"/>
  <c r="CE565" i="1"/>
  <c r="CF565" i="1"/>
  <c r="CG565" i="1"/>
  <c r="CH565" i="1"/>
  <c r="CI565" i="1"/>
  <c r="CJ565" i="1"/>
  <c r="CK565" i="1"/>
  <c r="CL565" i="1"/>
  <c r="CM565" i="1"/>
  <c r="CN565" i="1"/>
  <c r="CO565" i="1"/>
  <c r="CP565" i="1"/>
  <c r="CQ565" i="1"/>
  <c r="CR565" i="1"/>
  <c r="CS565" i="1"/>
  <c r="CT565" i="1"/>
  <c r="CU565" i="1"/>
  <c r="CV565" i="1"/>
  <c r="CW565" i="1"/>
  <c r="CX565" i="1"/>
  <c r="CY565" i="1"/>
  <c r="CZ565" i="1"/>
  <c r="DA565" i="1"/>
  <c r="DB565" i="1"/>
  <c r="DC565" i="1"/>
  <c r="DD565" i="1"/>
  <c r="DE565" i="1"/>
  <c r="DF565" i="1"/>
  <c r="DG565" i="1"/>
  <c r="DH565" i="1"/>
  <c r="DI565" i="1"/>
  <c r="DJ565" i="1"/>
  <c r="DK565" i="1"/>
  <c r="DL565" i="1"/>
  <c r="DM565" i="1"/>
  <c r="DN565" i="1"/>
  <c r="DO565" i="1"/>
  <c r="DP565" i="1"/>
  <c r="DQ565" i="1"/>
  <c r="DR565" i="1"/>
  <c r="DS565" i="1"/>
  <c r="DT565" i="1"/>
  <c r="DU565" i="1"/>
  <c r="DV565" i="1"/>
  <c r="DW565" i="1"/>
  <c r="DX565" i="1"/>
  <c r="DY565" i="1"/>
  <c r="DZ565" i="1"/>
  <c r="EA565" i="1"/>
  <c r="EB565" i="1"/>
  <c r="EC565" i="1"/>
  <c r="ED565" i="1"/>
  <c r="EE565" i="1"/>
  <c r="EF565" i="1"/>
  <c r="EG565" i="1"/>
  <c r="EH565" i="1"/>
  <c r="EI565" i="1"/>
  <c r="EJ565" i="1"/>
  <c r="EK565" i="1"/>
  <c r="EL565" i="1"/>
  <c r="EM565" i="1"/>
  <c r="EN565" i="1"/>
  <c r="EO565" i="1"/>
  <c r="EP565" i="1"/>
  <c r="EQ565" i="1"/>
  <c r="ER565" i="1"/>
  <c r="ES565" i="1"/>
  <c r="ET565" i="1"/>
  <c r="EU565" i="1"/>
  <c r="EV565" i="1"/>
  <c r="EW565" i="1"/>
  <c r="EX565" i="1"/>
  <c r="EY565" i="1"/>
  <c r="EZ565" i="1"/>
  <c r="FA565" i="1"/>
  <c r="FB565" i="1"/>
  <c r="FC565" i="1"/>
  <c r="FD565" i="1"/>
  <c r="FE565" i="1"/>
  <c r="FF565" i="1"/>
  <c r="FG565" i="1"/>
  <c r="FH565" i="1"/>
  <c r="FI565" i="1"/>
  <c r="FJ565" i="1"/>
  <c r="FK565" i="1"/>
  <c r="FL565" i="1"/>
  <c r="FM565" i="1"/>
  <c r="FN565" i="1"/>
  <c r="FO565" i="1"/>
  <c r="FP565" i="1"/>
  <c r="FQ565" i="1"/>
  <c r="FR565" i="1"/>
  <c r="FS565" i="1"/>
  <c r="FT565" i="1"/>
  <c r="FU565" i="1"/>
  <c r="FV565" i="1"/>
  <c r="FW565" i="1"/>
  <c r="FX565" i="1"/>
  <c r="FY565" i="1"/>
  <c r="FZ565" i="1"/>
  <c r="GA565" i="1"/>
  <c r="GB565" i="1"/>
  <c r="GC565" i="1"/>
  <c r="GD565" i="1"/>
  <c r="GE565" i="1"/>
  <c r="GF565" i="1"/>
  <c r="GG565" i="1"/>
  <c r="GH565" i="1"/>
  <c r="GI565" i="1"/>
  <c r="GJ565" i="1"/>
  <c r="GK565" i="1"/>
  <c r="GL565" i="1"/>
  <c r="GM565" i="1"/>
  <c r="GN565" i="1"/>
  <c r="GO565" i="1"/>
  <c r="GP565" i="1"/>
  <c r="GQ565" i="1"/>
  <c r="GR565" i="1"/>
  <c r="GS565" i="1"/>
  <c r="GT565" i="1"/>
  <c r="GU565" i="1"/>
  <c r="GV565" i="1"/>
  <c r="GW565" i="1"/>
  <c r="GX565" i="1"/>
  <c r="GY565" i="1"/>
  <c r="GZ565" i="1"/>
  <c r="HA565" i="1"/>
  <c r="HB565" i="1"/>
  <c r="HC565" i="1"/>
  <c r="HD565" i="1"/>
  <c r="HE565" i="1"/>
  <c r="HF565" i="1"/>
  <c r="HG565" i="1"/>
  <c r="HH565" i="1"/>
  <c r="HI565" i="1"/>
  <c r="HJ565" i="1"/>
  <c r="HK565" i="1"/>
  <c r="HL565" i="1"/>
  <c r="HM565" i="1"/>
  <c r="HN565" i="1"/>
  <c r="HO565" i="1"/>
  <c r="HP565" i="1"/>
  <c r="HQ565" i="1"/>
  <c r="HR565" i="1"/>
  <c r="HS565" i="1"/>
  <c r="HT565" i="1"/>
  <c r="HU565" i="1"/>
  <c r="HV565" i="1"/>
  <c r="HW565" i="1"/>
  <c r="HX565" i="1"/>
  <c r="HY565" i="1"/>
  <c r="HZ565" i="1"/>
  <c r="IA565" i="1"/>
  <c r="IB565" i="1"/>
  <c r="IC565" i="1"/>
  <c r="ID565" i="1"/>
  <c r="IE565" i="1"/>
  <c r="IF565" i="1"/>
  <c r="IG565" i="1"/>
  <c r="IH565" i="1"/>
  <c r="II565" i="1"/>
  <c r="IJ565" i="1"/>
  <c r="IK565" i="1"/>
  <c r="IL565" i="1"/>
  <c r="IM565" i="1"/>
  <c r="IN565" i="1"/>
  <c r="IO565" i="1"/>
  <c r="IP565" i="1"/>
  <c r="IQ565" i="1"/>
  <c r="IR565" i="1"/>
  <c r="IS565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CC569" i="1"/>
  <c r="CD569" i="1"/>
  <c r="CE569" i="1"/>
  <c r="CF569" i="1"/>
  <c r="CG569" i="1"/>
  <c r="CH569" i="1"/>
  <c r="CI569" i="1"/>
  <c r="CJ569" i="1"/>
  <c r="CK569" i="1"/>
  <c r="CL569" i="1"/>
  <c r="CM569" i="1"/>
  <c r="CN569" i="1"/>
  <c r="CO569" i="1"/>
  <c r="CP569" i="1"/>
  <c r="CQ569" i="1"/>
  <c r="CR569" i="1"/>
  <c r="CS569" i="1"/>
  <c r="CT569" i="1"/>
  <c r="CU569" i="1"/>
  <c r="CV569" i="1"/>
  <c r="CW569" i="1"/>
  <c r="CX569" i="1"/>
  <c r="CY569" i="1"/>
  <c r="CZ569" i="1"/>
  <c r="DA569" i="1"/>
  <c r="DB569" i="1"/>
  <c r="DC569" i="1"/>
  <c r="DD569" i="1"/>
  <c r="DE569" i="1"/>
  <c r="DF569" i="1"/>
  <c r="DG569" i="1"/>
  <c r="DH569" i="1"/>
  <c r="DI569" i="1"/>
  <c r="DJ569" i="1"/>
  <c r="DK569" i="1"/>
  <c r="DL569" i="1"/>
  <c r="DM569" i="1"/>
  <c r="DN569" i="1"/>
  <c r="DO569" i="1"/>
  <c r="DP569" i="1"/>
  <c r="DQ569" i="1"/>
  <c r="DR569" i="1"/>
  <c r="DS569" i="1"/>
  <c r="DT569" i="1"/>
  <c r="DU569" i="1"/>
  <c r="DV569" i="1"/>
  <c r="DW569" i="1"/>
  <c r="DX569" i="1"/>
  <c r="DY569" i="1"/>
  <c r="DZ569" i="1"/>
  <c r="EA569" i="1"/>
  <c r="EB569" i="1"/>
  <c r="EC569" i="1"/>
  <c r="ED569" i="1"/>
  <c r="EE569" i="1"/>
  <c r="EF569" i="1"/>
  <c r="EG569" i="1"/>
  <c r="EH569" i="1"/>
  <c r="EI569" i="1"/>
  <c r="EJ569" i="1"/>
  <c r="EK569" i="1"/>
  <c r="EL569" i="1"/>
  <c r="EM569" i="1"/>
  <c r="EN569" i="1"/>
  <c r="EO569" i="1"/>
  <c r="EP569" i="1"/>
  <c r="EQ569" i="1"/>
  <c r="ER569" i="1"/>
  <c r="ES569" i="1"/>
  <c r="ET569" i="1"/>
  <c r="EU569" i="1"/>
  <c r="EV569" i="1"/>
  <c r="EW569" i="1"/>
  <c r="EX569" i="1"/>
  <c r="EY569" i="1"/>
  <c r="EZ569" i="1"/>
  <c r="FA569" i="1"/>
  <c r="FB569" i="1"/>
  <c r="FC569" i="1"/>
  <c r="FD569" i="1"/>
  <c r="FE569" i="1"/>
  <c r="FF569" i="1"/>
  <c r="FG569" i="1"/>
  <c r="FH569" i="1"/>
  <c r="FI569" i="1"/>
  <c r="FJ569" i="1"/>
  <c r="FK569" i="1"/>
  <c r="FL569" i="1"/>
  <c r="FM569" i="1"/>
  <c r="FN569" i="1"/>
  <c r="FO569" i="1"/>
  <c r="FP569" i="1"/>
  <c r="FQ569" i="1"/>
  <c r="FR569" i="1"/>
  <c r="FS569" i="1"/>
  <c r="FT569" i="1"/>
  <c r="FU569" i="1"/>
  <c r="FV569" i="1"/>
  <c r="FW569" i="1"/>
  <c r="FX569" i="1"/>
  <c r="FY569" i="1"/>
  <c r="FZ569" i="1"/>
  <c r="GA569" i="1"/>
  <c r="GB569" i="1"/>
  <c r="GC569" i="1"/>
  <c r="GD569" i="1"/>
  <c r="GE569" i="1"/>
  <c r="GF569" i="1"/>
  <c r="GG569" i="1"/>
  <c r="GH569" i="1"/>
  <c r="GI569" i="1"/>
  <c r="GJ569" i="1"/>
  <c r="GK569" i="1"/>
  <c r="GL569" i="1"/>
  <c r="GM569" i="1"/>
  <c r="GN569" i="1"/>
  <c r="GO569" i="1"/>
  <c r="GP569" i="1"/>
  <c r="GQ569" i="1"/>
  <c r="GR569" i="1"/>
  <c r="GS569" i="1"/>
  <c r="GT569" i="1"/>
  <c r="GU569" i="1"/>
  <c r="GV569" i="1"/>
  <c r="GW569" i="1"/>
  <c r="GX569" i="1"/>
  <c r="GY569" i="1"/>
  <c r="GZ569" i="1"/>
  <c r="HA569" i="1"/>
  <c r="HB569" i="1"/>
  <c r="HC569" i="1"/>
  <c r="HD569" i="1"/>
  <c r="HE569" i="1"/>
  <c r="HF569" i="1"/>
  <c r="HG569" i="1"/>
  <c r="HH569" i="1"/>
  <c r="HI569" i="1"/>
  <c r="HJ569" i="1"/>
  <c r="HK569" i="1"/>
  <c r="HL569" i="1"/>
  <c r="HM569" i="1"/>
  <c r="HN569" i="1"/>
  <c r="HO569" i="1"/>
  <c r="HP569" i="1"/>
  <c r="HQ569" i="1"/>
  <c r="HR569" i="1"/>
  <c r="HS569" i="1"/>
  <c r="HT569" i="1"/>
  <c r="HU569" i="1"/>
  <c r="HV569" i="1"/>
  <c r="HW569" i="1"/>
  <c r="HX569" i="1"/>
  <c r="HY569" i="1"/>
  <c r="HZ569" i="1"/>
  <c r="IA569" i="1"/>
  <c r="IB569" i="1"/>
  <c r="IC569" i="1"/>
  <c r="ID569" i="1"/>
  <c r="IE569" i="1"/>
  <c r="IF569" i="1"/>
  <c r="IG569" i="1"/>
  <c r="IH569" i="1"/>
  <c r="II569" i="1"/>
  <c r="IJ569" i="1"/>
  <c r="IK569" i="1"/>
  <c r="IL569" i="1"/>
  <c r="IM569" i="1"/>
  <c r="IN569" i="1"/>
  <c r="IO569" i="1"/>
  <c r="IP569" i="1"/>
  <c r="IQ569" i="1"/>
  <c r="IR569" i="1"/>
  <c r="IS569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CC571" i="1"/>
  <c r="CD571" i="1"/>
  <c r="CE571" i="1"/>
  <c r="CF571" i="1"/>
  <c r="CG571" i="1"/>
  <c r="CH571" i="1"/>
  <c r="CI571" i="1"/>
  <c r="CJ571" i="1"/>
  <c r="CK571" i="1"/>
  <c r="CL571" i="1"/>
  <c r="CM571" i="1"/>
  <c r="CN571" i="1"/>
  <c r="CO571" i="1"/>
  <c r="CP571" i="1"/>
  <c r="CQ571" i="1"/>
  <c r="CR571" i="1"/>
  <c r="CS571" i="1"/>
  <c r="CT571" i="1"/>
  <c r="CU571" i="1"/>
  <c r="CV571" i="1"/>
  <c r="CW571" i="1"/>
  <c r="CX571" i="1"/>
  <c r="CY571" i="1"/>
  <c r="CZ571" i="1"/>
  <c r="DA571" i="1"/>
  <c r="DB571" i="1"/>
  <c r="DC571" i="1"/>
  <c r="DD571" i="1"/>
  <c r="DE571" i="1"/>
  <c r="DF571" i="1"/>
  <c r="DG571" i="1"/>
  <c r="DH571" i="1"/>
  <c r="DI571" i="1"/>
  <c r="DJ571" i="1"/>
  <c r="DK571" i="1"/>
  <c r="DL571" i="1"/>
  <c r="DM571" i="1"/>
  <c r="DN571" i="1"/>
  <c r="DO571" i="1"/>
  <c r="DP571" i="1"/>
  <c r="DQ571" i="1"/>
  <c r="DR571" i="1"/>
  <c r="DS571" i="1"/>
  <c r="DT571" i="1"/>
  <c r="DU571" i="1"/>
  <c r="DV571" i="1"/>
  <c r="DW571" i="1"/>
  <c r="DX571" i="1"/>
  <c r="DY571" i="1"/>
  <c r="DZ571" i="1"/>
  <c r="EA571" i="1"/>
  <c r="EB571" i="1"/>
  <c r="EC571" i="1"/>
  <c r="ED571" i="1"/>
  <c r="EE571" i="1"/>
  <c r="EF571" i="1"/>
  <c r="EG571" i="1"/>
  <c r="EH571" i="1"/>
  <c r="EI571" i="1"/>
  <c r="EJ571" i="1"/>
  <c r="EK571" i="1"/>
  <c r="EL571" i="1"/>
  <c r="EM571" i="1"/>
  <c r="EN571" i="1"/>
  <c r="EO571" i="1"/>
  <c r="EP571" i="1"/>
  <c r="EQ571" i="1"/>
  <c r="ER571" i="1"/>
  <c r="ES571" i="1"/>
  <c r="ET571" i="1"/>
  <c r="EU571" i="1"/>
  <c r="EV571" i="1"/>
  <c r="EW571" i="1"/>
  <c r="EX571" i="1"/>
  <c r="EY571" i="1"/>
  <c r="EZ571" i="1"/>
  <c r="FA571" i="1"/>
  <c r="FB571" i="1"/>
  <c r="FC571" i="1"/>
  <c r="FD571" i="1"/>
  <c r="FE571" i="1"/>
  <c r="FF571" i="1"/>
  <c r="FG571" i="1"/>
  <c r="FH571" i="1"/>
  <c r="FI571" i="1"/>
  <c r="FJ571" i="1"/>
  <c r="FK571" i="1"/>
  <c r="FL571" i="1"/>
  <c r="FM571" i="1"/>
  <c r="FN571" i="1"/>
  <c r="FO571" i="1"/>
  <c r="FP571" i="1"/>
  <c r="FQ571" i="1"/>
  <c r="FR571" i="1"/>
  <c r="FS571" i="1"/>
  <c r="FT571" i="1"/>
  <c r="FU571" i="1"/>
  <c r="FV571" i="1"/>
  <c r="FW571" i="1"/>
  <c r="FX571" i="1"/>
  <c r="FY571" i="1"/>
  <c r="FZ571" i="1"/>
  <c r="GA571" i="1"/>
  <c r="GB571" i="1"/>
  <c r="GC571" i="1"/>
  <c r="GD571" i="1"/>
  <c r="GE571" i="1"/>
  <c r="GF571" i="1"/>
  <c r="GG571" i="1"/>
  <c r="GH571" i="1"/>
  <c r="GI571" i="1"/>
  <c r="GJ571" i="1"/>
  <c r="GK571" i="1"/>
  <c r="GL571" i="1"/>
  <c r="GM571" i="1"/>
  <c r="GN571" i="1"/>
  <c r="GO571" i="1"/>
  <c r="GP571" i="1"/>
  <c r="GQ571" i="1"/>
  <c r="GR571" i="1"/>
  <c r="GS571" i="1"/>
  <c r="GT571" i="1"/>
  <c r="GU571" i="1"/>
  <c r="GV571" i="1"/>
  <c r="GW571" i="1"/>
  <c r="GX571" i="1"/>
  <c r="GY571" i="1"/>
  <c r="GZ571" i="1"/>
  <c r="HA571" i="1"/>
  <c r="HB571" i="1"/>
  <c r="HC571" i="1"/>
  <c r="HD571" i="1"/>
  <c r="HE571" i="1"/>
  <c r="HF571" i="1"/>
  <c r="HG571" i="1"/>
  <c r="HH571" i="1"/>
  <c r="HI571" i="1"/>
  <c r="HJ571" i="1"/>
  <c r="HK571" i="1"/>
  <c r="HL571" i="1"/>
  <c r="HM571" i="1"/>
  <c r="HN571" i="1"/>
  <c r="HO571" i="1"/>
  <c r="HP571" i="1"/>
  <c r="HQ571" i="1"/>
  <c r="HR571" i="1"/>
  <c r="HS571" i="1"/>
  <c r="HT571" i="1"/>
  <c r="HU571" i="1"/>
  <c r="HV571" i="1"/>
  <c r="HW571" i="1"/>
  <c r="HX571" i="1"/>
  <c r="HY571" i="1"/>
  <c r="HZ571" i="1"/>
  <c r="IA571" i="1"/>
  <c r="IB571" i="1"/>
  <c r="IC571" i="1"/>
  <c r="ID571" i="1"/>
  <c r="IE571" i="1"/>
  <c r="IF571" i="1"/>
  <c r="IG571" i="1"/>
  <c r="IH571" i="1"/>
  <c r="II571" i="1"/>
  <c r="IJ571" i="1"/>
  <c r="IK571" i="1"/>
  <c r="IL571" i="1"/>
  <c r="IM571" i="1"/>
  <c r="IN571" i="1"/>
  <c r="IO571" i="1"/>
  <c r="IP571" i="1"/>
  <c r="IQ571" i="1"/>
  <c r="IR571" i="1"/>
  <c r="IS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CC572" i="1"/>
  <c r="CD572" i="1"/>
  <c r="CE572" i="1"/>
  <c r="CF572" i="1"/>
  <c r="CG572" i="1"/>
  <c r="CH572" i="1"/>
  <c r="CI572" i="1"/>
  <c r="CJ572" i="1"/>
  <c r="CK572" i="1"/>
  <c r="CL572" i="1"/>
  <c r="CM572" i="1"/>
  <c r="CN572" i="1"/>
  <c r="CO572" i="1"/>
  <c r="CP572" i="1"/>
  <c r="CQ572" i="1"/>
  <c r="CR572" i="1"/>
  <c r="CS572" i="1"/>
  <c r="CT572" i="1"/>
  <c r="CU572" i="1"/>
  <c r="CV572" i="1"/>
  <c r="CW572" i="1"/>
  <c r="CX572" i="1"/>
  <c r="CY572" i="1"/>
  <c r="CZ572" i="1"/>
  <c r="DA572" i="1"/>
  <c r="DB572" i="1"/>
  <c r="DC572" i="1"/>
  <c r="DD572" i="1"/>
  <c r="DE572" i="1"/>
  <c r="DF572" i="1"/>
  <c r="DG572" i="1"/>
  <c r="DH572" i="1"/>
  <c r="DI572" i="1"/>
  <c r="DJ572" i="1"/>
  <c r="DK572" i="1"/>
  <c r="DL572" i="1"/>
  <c r="DM572" i="1"/>
  <c r="DN572" i="1"/>
  <c r="DO572" i="1"/>
  <c r="DP572" i="1"/>
  <c r="DQ572" i="1"/>
  <c r="DR572" i="1"/>
  <c r="DS572" i="1"/>
  <c r="DT572" i="1"/>
  <c r="DU572" i="1"/>
  <c r="DV572" i="1"/>
  <c r="DW572" i="1"/>
  <c r="DX572" i="1"/>
  <c r="DY572" i="1"/>
  <c r="DZ572" i="1"/>
  <c r="EA572" i="1"/>
  <c r="EB572" i="1"/>
  <c r="EC572" i="1"/>
  <c r="ED572" i="1"/>
  <c r="EE572" i="1"/>
  <c r="EF572" i="1"/>
  <c r="EG572" i="1"/>
  <c r="EH572" i="1"/>
  <c r="EI572" i="1"/>
  <c r="EJ572" i="1"/>
  <c r="EK572" i="1"/>
  <c r="EL572" i="1"/>
  <c r="EM572" i="1"/>
  <c r="EN572" i="1"/>
  <c r="EO572" i="1"/>
  <c r="EP572" i="1"/>
  <c r="EQ572" i="1"/>
  <c r="ER572" i="1"/>
  <c r="ES572" i="1"/>
  <c r="ET572" i="1"/>
  <c r="EU572" i="1"/>
  <c r="EV572" i="1"/>
  <c r="EW572" i="1"/>
  <c r="EX572" i="1"/>
  <c r="EY572" i="1"/>
  <c r="EZ572" i="1"/>
  <c r="FA572" i="1"/>
  <c r="FB572" i="1"/>
  <c r="FC572" i="1"/>
  <c r="FD572" i="1"/>
  <c r="FE572" i="1"/>
  <c r="FF572" i="1"/>
  <c r="FG572" i="1"/>
  <c r="FH572" i="1"/>
  <c r="FI572" i="1"/>
  <c r="FJ572" i="1"/>
  <c r="FK572" i="1"/>
  <c r="FL572" i="1"/>
  <c r="FM572" i="1"/>
  <c r="FN572" i="1"/>
  <c r="FO572" i="1"/>
  <c r="FP572" i="1"/>
  <c r="FQ572" i="1"/>
  <c r="FR572" i="1"/>
  <c r="FS572" i="1"/>
  <c r="FT572" i="1"/>
  <c r="FU572" i="1"/>
  <c r="FV572" i="1"/>
  <c r="FW572" i="1"/>
  <c r="FX572" i="1"/>
  <c r="FY572" i="1"/>
  <c r="FZ572" i="1"/>
  <c r="GA572" i="1"/>
  <c r="GB572" i="1"/>
  <c r="GC572" i="1"/>
  <c r="GD572" i="1"/>
  <c r="GE572" i="1"/>
  <c r="GF572" i="1"/>
  <c r="GG572" i="1"/>
  <c r="GH572" i="1"/>
  <c r="GI572" i="1"/>
  <c r="GJ572" i="1"/>
  <c r="GK572" i="1"/>
  <c r="GL572" i="1"/>
  <c r="GM572" i="1"/>
  <c r="GN572" i="1"/>
  <c r="GO572" i="1"/>
  <c r="GP572" i="1"/>
  <c r="GQ572" i="1"/>
  <c r="GR572" i="1"/>
  <c r="GS572" i="1"/>
  <c r="GT572" i="1"/>
  <c r="GU572" i="1"/>
  <c r="GV572" i="1"/>
  <c r="GW572" i="1"/>
  <c r="GX572" i="1"/>
  <c r="GY572" i="1"/>
  <c r="GZ572" i="1"/>
  <c r="HA572" i="1"/>
  <c r="HB572" i="1"/>
  <c r="HC572" i="1"/>
  <c r="HD572" i="1"/>
  <c r="HE572" i="1"/>
  <c r="HF572" i="1"/>
  <c r="HG572" i="1"/>
  <c r="HH572" i="1"/>
  <c r="HI572" i="1"/>
  <c r="HJ572" i="1"/>
  <c r="HK572" i="1"/>
  <c r="HL572" i="1"/>
  <c r="HM572" i="1"/>
  <c r="HN572" i="1"/>
  <c r="HO572" i="1"/>
  <c r="HP572" i="1"/>
  <c r="HQ572" i="1"/>
  <c r="HR572" i="1"/>
  <c r="HS572" i="1"/>
  <c r="HT572" i="1"/>
  <c r="HU572" i="1"/>
  <c r="HV572" i="1"/>
  <c r="HW572" i="1"/>
  <c r="HX572" i="1"/>
  <c r="HY572" i="1"/>
  <c r="HZ572" i="1"/>
  <c r="IA572" i="1"/>
  <c r="IB572" i="1"/>
  <c r="IC572" i="1"/>
  <c r="ID572" i="1"/>
  <c r="IE572" i="1"/>
  <c r="IF572" i="1"/>
  <c r="IG572" i="1"/>
  <c r="IH572" i="1"/>
  <c r="II572" i="1"/>
  <c r="IJ572" i="1"/>
  <c r="IK572" i="1"/>
  <c r="IL572" i="1"/>
  <c r="IM572" i="1"/>
  <c r="IN572" i="1"/>
  <c r="IO572" i="1"/>
  <c r="IP572" i="1"/>
  <c r="IQ572" i="1"/>
  <c r="IR572" i="1"/>
  <c r="IS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CC573" i="1"/>
  <c r="CD573" i="1"/>
  <c r="CE573" i="1"/>
  <c r="CF573" i="1"/>
  <c r="CG573" i="1"/>
  <c r="CH573" i="1"/>
  <c r="CI573" i="1"/>
  <c r="CJ573" i="1"/>
  <c r="CK573" i="1"/>
  <c r="CL573" i="1"/>
  <c r="CM573" i="1"/>
  <c r="CN573" i="1"/>
  <c r="CO573" i="1"/>
  <c r="CP573" i="1"/>
  <c r="CQ573" i="1"/>
  <c r="CR573" i="1"/>
  <c r="CS573" i="1"/>
  <c r="CT573" i="1"/>
  <c r="CU573" i="1"/>
  <c r="CV573" i="1"/>
  <c r="CW573" i="1"/>
  <c r="CX573" i="1"/>
  <c r="CY573" i="1"/>
  <c r="CZ573" i="1"/>
  <c r="DA573" i="1"/>
  <c r="DB573" i="1"/>
  <c r="DC573" i="1"/>
  <c r="DD573" i="1"/>
  <c r="DE573" i="1"/>
  <c r="DF573" i="1"/>
  <c r="DG573" i="1"/>
  <c r="DH573" i="1"/>
  <c r="DI573" i="1"/>
  <c r="DJ573" i="1"/>
  <c r="DK573" i="1"/>
  <c r="DL573" i="1"/>
  <c r="DM573" i="1"/>
  <c r="DN573" i="1"/>
  <c r="DO573" i="1"/>
  <c r="DP573" i="1"/>
  <c r="DQ573" i="1"/>
  <c r="DR573" i="1"/>
  <c r="DS573" i="1"/>
  <c r="DT573" i="1"/>
  <c r="DU573" i="1"/>
  <c r="DV573" i="1"/>
  <c r="DW573" i="1"/>
  <c r="DX573" i="1"/>
  <c r="DY573" i="1"/>
  <c r="DZ573" i="1"/>
  <c r="EA573" i="1"/>
  <c r="EB573" i="1"/>
  <c r="EC573" i="1"/>
  <c r="ED573" i="1"/>
  <c r="EE573" i="1"/>
  <c r="EF573" i="1"/>
  <c r="EG573" i="1"/>
  <c r="EH573" i="1"/>
  <c r="EI573" i="1"/>
  <c r="EJ573" i="1"/>
  <c r="EK573" i="1"/>
  <c r="EL573" i="1"/>
  <c r="EM573" i="1"/>
  <c r="EN573" i="1"/>
  <c r="EO573" i="1"/>
  <c r="EP573" i="1"/>
  <c r="EQ573" i="1"/>
  <c r="ER573" i="1"/>
  <c r="ES573" i="1"/>
  <c r="ET573" i="1"/>
  <c r="EU573" i="1"/>
  <c r="EV573" i="1"/>
  <c r="EW573" i="1"/>
  <c r="EX573" i="1"/>
  <c r="EY573" i="1"/>
  <c r="EZ573" i="1"/>
  <c r="FA573" i="1"/>
  <c r="FB573" i="1"/>
  <c r="FC573" i="1"/>
  <c r="FD573" i="1"/>
  <c r="FE573" i="1"/>
  <c r="FF573" i="1"/>
  <c r="FG573" i="1"/>
  <c r="FH573" i="1"/>
  <c r="FI573" i="1"/>
  <c r="FJ573" i="1"/>
  <c r="FK573" i="1"/>
  <c r="FL573" i="1"/>
  <c r="FM573" i="1"/>
  <c r="FN573" i="1"/>
  <c r="FO573" i="1"/>
  <c r="FP573" i="1"/>
  <c r="FQ573" i="1"/>
  <c r="FR573" i="1"/>
  <c r="FS573" i="1"/>
  <c r="FT573" i="1"/>
  <c r="FU573" i="1"/>
  <c r="FV573" i="1"/>
  <c r="FW573" i="1"/>
  <c r="FX573" i="1"/>
  <c r="FY573" i="1"/>
  <c r="FZ573" i="1"/>
  <c r="GA573" i="1"/>
  <c r="GB573" i="1"/>
  <c r="GC573" i="1"/>
  <c r="GD573" i="1"/>
  <c r="GE573" i="1"/>
  <c r="GF573" i="1"/>
  <c r="GG573" i="1"/>
  <c r="GH573" i="1"/>
  <c r="GI573" i="1"/>
  <c r="GJ573" i="1"/>
  <c r="GK573" i="1"/>
  <c r="GL573" i="1"/>
  <c r="GM573" i="1"/>
  <c r="GN573" i="1"/>
  <c r="GO573" i="1"/>
  <c r="GP573" i="1"/>
  <c r="GQ573" i="1"/>
  <c r="GR573" i="1"/>
  <c r="GS573" i="1"/>
  <c r="GT573" i="1"/>
  <c r="GU573" i="1"/>
  <c r="GV573" i="1"/>
  <c r="GW573" i="1"/>
  <c r="GX573" i="1"/>
  <c r="GY573" i="1"/>
  <c r="GZ573" i="1"/>
  <c r="HA573" i="1"/>
  <c r="HB573" i="1"/>
  <c r="HC573" i="1"/>
  <c r="HD573" i="1"/>
  <c r="HE573" i="1"/>
  <c r="HF573" i="1"/>
  <c r="HG573" i="1"/>
  <c r="HH573" i="1"/>
  <c r="HI573" i="1"/>
  <c r="HJ573" i="1"/>
  <c r="HK573" i="1"/>
  <c r="HL573" i="1"/>
  <c r="HM573" i="1"/>
  <c r="HN573" i="1"/>
  <c r="HO573" i="1"/>
  <c r="HP573" i="1"/>
  <c r="HQ573" i="1"/>
  <c r="HR573" i="1"/>
  <c r="HS573" i="1"/>
  <c r="HT573" i="1"/>
  <c r="HU573" i="1"/>
  <c r="HV573" i="1"/>
  <c r="HW573" i="1"/>
  <c r="HX573" i="1"/>
  <c r="HY573" i="1"/>
  <c r="HZ573" i="1"/>
  <c r="IA573" i="1"/>
  <c r="IB573" i="1"/>
  <c r="IC573" i="1"/>
  <c r="ID573" i="1"/>
  <c r="IE573" i="1"/>
  <c r="IF573" i="1"/>
  <c r="IG573" i="1"/>
  <c r="IH573" i="1"/>
  <c r="II573" i="1"/>
  <c r="IJ573" i="1"/>
  <c r="IK573" i="1"/>
  <c r="IL573" i="1"/>
  <c r="IM573" i="1"/>
  <c r="IN573" i="1"/>
  <c r="IO573" i="1"/>
  <c r="IP573" i="1"/>
  <c r="IQ573" i="1"/>
  <c r="IR573" i="1"/>
  <c r="IS573" i="1"/>
  <c r="H574" i="1"/>
  <c r="O574" i="1"/>
  <c r="V574" i="1"/>
  <c r="AC574" i="1"/>
  <c r="AJ574" i="1"/>
  <c r="AQ574" i="1"/>
  <c r="AX574" i="1"/>
  <c r="BE574" i="1"/>
  <c r="BL574" i="1"/>
  <c r="BS574" i="1"/>
  <c r="BZ574" i="1"/>
  <c r="CG574" i="1"/>
  <c r="CN574" i="1"/>
  <c r="CU574" i="1"/>
  <c r="DB574" i="1"/>
  <c r="DI574" i="1"/>
  <c r="DP574" i="1"/>
  <c r="DW574" i="1"/>
  <c r="ED574" i="1"/>
  <c r="EK574" i="1"/>
  <c r="ER574" i="1"/>
  <c r="EY574" i="1"/>
  <c r="FF574" i="1"/>
  <c r="FM574" i="1"/>
  <c r="FT574" i="1"/>
  <c r="GA574" i="1"/>
  <c r="GH574" i="1"/>
  <c r="GO574" i="1"/>
  <c r="GV574" i="1"/>
  <c r="HC574" i="1"/>
  <c r="HJ574" i="1"/>
  <c r="HQ574" i="1"/>
  <c r="HX574" i="1"/>
  <c r="IE574" i="1"/>
  <c r="IL574" i="1"/>
  <c r="IS574" i="1"/>
  <c r="B575" i="1"/>
  <c r="I575" i="1"/>
  <c r="P575" i="1"/>
  <c r="W575" i="1"/>
  <c r="AD575" i="1"/>
  <c r="AK575" i="1"/>
  <c r="AR575" i="1"/>
  <c r="AY575" i="1"/>
  <c r="BF575" i="1"/>
  <c r="BM575" i="1"/>
  <c r="BT575" i="1"/>
  <c r="CA575" i="1"/>
  <c r="CH575" i="1"/>
  <c r="CO575" i="1"/>
  <c r="CV575" i="1"/>
  <c r="DC575" i="1"/>
  <c r="DJ575" i="1"/>
  <c r="DQ575" i="1"/>
  <c r="DX575" i="1"/>
  <c r="EE575" i="1"/>
  <c r="EL575" i="1"/>
  <c r="ES575" i="1"/>
  <c r="EZ575" i="1"/>
  <c r="FG575" i="1"/>
  <c r="FN575" i="1"/>
  <c r="FU575" i="1"/>
  <c r="GB575" i="1"/>
  <c r="GI575" i="1"/>
  <c r="GP575" i="1"/>
  <c r="GW575" i="1"/>
  <c r="HD575" i="1"/>
  <c r="HK575" i="1"/>
  <c r="HR575" i="1"/>
  <c r="HY575" i="1"/>
  <c r="IF575" i="1"/>
  <c r="IM575" i="1"/>
  <c r="H576" i="1"/>
  <c r="I576" i="1"/>
  <c r="O576" i="1"/>
  <c r="P576" i="1"/>
  <c r="V576" i="1"/>
  <c r="W576" i="1"/>
  <c r="AC576" i="1"/>
  <c r="AD576" i="1"/>
  <c r="AJ576" i="1"/>
  <c r="AK576" i="1"/>
  <c r="AQ576" i="1"/>
  <c r="AR576" i="1"/>
  <c r="AX576" i="1"/>
  <c r="AY576" i="1"/>
  <c r="BE576" i="1"/>
  <c r="BF576" i="1"/>
  <c r="BL576" i="1"/>
  <c r="BM576" i="1"/>
  <c r="BS576" i="1"/>
  <c r="BT576" i="1"/>
  <c r="BZ576" i="1"/>
  <c r="CA576" i="1"/>
  <c r="CG576" i="1"/>
  <c r="CH576" i="1"/>
  <c r="CN576" i="1"/>
  <c r="CO576" i="1"/>
  <c r="CU576" i="1"/>
  <c r="CV576" i="1"/>
  <c r="DB576" i="1"/>
  <c r="DC576" i="1"/>
  <c r="DI576" i="1"/>
  <c r="DJ576" i="1"/>
  <c r="DP576" i="1"/>
  <c r="DQ576" i="1"/>
  <c r="DW576" i="1"/>
  <c r="DX576" i="1"/>
  <c r="ED576" i="1"/>
  <c r="EE576" i="1"/>
  <c r="EK576" i="1"/>
  <c r="EL576" i="1"/>
  <c r="ER576" i="1"/>
  <c r="ES576" i="1"/>
  <c r="EY576" i="1"/>
  <c r="EZ576" i="1"/>
  <c r="FF576" i="1"/>
  <c r="FG576" i="1"/>
  <c r="FM576" i="1"/>
  <c r="FN576" i="1"/>
  <c r="FT576" i="1"/>
  <c r="FU576" i="1"/>
  <c r="GA576" i="1"/>
  <c r="GB576" i="1"/>
  <c r="GH576" i="1"/>
  <c r="GI576" i="1"/>
  <c r="GO576" i="1"/>
  <c r="GP576" i="1"/>
  <c r="GV576" i="1"/>
  <c r="GW576" i="1"/>
  <c r="HC576" i="1"/>
  <c r="HD576" i="1"/>
  <c r="HJ576" i="1"/>
  <c r="HK576" i="1"/>
  <c r="HQ576" i="1"/>
  <c r="HR576" i="1"/>
  <c r="HX576" i="1"/>
  <c r="HY576" i="1"/>
  <c r="IE576" i="1"/>
  <c r="IF576" i="1"/>
  <c r="IL576" i="1"/>
  <c r="IM576" i="1"/>
  <c r="IS576" i="1"/>
  <c r="H577" i="1"/>
  <c r="I577" i="1"/>
  <c r="O577" i="1"/>
  <c r="P577" i="1"/>
  <c r="V577" i="1"/>
  <c r="W577" i="1"/>
  <c r="AC577" i="1"/>
  <c r="AD577" i="1"/>
  <c r="AJ577" i="1"/>
  <c r="AK577" i="1"/>
  <c r="AQ577" i="1"/>
  <c r="AR577" i="1"/>
  <c r="AX577" i="1"/>
  <c r="AY577" i="1"/>
  <c r="BE577" i="1"/>
  <c r="BF577" i="1"/>
  <c r="BL577" i="1"/>
  <c r="BM577" i="1"/>
  <c r="BS577" i="1"/>
  <c r="BT577" i="1"/>
  <c r="BZ577" i="1"/>
  <c r="CA577" i="1"/>
  <c r="CG577" i="1"/>
  <c r="CH577" i="1"/>
  <c r="CN577" i="1"/>
  <c r="CO577" i="1"/>
  <c r="CU577" i="1"/>
  <c r="CV577" i="1"/>
  <c r="DB577" i="1"/>
  <c r="DC577" i="1"/>
  <c r="DI577" i="1"/>
  <c r="DJ577" i="1"/>
  <c r="DP577" i="1"/>
  <c r="DQ577" i="1"/>
  <c r="DW577" i="1"/>
  <c r="DX577" i="1"/>
  <c r="ED577" i="1"/>
  <c r="EE577" i="1"/>
  <c r="EK577" i="1"/>
  <c r="EL577" i="1"/>
  <c r="ER577" i="1"/>
  <c r="ES577" i="1"/>
  <c r="EY577" i="1"/>
  <c r="EZ577" i="1"/>
  <c r="FF577" i="1"/>
  <c r="FG577" i="1"/>
  <c r="FM577" i="1"/>
  <c r="FN577" i="1"/>
  <c r="FT577" i="1"/>
  <c r="FU577" i="1"/>
  <c r="GA577" i="1"/>
  <c r="GB577" i="1"/>
  <c r="GH577" i="1"/>
  <c r="GI577" i="1"/>
  <c r="GO577" i="1"/>
  <c r="GP577" i="1"/>
  <c r="GV577" i="1"/>
  <c r="GW577" i="1"/>
  <c r="HC577" i="1"/>
  <c r="HD577" i="1"/>
  <c r="HJ577" i="1"/>
  <c r="HK577" i="1"/>
  <c r="HQ577" i="1"/>
  <c r="HR577" i="1"/>
  <c r="HX577" i="1"/>
  <c r="HY577" i="1"/>
  <c r="IE577" i="1"/>
  <c r="IF577" i="1"/>
  <c r="IL577" i="1"/>
  <c r="IM577" i="1"/>
  <c r="IS577" i="1"/>
  <c r="H578" i="1"/>
  <c r="I578" i="1"/>
  <c r="O578" i="1"/>
  <c r="P578" i="1"/>
  <c r="V578" i="1"/>
  <c r="W578" i="1"/>
  <c r="AC578" i="1"/>
  <c r="AD578" i="1"/>
  <c r="AJ578" i="1"/>
  <c r="AK578" i="1"/>
  <c r="AQ578" i="1"/>
  <c r="AR578" i="1"/>
  <c r="AX578" i="1"/>
  <c r="AY578" i="1"/>
  <c r="BE578" i="1"/>
  <c r="BF578" i="1"/>
  <c r="BL578" i="1"/>
  <c r="BM578" i="1"/>
  <c r="BS578" i="1"/>
  <c r="BT578" i="1"/>
  <c r="BZ578" i="1"/>
  <c r="CA578" i="1"/>
  <c r="CG578" i="1"/>
  <c r="CH578" i="1"/>
  <c r="CN578" i="1"/>
  <c r="CO578" i="1"/>
  <c r="CU578" i="1"/>
  <c r="CV578" i="1"/>
  <c r="DB578" i="1"/>
  <c r="DC578" i="1"/>
  <c r="DI578" i="1"/>
  <c r="DJ578" i="1"/>
  <c r="DP578" i="1"/>
  <c r="DQ578" i="1"/>
  <c r="DW578" i="1"/>
  <c r="DX578" i="1"/>
  <c r="ED578" i="1"/>
  <c r="EE578" i="1"/>
  <c r="EK578" i="1"/>
  <c r="EL578" i="1"/>
  <c r="ER578" i="1"/>
  <c r="ES578" i="1"/>
  <c r="EY578" i="1"/>
  <c r="EZ578" i="1"/>
  <c r="FF578" i="1"/>
  <c r="FG578" i="1"/>
  <c r="FM578" i="1"/>
  <c r="FN578" i="1"/>
  <c r="FT578" i="1"/>
  <c r="FU578" i="1"/>
  <c r="GA578" i="1"/>
  <c r="GB578" i="1"/>
  <c r="GH578" i="1"/>
  <c r="GI578" i="1"/>
  <c r="GO578" i="1"/>
  <c r="GP578" i="1"/>
  <c r="GV578" i="1"/>
  <c r="GW578" i="1"/>
  <c r="HC578" i="1"/>
  <c r="HD578" i="1"/>
  <c r="HJ578" i="1"/>
  <c r="HK578" i="1"/>
  <c r="HQ578" i="1"/>
  <c r="HR578" i="1"/>
  <c r="HX578" i="1"/>
  <c r="HY578" i="1"/>
  <c r="IE578" i="1"/>
  <c r="IF578" i="1"/>
  <c r="IL578" i="1"/>
  <c r="IM578" i="1"/>
  <c r="IS578" i="1"/>
  <c r="H579" i="1"/>
  <c r="I579" i="1"/>
  <c r="O579" i="1"/>
  <c r="P579" i="1"/>
  <c r="V579" i="1"/>
  <c r="W579" i="1"/>
  <c r="AC579" i="1"/>
  <c r="AD579" i="1"/>
  <c r="AJ579" i="1"/>
  <c r="AK579" i="1"/>
  <c r="AQ579" i="1"/>
  <c r="AR579" i="1"/>
  <c r="AX579" i="1"/>
  <c r="AY579" i="1"/>
  <c r="BE579" i="1"/>
  <c r="BF579" i="1"/>
  <c r="BL579" i="1"/>
  <c r="BM579" i="1"/>
  <c r="BS579" i="1"/>
  <c r="BT579" i="1"/>
  <c r="BZ579" i="1"/>
  <c r="CA579" i="1"/>
  <c r="CG579" i="1"/>
  <c r="CH579" i="1"/>
  <c r="CN579" i="1"/>
  <c r="CO579" i="1"/>
  <c r="CU579" i="1"/>
  <c r="CV579" i="1"/>
  <c r="DB579" i="1"/>
  <c r="DC579" i="1"/>
  <c r="DI579" i="1"/>
  <c r="DJ579" i="1"/>
  <c r="DP579" i="1"/>
  <c r="DQ579" i="1"/>
  <c r="DW579" i="1"/>
  <c r="DX579" i="1"/>
  <c r="ED579" i="1"/>
  <c r="EE579" i="1"/>
  <c r="EK579" i="1"/>
  <c r="EL579" i="1"/>
  <c r="ER579" i="1"/>
  <c r="ES579" i="1"/>
  <c r="EY579" i="1"/>
  <c r="EZ579" i="1"/>
  <c r="FF579" i="1"/>
  <c r="FG579" i="1"/>
  <c r="FM579" i="1"/>
  <c r="FN579" i="1"/>
  <c r="FT579" i="1"/>
  <c r="FU579" i="1"/>
  <c r="GA579" i="1"/>
  <c r="GB579" i="1"/>
  <c r="GH579" i="1"/>
  <c r="GI579" i="1"/>
  <c r="GO579" i="1"/>
  <c r="GP579" i="1"/>
  <c r="GV579" i="1"/>
  <c r="GW579" i="1"/>
  <c r="HC579" i="1"/>
  <c r="HD579" i="1"/>
  <c r="HJ579" i="1"/>
  <c r="HK579" i="1"/>
  <c r="HQ579" i="1"/>
  <c r="HR579" i="1"/>
  <c r="HX579" i="1"/>
  <c r="HY579" i="1"/>
  <c r="IE579" i="1"/>
  <c r="IF579" i="1"/>
  <c r="IL579" i="1"/>
  <c r="IM579" i="1"/>
  <c r="IS579" i="1"/>
  <c r="H581" i="1"/>
  <c r="O581" i="1"/>
  <c r="P581" i="1"/>
  <c r="V581" i="1"/>
  <c r="W581" i="1"/>
  <c r="AC581" i="1"/>
  <c r="AD581" i="1"/>
  <c r="AJ581" i="1"/>
  <c r="AK581" i="1"/>
  <c r="BU581" i="1"/>
  <c r="EY581" i="1"/>
  <c r="FF581" i="1"/>
  <c r="FM581" i="1"/>
  <c r="FT581" i="1"/>
  <c r="GA581" i="1"/>
  <c r="GH581" i="1"/>
  <c r="GO581" i="1"/>
  <c r="GV581" i="1"/>
  <c r="HC581" i="1"/>
  <c r="HJ581" i="1"/>
  <c r="HQ581" i="1"/>
  <c r="HX581" i="1"/>
  <c r="IE581" i="1"/>
  <c r="IL581" i="1"/>
  <c r="IS581" i="1"/>
  <c r="H582" i="1"/>
  <c r="O582" i="1"/>
  <c r="P582" i="1"/>
  <c r="V582" i="1"/>
  <c r="W582" i="1"/>
  <c r="AC582" i="1"/>
  <c r="AD582" i="1"/>
  <c r="AJ582" i="1"/>
  <c r="AK582" i="1"/>
  <c r="EK582" i="1"/>
  <c r="ER582" i="1"/>
  <c r="EY582" i="1"/>
  <c r="FF582" i="1"/>
  <c r="FM582" i="1"/>
  <c r="FT582" i="1"/>
  <c r="GA582" i="1"/>
  <c r="GH582" i="1"/>
  <c r="GO582" i="1"/>
  <c r="GV582" i="1"/>
  <c r="HC582" i="1"/>
  <c r="HJ582" i="1"/>
  <c r="HQ582" i="1"/>
  <c r="HX582" i="1"/>
  <c r="IE582" i="1"/>
  <c r="IL582" i="1"/>
  <c r="IS582" i="1"/>
  <c r="H583" i="1"/>
  <c r="O583" i="1"/>
  <c r="P583" i="1"/>
  <c r="V583" i="1"/>
  <c r="W583" i="1"/>
  <c r="AC583" i="1"/>
  <c r="AD583" i="1"/>
  <c r="AJ583" i="1"/>
  <c r="AK583" i="1"/>
  <c r="DK583" i="1"/>
  <c r="DL583" i="1"/>
  <c r="DM583" i="1"/>
  <c r="DN583" i="1"/>
  <c r="DO583" i="1"/>
  <c r="DP583" i="1"/>
  <c r="DQ583" i="1"/>
  <c r="DR583" i="1"/>
  <c r="DS583" i="1"/>
  <c r="DT583" i="1"/>
  <c r="DU583" i="1"/>
  <c r="EK583" i="1"/>
  <c r="ER583" i="1"/>
  <c r="EY583" i="1"/>
  <c r="FF583" i="1"/>
  <c r="FM583" i="1"/>
  <c r="FN583" i="1"/>
  <c r="FT583" i="1"/>
  <c r="FU583" i="1"/>
  <c r="GA583" i="1"/>
  <c r="GB583" i="1"/>
  <c r="GH583" i="1"/>
  <c r="GO583" i="1"/>
  <c r="GV583" i="1"/>
  <c r="HC583" i="1"/>
  <c r="HJ583" i="1"/>
  <c r="HQ583" i="1"/>
  <c r="HX583" i="1"/>
  <c r="IE583" i="1"/>
  <c r="IL583" i="1"/>
  <c r="IS583" i="1"/>
  <c r="H584" i="1"/>
  <c r="O584" i="1"/>
  <c r="P584" i="1"/>
  <c r="V584" i="1"/>
  <c r="W584" i="1"/>
  <c r="AC584" i="1"/>
  <c r="AD584" i="1"/>
  <c r="AJ584" i="1"/>
  <c r="AK584" i="1"/>
  <c r="EK584" i="1"/>
  <c r="ER584" i="1"/>
  <c r="EY584" i="1"/>
  <c r="FF584" i="1"/>
  <c r="FM584" i="1"/>
  <c r="FT584" i="1"/>
  <c r="GA584" i="1"/>
  <c r="GH584" i="1"/>
  <c r="GO584" i="1"/>
  <c r="GV584" i="1"/>
  <c r="HC584" i="1"/>
  <c r="HJ584" i="1"/>
  <c r="HQ584" i="1"/>
  <c r="HX584" i="1"/>
  <c r="IE584" i="1"/>
  <c r="IL584" i="1"/>
  <c r="IS584" i="1"/>
  <c r="H585" i="1"/>
  <c r="O585" i="1"/>
  <c r="P585" i="1"/>
  <c r="V585" i="1"/>
  <c r="W585" i="1"/>
  <c r="AC585" i="1"/>
  <c r="AD585" i="1"/>
  <c r="AJ585" i="1"/>
  <c r="AK585" i="1"/>
  <c r="CN585" i="1"/>
  <c r="CU585" i="1"/>
  <c r="DB585" i="1"/>
  <c r="DI585" i="1"/>
  <c r="DP585" i="1"/>
  <c r="DW585" i="1"/>
  <c r="ED585" i="1"/>
  <c r="EK585" i="1"/>
  <c r="ER585" i="1"/>
  <c r="EY585" i="1"/>
  <c r="FF585" i="1"/>
  <c r="FM585" i="1"/>
  <c r="FT585" i="1"/>
  <c r="GA585" i="1"/>
  <c r="GH585" i="1"/>
  <c r="GO585" i="1"/>
  <c r="GV585" i="1"/>
  <c r="HC585" i="1"/>
  <c r="HJ585" i="1"/>
  <c r="HQ585" i="1"/>
  <c r="HX585" i="1"/>
  <c r="IE585" i="1"/>
  <c r="IL585" i="1"/>
  <c r="IS585" i="1"/>
  <c r="H586" i="1"/>
  <c r="O586" i="1"/>
  <c r="P586" i="1"/>
  <c r="V586" i="1"/>
  <c r="W586" i="1"/>
  <c r="AC586" i="1"/>
  <c r="AD586" i="1"/>
  <c r="AJ586" i="1"/>
  <c r="AK586" i="1"/>
  <c r="CN586" i="1"/>
  <c r="CU586" i="1"/>
  <c r="DB586" i="1"/>
  <c r="DI586" i="1"/>
  <c r="DP586" i="1"/>
  <c r="DW586" i="1"/>
  <c r="ED586" i="1"/>
  <c r="EK586" i="1"/>
  <c r="ER586" i="1"/>
  <c r="EY586" i="1"/>
  <c r="FF586" i="1"/>
  <c r="FM586" i="1"/>
  <c r="FT586" i="1"/>
  <c r="GA586" i="1"/>
  <c r="GH586" i="1"/>
  <c r="GO586" i="1"/>
  <c r="GV586" i="1"/>
  <c r="HC586" i="1"/>
  <c r="HJ586" i="1"/>
  <c r="HQ586" i="1"/>
  <c r="HX586" i="1"/>
  <c r="IE586" i="1"/>
  <c r="IL586" i="1"/>
  <c r="IS586" i="1"/>
  <c r="P587" i="1"/>
  <c r="W587" i="1"/>
  <c r="CN587" i="1"/>
  <c r="CU587" i="1"/>
  <c r="DB587" i="1"/>
  <c r="DI587" i="1"/>
  <c r="DP587" i="1"/>
  <c r="DW587" i="1"/>
  <c r="ED587" i="1"/>
  <c r="EK587" i="1"/>
  <c r="ER587" i="1"/>
  <c r="FT587" i="1"/>
  <c r="GA587" i="1"/>
  <c r="GH587" i="1"/>
  <c r="GV587" i="1"/>
  <c r="GW587" i="1"/>
  <c r="GX587" i="1"/>
  <c r="GY587" i="1"/>
  <c r="HC587" i="1"/>
  <c r="HD587" i="1"/>
  <c r="HE587" i="1"/>
  <c r="HJ587" i="1"/>
  <c r="HK587" i="1"/>
  <c r="HL587" i="1"/>
  <c r="HQ587" i="1"/>
  <c r="HR587" i="1"/>
  <c r="HS587" i="1"/>
  <c r="HT587" i="1"/>
  <c r="HX587" i="1"/>
  <c r="HY587" i="1"/>
  <c r="HZ587" i="1"/>
  <c r="IA587" i="1"/>
  <c r="IB587" i="1"/>
  <c r="IE587" i="1"/>
  <c r="IL587" i="1"/>
  <c r="IS587" i="1"/>
  <c r="CN588" i="1"/>
  <c r="CU588" i="1"/>
  <c r="DB588" i="1"/>
  <c r="DI588" i="1"/>
  <c r="DP588" i="1"/>
  <c r="DW588" i="1"/>
  <c r="ED588" i="1"/>
  <c r="EK588" i="1"/>
  <c r="ER588" i="1"/>
  <c r="FT588" i="1"/>
  <c r="GA588" i="1"/>
  <c r="GH588" i="1"/>
  <c r="GV588" i="1"/>
  <c r="GW588" i="1"/>
  <c r="GX588" i="1"/>
  <c r="GY588" i="1"/>
  <c r="HJ588" i="1"/>
  <c r="HL588" i="1"/>
  <c r="HQ588" i="1"/>
  <c r="HX588" i="1"/>
  <c r="IE588" i="1"/>
  <c r="IL588" i="1"/>
  <c r="IS588" i="1"/>
  <c r="CN589" i="1"/>
  <c r="CU589" i="1"/>
  <c r="DB589" i="1"/>
  <c r="DI589" i="1"/>
  <c r="DP589" i="1"/>
  <c r="DW589" i="1"/>
  <c r="ED589" i="1"/>
  <c r="CN590" i="1"/>
  <c r="CU590" i="1"/>
  <c r="DB590" i="1"/>
  <c r="DI590" i="1"/>
  <c r="DP590" i="1"/>
  <c r="DW590" i="1"/>
  <c r="ED590" i="1"/>
  <c r="GZ590" i="1"/>
  <c r="GY591" i="1"/>
  <c r="HX592" i="1"/>
  <c r="CU593" i="1"/>
  <c r="DB593" i="1"/>
  <c r="DI593" i="1"/>
  <c r="DP593" i="1"/>
  <c r="DW593" i="1"/>
  <c r="ED593" i="1"/>
  <c r="HX593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BP607" i="1"/>
  <c r="BQ607" i="1"/>
  <c r="BR607" i="1"/>
  <c r="BS607" i="1"/>
  <c r="BT607" i="1"/>
  <c r="BU607" i="1"/>
  <c r="BV607" i="1"/>
  <c r="BW607" i="1"/>
  <c r="BX607" i="1"/>
  <c r="BY607" i="1"/>
  <c r="BZ607" i="1"/>
  <c r="CA607" i="1"/>
  <c r="CB607" i="1"/>
  <c r="CC607" i="1"/>
  <c r="CD607" i="1"/>
  <c r="CE607" i="1"/>
  <c r="CF607" i="1"/>
  <c r="CG607" i="1"/>
  <c r="CH607" i="1"/>
  <c r="CI607" i="1"/>
  <c r="CJ607" i="1"/>
  <c r="CK607" i="1"/>
  <c r="CL607" i="1"/>
  <c r="CM607" i="1"/>
  <c r="CN607" i="1"/>
  <c r="CO607" i="1"/>
  <c r="CP607" i="1"/>
  <c r="CQ607" i="1"/>
  <c r="CR607" i="1"/>
  <c r="CS607" i="1"/>
  <c r="CT607" i="1"/>
  <c r="CU607" i="1"/>
  <c r="CV607" i="1"/>
  <c r="CW607" i="1"/>
  <c r="CX607" i="1"/>
  <c r="CY607" i="1"/>
  <c r="CZ607" i="1"/>
  <c r="DA607" i="1"/>
  <c r="DB607" i="1"/>
  <c r="DC607" i="1"/>
  <c r="DD607" i="1"/>
  <c r="DE607" i="1"/>
  <c r="DF607" i="1"/>
  <c r="DG607" i="1"/>
  <c r="DH607" i="1"/>
  <c r="DI607" i="1"/>
  <c r="DJ607" i="1"/>
  <c r="DK607" i="1"/>
  <c r="DL607" i="1"/>
  <c r="DM607" i="1"/>
  <c r="DN607" i="1"/>
  <c r="DO607" i="1"/>
  <c r="DP607" i="1"/>
  <c r="DQ607" i="1"/>
  <c r="DR607" i="1"/>
  <c r="DS607" i="1"/>
  <c r="DT607" i="1"/>
  <c r="DU607" i="1"/>
  <c r="DV607" i="1"/>
  <c r="DW607" i="1"/>
  <c r="DX607" i="1"/>
  <c r="DY607" i="1"/>
  <c r="DZ607" i="1"/>
  <c r="EA607" i="1"/>
  <c r="EB607" i="1"/>
  <c r="EC607" i="1"/>
  <c r="ED607" i="1"/>
  <c r="EE607" i="1"/>
  <c r="EF607" i="1"/>
  <c r="EG607" i="1"/>
  <c r="EH607" i="1"/>
  <c r="EI607" i="1"/>
  <c r="EJ607" i="1"/>
  <c r="EK607" i="1"/>
  <c r="EL607" i="1"/>
  <c r="EM607" i="1"/>
  <c r="EN607" i="1"/>
  <c r="EO607" i="1"/>
  <c r="EP607" i="1"/>
  <c r="EQ607" i="1"/>
  <c r="ER607" i="1"/>
  <c r="ES607" i="1"/>
  <c r="ET607" i="1"/>
  <c r="EU607" i="1"/>
  <c r="EV607" i="1"/>
  <c r="EW607" i="1"/>
  <c r="EX607" i="1"/>
  <c r="EY607" i="1"/>
  <c r="EZ607" i="1"/>
  <c r="FA607" i="1"/>
  <c r="FB607" i="1"/>
  <c r="FC607" i="1"/>
  <c r="FD607" i="1"/>
  <c r="FE607" i="1"/>
  <c r="FF607" i="1"/>
  <c r="FG607" i="1"/>
  <c r="FH607" i="1"/>
  <c r="FI607" i="1"/>
  <c r="FJ607" i="1"/>
  <c r="FK607" i="1"/>
  <c r="FL607" i="1"/>
  <c r="FM607" i="1"/>
  <c r="FN607" i="1"/>
  <c r="FO607" i="1"/>
  <c r="FP607" i="1"/>
  <c r="FQ607" i="1"/>
  <c r="FR607" i="1"/>
  <c r="FS607" i="1"/>
  <c r="FT607" i="1"/>
  <c r="FU607" i="1"/>
  <c r="FV607" i="1"/>
  <c r="FW607" i="1"/>
  <c r="FX607" i="1"/>
  <c r="FY607" i="1"/>
  <c r="FZ607" i="1"/>
  <c r="GA607" i="1"/>
  <c r="GB607" i="1"/>
  <c r="GC607" i="1"/>
  <c r="GD607" i="1"/>
  <c r="GE607" i="1"/>
  <c r="GF607" i="1"/>
  <c r="GG607" i="1"/>
  <c r="GH607" i="1"/>
  <c r="GI607" i="1"/>
  <c r="GJ607" i="1"/>
  <c r="GK607" i="1"/>
  <c r="GL607" i="1"/>
  <c r="GM607" i="1"/>
  <c r="GN607" i="1"/>
  <c r="GO607" i="1"/>
  <c r="GP607" i="1"/>
  <c r="GQ607" i="1"/>
  <c r="GR607" i="1"/>
  <c r="GS607" i="1"/>
  <c r="GT607" i="1"/>
  <c r="GU607" i="1"/>
  <c r="GV607" i="1"/>
  <c r="GW607" i="1"/>
  <c r="GX607" i="1"/>
  <c r="GY607" i="1"/>
  <c r="GZ607" i="1"/>
  <c r="HA607" i="1"/>
  <c r="HB607" i="1"/>
  <c r="HC607" i="1"/>
  <c r="HD607" i="1"/>
  <c r="HE607" i="1"/>
  <c r="HF607" i="1"/>
  <c r="HG607" i="1"/>
  <c r="HH607" i="1"/>
  <c r="HI607" i="1"/>
  <c r="HJ607" i="1"/>
  <c r="HK607" i="1"/>
  <c r="HL607" i="1"/>
  <c r="HM607" i="1"/>
  <c r="HN607" i="1"/>
  <c r="HO607" i="1"/>
  <c r="HP607" i="1"/>
  <c r="HQ607" i="1"/>
  <c r="HR607" i="1"/>
  <c r="HS607" i="1"/>
  <c r="HT607" i="1"/>
  <c r="HU607" i="1"/>
  <c r="HV607" i="1"/>
  <c r="HW607" i="1"/>
  <c r="HX607" i="1"/>
  <c r="HY607" i="1"/>
  <c r="HZ607" i="1"/>
  <c r="IA607" i="1"/>
  <c r="IB607" i="1"/>
  <c r="IC607" i="1"/>
  <c r="ID607" i="1"/>
  <c r="IE607" i="1"/>
  <c r="IF607" i="1"/>
  <c r="IG607" i="1"/>
  <c r="IH607" i="1"/>
  <c r="II607" i="1"/>
  <c r="IJ607" i="1"/>
  <c r="IK607" i="1"/>
  <c r="IL607" i="1"/>
  <c r="IM607" i="1"/>
  <c r="IN607" i="1"/>
  <c r="IO607" i="1"/>
  <c r="IP607" i="1"/>
  <c r="IQ607" i="1"/>
  <c r="IR607" i="1"/>
  <c r="IS607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BP611" i="1"/>
  <c r="BQ611" i="1"/>
  <c r="BR611" i="1"/>
  <c r="BS611" i="1"/>
  <c r="BT611" i="1"/>
  <c r="BU611" i="1"/>
  <c r="BV611" i="1"/>
  <c r="BW611" i="1"/>
  <c r="BX611" i="1"/>
  <c r="BY611" i="1"/>
  <c r="BZ611" i="1"/>
  <c r="CA611" i="1"/>
  <c r="CB611" i="1"/>
  <c r="CC611" i="1"/>
  <c r="CD611" i="1"/>
  <c r="CE611" i="1"/>
  <c r="CF611" i="1"/>
  <c r="CG611" i="1"/>
  <c r="CH611" i="1"/>
  <c r="CI611" i="1"/>
  <c r="CJ611" i="1"/>
  <c r="CK611" i="1"/>
  <c r="CL611" i="1"/>
  <c r="CM611" i="1"/>
  <c r="CN611" i="1"/>
  <c r="CO611" i="1"/>
  <c r="CP611" i="1"/>
  <c r="CQ611" i="1"/>
  <c r="CR611" i="1"/>
  <c r="CS611" i="1"/>
  <c r="CT611" i="1"/>
  <c r="CU611" i="1"/>
  <c r="CV611" i="1"/>
  <c r="CW611" i="1"/>
  <c r="CX611" i="1"/>
  <c r="CY611" i="1"/>
  <c r="CZ611" i="1"/>
  <c r="DA611" i="1"/>
  <c r="DB611" i="1"/>
  <c r="DC611" i="1"/>
  <c r="DD611" i="1"/>
  <c r="DE611" i="1"/>
  <c r="DF611" i="1"/>
  <c r="DG611" i="1"/>
  <c r="DH611" i="1"/>
  <c r="DI611" i="1"/>
  <c r="DJ611" i="1"/>
  <c r="DK611" i="1"/>
  <c r="DL611" i="1"/>
  <c r="DM611" i="1"/>
  <c r="DN611" i="1"/>
  <c r="DO611" i="1"/>
  <c r="DP611" i="1"/>
  <c r="DQ611" i="1"/>
  <c r="DR611" i="1"/>
  <c r="DS611" i="1"/>
  <c r="DT611" i="1"/>
  <c r="DU611" i="1"/>
  <c r="DV611" i="1"/>
  <c r="DW611" i="1"/>
  <c r="DX611" i="1"/>
  <c r="DY611" i="1"/>
  <c r="DZ611" i="1"/>
  <c r="EA611" i="1"/>
  <c r="EB611" i="1"/>
  <c r="EC611" i="1"/>
  <c r="ED611" i="1"/>
  <c r="EE611" i="1"/>
  <c r="EF611" i="1"/>
  <c r="EG611" i="1"/>
  <c r="EH611" i="1"/>
  <c r="EI611" i="1"/>
  <c r="EJ611" i="1"/>
  <c r="EK611" i="1"/>
  <c r="EL611" i="1"/>
  <c r="EM611" i="1"/>
  <c r="EN611" i="1"/>
  <c r="EO611" i="1"/>
  <c r="EP611" i="1"/>
  <c r="EQ611" i="1"/>
  <c r="ER611" i="1"/>
  <c r="ES611" i="1"/>
  <c r="ET611" i="1"/>
  <c r="EU611" i="1"/>
  <c r="EV611" i="1"/>
  <c r="EW611" i="1"/>
  <c r="EX611" i="1"/>
  <c r="EY611" i="1"/>
  <c r="EZ611" i="1"/>
  <c r="FA611" i="1"/>
  <c r="FB611" i="1"/>
  <c r="FC611" i="1"/>
  <c r="FD611" i="1"/>
  <c r="FE611" i="1"/>
  <c r="FF611" i="1"/>
  <c r="FG611" i="1"/>
  <c r="FH611" i="1"/>
  <c r="FI611" i="1"/>
  <c r="FJ611" i="1"/>
  <c r="FK611" i="1"/>
  <c r="FL611" i="1"/>
  <c r="FM611" i="1"/>
  <c r="FN611" i="1"/>
  <c r="FO611" i="1"/>
  <c r="FP611" i="1"/>
  <c r="FQ611" i="1"/>
  <c r="FR611" i="1"/>
  <c r="FS611" i="1"/>
  <c r="FT611" i="1"/>
  <c r="FU611" i="1"/>
  <c r="FV611" i="1"/>
  <c r="FW611" i="1"/>
  <c r="FX611" i="1"/>
  <c r="FY611" i="1"/>
  <c r="FZ611" i="1"/>
  <c r="GA611" i="1"/>
  <c r="GB611" i="1"/>
  <c r="GC611" i="1"/>
  <c r="GD611" i="1"/>
  <c r="GE611" i="1"/>
  <c r="GF611" i="1"/>
  <c r="GG611" i="1"/>
  <c r="GH611" i="1"/>
  <c r="GI611" i="1"/>
  <c r="GJ611" i="1"/>
  <c r="GK611" i="1"/>
  <c r="GL611" i="1"/>
  <c r="GM611" i="1"/>
  <c r="GN611" i="1"/>
  <c r="GO611" i="1"/>
  <c r="GP611" i="1"/>
  <c r="GQ611" i="1"/>
  <c r="GR611" i="1"/>
  <c r="GS611" i="1"/>
  <c r="GT611" i="1"/>
  <c r="GU611" i="1"/>
  <c r="GV611" i="1"/>
  <c r="GW611" i="1"/>
  <c r="GX611" i="1"/>
  <c r="GY611" i="1"/>
  <c r="GZ611" i="1"/>
  <c r="HA611" i="1"/>
  <c r="HB611" i="1"/>
  <c r="HC611" i="1"/>
  <c r="HD611" i="1"/>
  <c r="HE611" i="1"/>
  <c r="HF611" i="1"/>
  <c r="HG611" i="1"/>
  <c r="HH611" i="1"/>
  <c r="HI611" i="1"/>
  <c r="HJ611" i="1"/>
  <c r="HK611" i="1"/>
  <c r="HL611" i="1"/>
  <c r="HM611" i="1"/>
  <c r="HN611" i="1"/>
  <c r="HO611" i="1"/>
  <c r="HP611" i="1"/>
  <c r="HQ611" i="1"/>
  <c r="HR611" i="1"/>
  <c r="HS611" i="1"/>
  <c r="HT611" i="1"/>
  <c r="HU611" i="1"/>
  <c r="HV611" i="1"/>
  <c r="HW611" i="1"/>
  <c r="HX611" i="1"/>
  <c r="HY611" i="1"/>
  <c r="HZ611" i="1"/>
  <c r="IA611" i="1"/>
  <c r="IB611" i="1"/>
  <c r="IC611" i="1"/>
  <c r="ID611" i="1"/>
  <c r="IE611" i="1"/>
  <c r="IF611" i="1"/>
  <c r="IG611" i="1"/>
  <c r="IH611" i="1"/>
  <c r="II611" i="1"/>
  <c r="IJ611" i="1"/>
  <c r="IK611" i="1"/>
  <c r="IL611" i="1"/>
  <c r="IM611" i="1"/>
  <c r="IN611" i="1"/>
  <c r="IO611" i="1"/>
  <c r="IP611" i="1"/>
  <c r="IQ611" i="1"/>
  <c r="IR611" i="1"/>
  <c r="IS611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BP613" i="1"/>
  <c r="BQ613" i="1"/>
  <c r="BR613" i="1"/>
  <c r="BS613" i="1"/>
  <c r="BT613" i="1"/>
  <c r="BU613" i="1"/>
  <c r="BV613" i="1"/>
  <c r="BW613" i="1"/>
  <c r="BX613" i="1"/>
  <c r="BY613" i="1"/>
  <c r="BZ613" i="1"/>
  <c r="CA613" i="1"/>
  <c r="CB613" i="1"/>
  <c r="CC613" i="1"/>
  <c r="CD613" i="1"/>
  <c r="CE613" i="1"/>
  <c r="CF613" i="1"/>
  <c r="CG613" i="1"/>
  <c r="CH613" i="1"/>
  <c r="CI613" i="1"/>
  <c r="CJ613" i="1"/>
  <c r="CK613" i="1"/>
  <c r="CL613" i="1"/>
  <c r="CM613" i="1"/>
  <c r="CN613" i="1"/>
  <c r="CO613" i="1"/>
  <c r="CP613" i="1"/>
  <c r="CQ613" i="1"/>
  <c r="CR613" i="1"/>
  <c r="CS613" i="1"/>
  <c r="CT613" i="1"/>
  <c r="CU613" i="1"/>
  <c r="CV613" i="1"/>
  <c r="CW613" i="1"/>
  <c r="CX613" i="1"/>
  <c r="CY613" i="1"/>
  <c r="CZ613" i="1"/>
  <c r="DA613" i="1"/>
  <c r="DB613" i="1"/>
  <c r="DC613" i="1"/>
  <c r="DD613" i="1"/>
  <c r="DE613" i="1"/>
  <c r="DF613" i="1"/>
  <c r="DG613" i="1"/>
  <c r="DH613" i="1"/>
  <c r="DI613" i="1"/>
  <c r="DJ613" i="1"/>
  <c r="DK613" i="1"/>
  <c r="DL613" i="1"/>
  <c r="DM613" i="1"/>
  <c r="DN613" i="1"/>
  <c r="DO613" i="1"/>
  <c r="DP613" i="1"/>
  <c r="DQ613" i="1"/>
  <c r="DR613" i="1"/>
  <c r="DS613" i="1"/>
  <c r="DT613" i="1"/>
  <c r="DU613" i="1"/>
  <c r="DV613" i="1"/>
  <c r="DW613" i="1"/>
  <c r="DX613" i="1"/>
  <c r="DY613" i="1"/>
  <c r="DZ613" i="1"/>
  <c r="EA613" i="1"/>
  <c r="EB613" i="1"/>
  <c r="EC613" i="1"/>
  <c r="ED613" i="1"/>
  <c r="EE613" i="1"/>
  <c r="EF613" i="1"/>
  <c r="EG613" i="1"/>
  <c r="EH613" i="1"/>
  <c r="EI613" i="1"/>
  <c r="EJ613" i="1"/>
  <c r="EK613" i="1"/>
  <c r="EL613" i="1"/>
  <c r="EM613" i="1"/>
  <c r="EN613" i="1"/>
  <c r="EO613" i="1"/>
  <c r="EP613" i="1"/>
  <c r="EQ613" i="1"/>
  <c r="ER613" i="1"/>
  <c r="ES613" i="1"/>
  <c r="ET613" i="1"/>
  <c r="EU613" i="1"/>
  <c r="EV613" i="1"/>
  <c r="EW613" i="1"/>
  <c r="EX613" i="1"/>
  <c r="EY613" i="1"/>
  <c r="EZ613" i="1"/>
  <c r="FA613" i="1"/>
  <c r="FB613" i="1"/>
  <c r="FC613" i="1"/>
  <c r="FD613" i="1"/>
  <c r="FE613" i="1"/>
  <c r="FF613" i="1"/>
  <c r="FG613" i="1"/>
  <c r="FH613" i="1"/>
  <c r="FI613" i="1"/>
  <c r="FJ613" i="1"/>
  <c r="FK613" i="1"/>
  <c r="FL613" i="1"/>
  <c r="FM613" i="1"/>
  <c r="FN613" i="1"/>
  <c r="FO613" i="1"/>
  <c r="FP613" i="1"/>
  <c r="FQ613" i="1"/>
  <c r="FR613" i="1"/>
  <c r="FS613" i="1"/>
  <c r="FT613" i="1"/>
  <c r="FU613" i="1"/>
  <c r="FV613" i="1"/>
  <c r="FW613" i="1"/>
  <c r="FX613" i="1"/>
  <c r="FY613" i="1"/>
  <c r="FZ613" i="1"/>
  <c r="GA613" i="1"/>
  <c r="GB613" i="1"/>
  <c r="GC613" i="1"/>
  <c r="GD613" i="1"/>
  <c r="GE613" i="1"/>
  <c r="GF613" i="1"/>
  <c r="GG613" i="1"/>
  <c r="GH613" i="1"/>
  <c r="GI613" i="1"/>
  <c r="GJ613" i="1"/>
  <c r="GK613" i="1"/>
  <c r="GL613" i="1"/>
  <c r="GM613" i="1"/>
  <c r="GN613" i="1"/>
  <c r="GO613" i="1"/>
  <c r="GP613" i="1"/>
  <c r="GQ613" i="1"/>
  <c r="GR613" i="1"/>
  <c r="GS613" i="1"/>
  <c r="GT613" i="1"/>
  <c r="GU613" i="1"/>
  <c r="GV613" i="1"/>
  <c r="GW613" i="1"/>
  <c r="GX613" i="1"/>
  <c r="GY613" i="1"/>
  <c r="GZ613" i="1"/>
  <c r="HA613" i="1"/>
  <c r="HB613" i="1"/>
  <c r="HC613" i="1"/>
  <c r="HD613" i="1"/>
  <c r="HE613" i="1"/>
  <c r="HF613" i="1"/>
  <c r="HG613" i="1"/>
  <c r="HH613" i="1"/>
  <c r="HI613" i="1"/>
  <c r="HJ613" i="1"/>
  <c r="HK613" i="1"/>
  <c r="HL613" i="1"/>
  <c r="HM613" i="1"/>
  <c r="HN613" i="1"/>
  <c r="HO613" i="1"/>
  <c r="HP613" i="1"/>
  <c r="HQ613" i="1"/>
  <c r="HR613" i="1"/>
  <c r="HS613" i="1"/>
  <c r="HT613" i="1"/>
  <c r="HU613" i="1"/>
  <c r="HV613" i="1"/>
  <c r="HW613" i="1"/>
  <c r="HX613" i="1"/>
  <c r="HY613" i="1"/>
  <c r="HZ613" i="1"/>
  <c r="IA613" i="1"/>
  <c r="IB613" i="1"/>
  <c r="IC613" i="1"/>
  <c r="ID613" i="1"/>
  <c r="IE613" i="1"/>
  <c r="IF613" i="1"/>
  <c r="IG613" i="1"/>
  <c r="IH613" i="1"/>
  <c r="II613" i="1"/>
  <c r="IJ613" i="1"/>
  <c r="IK613" i="1"/>
  <c r="IL613" i="1"/>
  <c r="IM613" i="1"/>
  <c r="IN613" i="1"/>
  <c r="IO613" i="1"/>
  <c r="IP613" i="1"/>
  <c r="IQ613" i="1"/>
  <c r="IR613" i="1"/>
  <c r="IS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BP614" i="1"/>
  <c r="BQ614" i="1"/>
  <c r="BR614" i="1"/>
  <c r="BS614" i="1"/>
  <c r="BT614" i="1"/>
  <c r="BU614" i="1"/>
  <c r="BV614" i="1"/>
  <c r="BW614" i="1"/>
  <c r="BX614" i="1"/>
  <c r="BY614" i="1"/>
  <c r="BZ614" i="1"/>
  <c r="CA614" i="1"/>
  <c r="CB614" i="1"/>
  <c r="CC614" i="1"/>
  <c r="CD614" i="1"/>
  <c r="CE614" i="1"/>
  <c r="CF614" i="1"/>
  <c r="CG614" i="1"/>
  <c r="CH614" i="1"/>
  <c r="CI614" i="1"/>
  <c r="CJ614" i="1"/>
  <c r="CK614" i="1"/>
  <c r="CL614" i="1"/>
  <c r="CM614" i="1"/>
  <c r="CN614" i="1"/>
  <c r="CO614" i="1"/>
  <c r="CP614" i="1"/>
  <c r="CQ614" i="1"/>
  <c r="CR614" i="1"/>
  <c r="CS614" i="1"/>
  <c r="CT614" i="1"/>
  <c r="CU614" i="1"/>
  <c r="CV614" i="1"/>
  <c r="CW614" i="1"/>
  <c r="CX614" i="1"/>
  <c r="CY614" i="1"/>
  <c r="CZ614" i="1"/>
  <c r="DA614" i="1"/>
  <c r="DB614" i="1"/>
  <c r="DC614" i="1"/>
  <c r="DD614" i="1"/>
  <c r="DE614" i="1"/>
  <c r="DF614" i="1"/>
  <c r="DG614" i="1"/>
  <c r="DH614" i="1"/>
  <c r="DI614" i="1"/>
  <c r="DJ614" i="1"/>
  <c r="DK614" i="1"/>
  <c r="DL614" i="1"/>
  <c r="DM614" i="1"/>
  <c r="DN614" i="1"/>
  <c r="DO614" i="1"/>
  <c r="DP614" i="1"/>
  <c r="DQ614" i="1"/>
  <c r="DR614" i="1"/>
  <c r="DS614" i="1"/>
  <c r="DT614" i="1"/>
  <c r="DU614" i="1"/>
  <c r="DV614" i="1"/>
  <c r="DW614" i="1"/>
  <c r="DX614" i="1"/>
  <c r="DY614" i="1"/>
  <c r="DZ614" i="1"/>
  <c r="EA614" i="1"/>
  <c r="EB614" i="1"/>
  <c r="EC614" i="1"/>
  <c r="ED614" i="1"/>
  <c r="EE614" i="1"/>
  <c r="EF614" i="1"/>
  <c r="EG614" i="1"/>
  <c r="EH614" i="1"/>
  <c r="EI614" i="1"/>
  <c r="EJ614" i="1"/>
  <c r="EK614" i="1"/>
  <c r="EL614" i="1"/>
  <c r="EM614" i="1"/>
  <c r="EN614" i="1"/>
  <c r="EO614" i="1"/>
  <c r="EP614" i="1"/>
  <c r="EQ614" i="1"/>
  <c r="ER614" i="1"/>
  <c r="ES614" i="1"/>
  <c r="ET614" i="1"/>
  <c r="EU614" i="1"/>
  <c r="EV614" i="1"/>
  <c r="EW614" i="1"/>
  <c r="EX614" i="1"/>
  <c r="EY614" i="1"/>
  <c r="EZ614" i="1"/>
  <c r="FA614" i="1"/>
  <c r="FB614" i="1"/>
  <c r="FC614" i="1"/>
  <c r="FD614" i="1"/>
  <c r="FE614" i="1"/>
  <c r="FF614" i="1"/>
  <c r="FG614" i="1"/>
  <c r="FH614" i="1"/>
  <c r="FI614" i="1"/>
  <c r="FJ614" i="1"/>
  <c r="FK614" i="1"/>
  <c r="FL614" i="1"/>
  <c r="FM614" i="1"/>
  <c r="FN614" i="1"/>
  <c r="FO614" i="1"/>
  <c r="FP614" i="1"/>
  <c r="FQ614" i="1"/>
  <c r="FR614" i="1"/>
  <c r="FS614" i="1"/>
  <c r="FT614" i="1"/>
  <c r="FU614" i="1"/>
  <c r="FV614" i="1"/>
  <c r="FW614" i="1"/>
  <c r="FX614" i="1"/>
  <c r="FY614" i="1"/>
  <c r="FZ614" i="1"/>
  <c r="GA614" i="1"/>
  <c r="GB614" i="1"/>
  <c r="GC614" i="1"/>
  <c r="GD614" i="1"/>
  <c r="GE614" i="1"/>
  <c r="GF614" i="1"/>
  <c r="GG614" i="1"/>
  <c r="GH614" i="1"/>
  <c r="GI614" i="1"/>
  <c r="GJ614" i="1"/>
  <c r="GK614" i="1"/>
  <c r="GL614" i="1"/>
  <c r="GM614" i="1"/>
  <c r="GN614" i="1"/>
  <c r="GO614" i="1"/>
  <c r="GP614" i="1"/>
  <c r="GQ614" i="1"/>
  <c r="GR614" i="1"/>
  <c r="GS614" i="1"/>
  <c r="GT614" i="1"/>
  <c r="GU614" i="1"/>
  <c r="GV614" i="1"/>
  <c r="GW614" i="1"/>
  <c r="GX614" i="1"/>
  <c r="GY614" i="1"/>
  <c r="GZ614" i="1"/>
  <c r="HA614" i="1"/>
  <c r="HB614" i="1"/>
  <c r="HC614" i="1"/>
  <c r="HD614" i="1"/>
  <c r="HE614" i="1"/>
  <c r="HF614" i="1"/>
  <c r="HG614" i="1"/>
  <c r="HH614" i="1"/>
  <c r="HI614" i="1"/>
  <c r="HJ614" i="1"/>
  <c r="HK614" i="1"/>
  <c r="HL614" i="1"/>
  <c r="HM614" i="1"/>
  <c r="HN614" i="1"/>
  <c r="HO614" i="1"/>
  <c r="HP614" i="1"/>
  <c r="HQ614" i="1"/>
  <c r="HR614" i="1"/>
  <c r="HS614" i="1"/>
  <c r="HT614" i="1"/>
  <c r="HU614" i="1"/>
  <c r="HV614" i="1"/>
  <c r="HW614" i="1"/>
  <c r="HX614" i="1"/>
  <c r="HY614" i="1"/>
  <c r="HZ614" i="1"/>
  <c r="IA614" i="1"/>
  <c r="IB614" i="1"/>
  <c r="IC614" i="1"/>
  <c r="ID614" i="1"/>
  <c r="IE614" i="1"/>
  <c r="IF614" i="1"/>
  <c r="IG614" i="1"/>
  <c r="IH614" i="1"/>
  <c r="II614" i="1"/>
  <c r="IJ614" i="1"/>
  <c r="IK614" i="1"/>
  <c r="IL614" i="1"/>
  <c r="IM614" i="1"/>
  <c r="IN614" i="1"/>
  <c r="IO614" i="1"/>
  <c r="IP614" i="1"/>
  <c r="IQ614" i="1"/>
  <c r="IR614" i="1"/>
  <c r="IS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BP615" i="1"/>
  <c r="BQ615" i="1"/>
  <c r="BR615" i="1"/>
  <c r="BS615" i="1"/>
  <c r="BT615" i="1"/>
  <c r="BU615" i="1"/>
  <c r="BV615" i="1"/>
  <c r="BW615" i="1"/>
  <c r="BX615" i="1"/>
  <c r="BY615" i="1"/>
  <c r="BZ615" i="1"/>
  <c r="CA615" i="1"/>
  <c r="CB615" i="1"/>
  <c r="CC615" i="1"/>
  <c r="CD615" i="1"/>
  <c r="CE615" i="1"/>
  <c r="CF615" i="1"/>
  <c r="CG615" i="1"/>
  <c r="CH615" i="1"/>
  <c r="CI615" i="1"/>
  <c r="CJ615" i="1"/>
  <c r="CK615" i="1"/>
  <c r="CL615" i="1"/>
  <c r="CM615" i="1"/>
  <c r="CN615" i="1"/>
  <c r="CO615" i="1"/>
  <c r="CP615" i="1"/>
  <c r="CQ615" i="1"/>
  <c r="CR615" i="1"/>
  <c r="CS615" i="1"/>
  <c r="CT615" i="1"/>
  <c r="CU615" i="1"/>
  <c r="CV615" i="1"/>
  <c r="CW615" i="1"/>
  <c r="CX615" i="1"/>
  <c r="CY615" i="1"/>
  <c r="CZ615" i="1"/>
  <c r="DA615" i="1"/>
  <c r="DB615" i="1"/>
  <c r="DC615" i="1"/>
  <c r="DD615" i="1"/>
  <c r="DE615" i="1"/>
  <c r="DF615" i="1"/>
  <c r="DG615" i="1"/>
  <c r="DH615" i="1"/>
  <c r="DI615" i="1"/>
  <c r="DJ615" i="1"/>
  <c r="DK615" i="1"/>
  <c r="DL615" i="1"/>
  <c r="DM615" i="1"/>
  <c r="DN615" i="1"/>
  <c r="DO615" i="1"/>
  <c r="DP615" i="1"/>
  <c r="DQ615" i="1"/>
  <c r="DR615" i="1"/>
  <c r="DS615" i="1"/>
  <c r="DT615" i="1"/>
  <c r="DU615" i="1"/>
  <c r="DV615" i="1"/>
  <c r="DW615" i="1"/>
  <c r="DX615" i="1"/>
  <c r="DY615" i="1"/>
  <c r="DZ615" i="1"/>
  <c r="EA615" i="1"/>
  <c r="EB615" i="1"/>
  <c r="EC615" i="1"/>
  <c r="ED615" i="1"/>
  <c r="EE615" i="1"/>
  <c r="EF615" i="1"/>
  <c r="EG615" i="1"/>
  <c r="EH615" i="1"/>
  <c r="EI615" i="1"/>
  <c r="EJ615" i="1"/>
  <c r="EK615" i="1"/>
  <c r="EL615" i="1"/>
  <c r="EM615" i="1"/>
  <c r="EN615" i="1"/>
  <c r="EO615" i="1"/>
  <c r="EP615" i="1"/>
  <c r="EQ615" i="1"/>
  <c r="ER615" i="1"/>
  <c r="ES615" i="1"/>
  <c r="ET615" i="1"/>
  <c r="EU615" i="1"/>
  <c r="EV615" i="1"/>
  <c r="EW615" i="1"/>
  <c r="EX615" i="1"/>
  <c r="EY615" i="1"/>
  <c r="EZ615" i="1"/>
  <c r="FA615" i="1"/>
  <c r="FB615" i="1"/>
  <c r="FC615" i="1"/>
  <c r="FD615" i="1"/>
  <c r="FE615" i="1"/>
  <c r="FF615" i="1"/>
  <c r="FG615" i="1"/>
  <c r="FH615" i="1"/>
  <c r="FI615" i="1"/>
  <c r="FJ615" i="1"/>
  <c r="FK615" i="1"/>
  <c r="FL615" i="1"/>
  <c r="FM615" i="1"/>
  <c r="FN615" i="1"/>
  <c r="FO615" i="1"/>
  <c r="FP615" i="1"/>
  <c r="FQ615" i="1"/>
  <c r="FR615" i="1"/>
  <c r="FS615" i="1"/>
  <c r="FT615" i="1"/>
  <c r="FU615" i="1"/>
  <c r="FV615" i="1"/>
  <c r="FW615" i="1"/>
  <c r="FX615" i="1"/>
  <c r="FY615" i="1"/>
  <c r="FZ615" i="1"/>
  <c r="GA615" i="1"/>
  <c r="GB615" i="1"/>
  <c r="GC615" i="1"/>
  <c r="GD615" i="1"/>
  <c r="GE615" i="1"/>
  <c r="GF615" i="1"/>
  <c r="GG615" i="1"/>
  <c r="GH615" i="1"/>
  <c r="GI615" i="1"/>
  <c r="GJ615" i="1"/>
  <c r="GK615" i="1"/>
  <c r="GL615" i="1"/>
  <c r="GM615" i="1"/>
  <c r="GN615" i="1"/>
  <c r="GO615" i="1"/>
  <c r="GP615" i="1"/>
  <c r="GQ615" i="1"/>
  <c r="GR615" i="1"/>
  <c r="GS615" i="1"/>
  <c r="GT615" i="1"/>
  <c r="GU615" i="1"/>
  <c r="GV615" i="1"/>
  <c r="GW615" i="1"/>
  <c r="GX615" i="1"/>
  <c r="GY615" i="1"/>
  <c r="GZ615" i="1"/>
  <c r="HA615" i="1"/>
  <c r="HB615" i="1"/>
  <c r="HC615" i="1"/>
  <c r="HD615" i="1"/>
  <c r="HE615" i="1"/>
  <c r="HF615" i="1"/>
  <c r="HG615" i="1"/>
  <c r="HH615" i="1"/>
  <c r="HI615" i="1"/>
  <c r="HJ615" i="1"/>
  <c r="HK615" i="1"/>
  <c r="HL615" i="1"/>
  <c r="HM615" i="1"/>
  <c r="HN615" i="1"/>
  <c r="HO615" i="1"/>
  <c r="HP615" i="1"/>
  <c r="HQ615" i="1"/>
  <c r="HR615" i="1"/>
  <c r="HS615" i="1"/>
  <c r="HT615" i="1"/>
  <c r="HU615" i="1"/>
  <c r="HV615" i="1"/>
  <c r="HW615" i="1"/>
  <c r="HX615" i="1"/>
  <c r="HY615" i="1"/>
  <c r="HZ615" i="1"/>
  <c r="IA615" i="1"/>
  <c r="IB615" i="1"/>
  <c r="IC615" i="1"/>
  <c r="ID615" i="1"/>
  <c r="IE615" i="1"/>
  <c r="IF615" i="1"/>
  <c r="IG615" i="1"/>
  <c r="IH615" i="1"/>
  <c r="II615" i="1"/>
  <c r="IJ615" i="1"/>
  <c r="IK615" i="1"/>
  <c r="IL615" i="1"/>
  <c r="IM615" i="1"/>
  <c r="IN615" i="1"/>
  <c r="IO615" i="1"/>
  <c r="IP615" i="1"/>
  <c r="IQ615" i="1"/>
  <c r="IR615" i="1"/>
  <c r="IS615" i="1"/>
  <c r="H616" i="1"/>
  <c r="O616" i="1"/>
  <c r="V616" i="1"/>
  <c r="AC616" i="1"/>
  <c r="AJ616" i="1"/>
  <c r="AQ616" i="1"/>
  <c r="AX616" i="1"/>
  <c r="BE616" i="1"/>
  <c r="BL616" i="1"/>
  <c r="BS616" i="1"/>
  <c r="BZ616" i="1"/>
  <c r="CG616" i="1"/>
  <c r="CN616" i="1"/>
  <c r="CU616" i="1"/>
  <c r="DB616" i="1"/>
  <c r="DI616" i="1"/>
  <c r="DP616" i="1"/>
  <c r="DW616" i="1"/>
  <c r="ED616" i="1"/>
  <c r="EK616" i="1"/>
  <c r="ER616" i="1"/>
  <c r="EY616" i="1"/>
  <c r="FF616" i="1"/>
  <c r="FM616" i="1"/>
  <c r="FT616" i="1"/>
  <c r="GA616" i="1"/>
  <c r="GH616" i="1"/>
  <c r="GO616" i="1"/>
  <c r="GV616" i="1"/>
  <c r="HC616" i="1"/>
  <c r="HJ616" i="1"/>
  <c r="HQ616" i="1"/>
  <c r="HX616" i="1"/>
  <c r="IE616" i="1"/>
  <c r="IL616" i="1"/>
  <c r="IS616" i="1"/>
  <c r="B617" i="1"/>
  <c r="I617" i="1"/>
  <c r="P617" i="1"/>
  <c r="W617" i="1"/>
  <c r="AD617" i="1"/>
  <c r="AK617" i="1"/>
  <c r="AR617" i="1"/>
  <c r="AY617" i="1"/>
  <c r="BF617" i="1"/>
  <c r="BM617" i="1"/>
  <c r="BT617" i="1"/>
  <c r="CA617" i="1"/>
  <c r="CH617" i="1"/>
  <c r="CO617" i="1"/>
  <c r="CV617" i="1"/>
  <c r="DC617" i="1"/>
  <c r="DJ617" i="1"/>
  <c r="DQ617" i="1"/>
  <c r="DX617" i="1"/>
  <c r="EE617" i="1"/>
  <c r="EL617" i="1"/>
  <c r="ES617" i="1"/>
  <c r="EZ617" i="1"/>
  <c r="FG617" i="1"/>
  <c r="FN617" i="1"/>
  <c r="FU617" i="1"/>
  <c r="GB617" i="1"/>
  <c r="GI617" i="1"/>
  <c r="GP617" i="1"/>
  <c r="GW617" i="1"/>
  <c r="HD617" i="1"/>
  <c r="HK617" i="1"/>
  <c r="HR617" i="1"/>
  <c r="HY617" i="1"/>
  <c r="IF617" i="1"/>
  <c r="IM617" i="1"/>
  <c r="H618" i="1"/>
  <c r="I618" i="1"/>
  <c r="O618" i="1"/>
  <c r="P618" i="1"/>
  <c r="V618" i="1"/>
  <c r="W618" i="1"/>
  <c r="AC618" i="1"/>
  <c r="AD618" i="1"/>
  <c r="AJ618" i="1"/>
  <c r="AK618" i="1"/>
  <c r="AQ618" i="1"/>
  <c r="AR618" i="1"/>
  <c r="AX618" i="1"/>
  <c r="AY618" i="1"/>
  <c r="BE618" i="1"/>
  <c r="BF618" i="1"/>
  <c r="BL618" i="1"/>
  <c r="BM618" i="1"/>
  <c r="BS618" i="1"/>
  <c r="BT618" i="1"/>
  <c r="BZ618" i="1"/>
  <c r="CA618" i="1"/>
  <c r="CG618" i="1"/>
  <c r="CH618" i="1"/>
  <c r="CN618" i="1"/>
  <c r="CO618" i="1"/>
  <c r="CU618" i="1"/>
  <c r="CV618" i="1"/>
  <c r="DB618" i="1"/>
  <c r="DC618" i="1"/>
  <c r="DI618" i="1"/>
  <c r="DJ618" i="1"/>
  <c r="DP618" i="1"/>
  <c r="DQ618" i="1"/>
  <c r="DW618" i="1"/>
  <c r="DX618" i="1"/>
  <c r="ED618" i="1"/>
  <c r="EE618" i="1"/>
  <c r="EK618" i="1"/>
  <c r="EL618" i="1"/>
  <c r="ER618" i="1"/>
  <c r="ES618" i="1"/>
  <c r="EY618" i="1"/>
  <c r="EZ618" i="1"/>
  <c r="FF618" i="1"/>
  <c r="FG618" i="1"/>
  <c r="FM618" i="1"/>
  <c r="FN618" i="1"/>
  <c r="FT618" i="1"/>
  <c r="FU618" i="1"/>
  <c r="GA618" i="1"/>
  <c r="GB618" i="1"/>
  <c r="GH618" i="1"/>
  <c r="GI618" i="1"/>
  <c r="GO618" i="1"/>
  <c r="GP618" i="1"/>
  <c r="GV618" i="1"/>
  <c r="GW618" i="1"/>
  <c r="HC618" i="1"/>
  <c r="HD618" i="1"/>
  <c r="HJ618" i="1"/>
  <c r="HK618" i="1"/>
  <c r="HQ618" i="1"/>
  <c r="HR618" i="1"/>
  <c r="HX618" i="1"/>
  <c r="HY618" i="1"/>
  <c r="IE618" i="1"/>
  <c r="IF618" i="1"/>
  <c r="IL618" i="1"/>
  <c r="IM618" i="1"/>
  <c r="IS618" i="1"/>
  <c r="H619" i="1"/>
  <c r="I619" i="1"/>
  <c r="O619" i="1"/>
  <c r="P619" i="1"/>
  <c r="V619" i="1"/>
  <c r="W619" i="1"/>
  <c r="AC619" i="1"/>
  <c r="AD619" i="1"/>
  <c r="AI619" i="1"/>
  <c r="AJ619" i="1"/>
  <c r="AK619" i="1"/>
  <c r="AP619" i="1"/>
  <c r="AQ619" i="1"/>
  <c r="AR619" i="1"/>
  <c r="AW619" i="1"/>
  <c r="AX619" i="1"/>
  <c r="AY619" i="1"/>
  <c r="BE619" i="1"/>
  <c r="BF619" i="1"/>
  <c r="BL619" i="1"/>
  <c r="BM619" i="1"/>
  <c r="BS619" i="1"/>
  <c r="BT619" i="1"/>
  <c r="BZ619" i="1"/>
  <c r="CA619" i="1"/>
  <c r="CG619" i="1"/>
  <c r="CH619" i="1"/>
  <c r="CN619" i="1"/>
  <c r="CO619" i="1"/>
  <c r="CU619" i="1"/>
  <c r="CV619" i="1"/>
  <c r="DB619" i="1"/>
  <c r="DC619" i="1"/>
  <c r="DI619" i="1"/>
  <c r="DJ619" i="1"/>
  <c r="DP619" i="1"/>
  <c r="DQ619" i="1"/>
  <c r="DW619" i="1"/>
  <c r="DX619" i="1"/>
  <c r="ED619" i="1"/>
  <c r="EE619" i="1"/>
  <c r="EK619" i="1"/>
  <c r="EL619" i="1"/>
  <c r="ER619" i="1"/>
  <c r="ES619" i="1"/>
  <c r="EY619" i="1"/>
  <c r="EZ619" i="1"/>
  <c r="FF619" i="1"/>
  <c r="FG619" i="1"/>
  <c r="FM619" i="1"/>
  <c r="FN619" i="1"/>
  <c r="FT619" i="1"/>
  <c r="FU619" i="1"/>
  <c r="GA619" i="1"/>
  <c r="GB619" i="1"/>
  <c r="GH619" i="1"/>
  <c r="GI619" i="1"/>
  <c r="GO619" i="1"/>
  <c r="GP619" i="1"/>
  <c r="GV619" i="1"/>
  <c r="GW619" i="1"/>
  <c r="HC619" i="1"/>
  <c r="HD619" i="1"/>
  <c r="HJ619" i="1"/>
  <c r="HK619" i="1"/>
  <c r="HQ619" i="1"/>
  <c r="HR619" i="1"/>
  <c r="HX619" i="1"/>
  <c r="HY619" i="1"/>
  <c r="IE619" i="1"/>
  <c r="IF619" i="1"/>
  <c r="IL619" i="1"/>
  <c r="IM619" i="1"/>
  <c r="IS619" i="1"/>
  <c r="H620" i="1"/>
  <c r="I620" i="1"/>
  <c r="O620" i="1"/>
  <c r="P620" i="1"/>
  <c r="V620" i="1"/>
  <c r="W620" i="1"/>
  <c r="AC620" i="1"/>
  <c r="AD620" i="1"/>
  <c r="AJ620" i="1"/>
  <c r="AK620" i="1"/>
  <c r="AQ620" i="1"/>
  <c r="AR620" i="1"/>
  <c r="AX620" i="1"/>
  <c r="AY620" i="1"/>
  <c r="BE620" i="1"/>
  <c r="BF620" i="1"/>
  <c r="BL620" i="1"/>
  <c r="BM620" i="1"/>
  <c r="BS620" i="1"/>
  <c r="BT620" i="1"/>
  <c r="BZ620" i="1"/>
  <c r="CA620" i="1"/>
  <c r="CG620" i="1"/>
  <c r="CH620" i="1"/>
  <c r="CN620" i="1"/>
  <c r="CO620" i="1"/>
  <c r="CU620" i="1"/>
  <c r="CV620" i="1"/>
  <c r="DB620" i="1"/>
  <c r="DC620" i="1"/>
  <c r="DI620" i="1"/>
  <c r="DJ620" i="1"/>
  <c r="DP620" i="1"/>
  <c r="DQ620" i="1"/>
  <c r="DW620" i="1"/>
  <c r="DX620" i="1"/>
  <c r="ED620" i="1"/>
  <c r="EE620" i="1"/>
  <c r="EK620" i="1"/>
  <c r="EL620" i="1"/>
  <c r="ER620" i="1"/>
  <c r="ES620" i="1"/>
  <c r="EY620" i="1"/>
  <c r="EZ620" i="1"/>
  <c r="FF620" i="1"/>
  <c r="FG620" i="1"/>
  <c r="FM620" i="1"/>
  <c r="FN620" i="1"/>
  <c r="FT620" i="1"/>
  <c r="FU620" i="1"/>
  <c r="GA620" i="1"/>
  <c r="GB620" i="1"/>
  <c r="GH620" i="1"/>
  <c r="GI620" i="1"/>
  <c r="GO620" i="1"/>
  <c r="GP620" i="1"/>
  <c r="GV620" i="1"/>
  <c r="GW620" i="1"/>
  <c r="HC620" i="1"/>
  <c r="HD620" i="1"/>
  <c r="HJ620" i="1"/>
  <c r="HK620" i="1"/>
  <c r="HQ620" i="1"/>
  <c r="HR620" i="1"/>
  <c r="HX620" i="1"/>
  <c r="HY620" i="1"/>
  <c r="IE620" i="1"/>
  <c r="IF620" i="1"/>
  <c r="IL620" i="1"/>
  <c r="IM620" i="1"/>
  <c r="IS620" i="1"/>
  <c r="H621" i="1"/>
  <c r="I621" i="1"/>
  <c r="O621" i="1"/>
  <c r="P621" i="1"/>
  <c r="V621" i="1"/>
  <c r="W621" i="1"/>
  <c r="AC621" i="1"/>
  <c r="AD621" i="1"/>
  <c r="AJ621" i="1"/>
  <c r="AK621" i="1"/>
  <c r="AQ621" i="1"/>
  <c r="AR621" i="1"/>
  <c r="AX621" i="1"/>
  <c r="AY621" i="1"/>
  <c r="BE621" i="1"/>
  <c r="BF621" i="1"/>
  <c r="BL621" i="1"/>
  <c r="BM621" i="1"/>
  <c r="BS621" i="1"/>
  <c r="BT621" i="1"/>
  <c r="BZ621" i="1"/>
  <c r="CA621" i="1"/>
  <c r="CG621" i="1"/>
  <c r="CH621" i="1"/>
  <c r="CN621" i="1"/>
  <c r="CO621" i="1"/>
  <c r="CU621" i="1"/>
  <c r="CV621" i="1"/>
  <c r="DB621" i="1"/>
  <c r="DC621" i="1"/>
  <c r="DI621" i="1"/>
  <c r="DJ621" i="1"/>
  <c r="DP621" i="1"/>
  <c r="DQ621" i="1"/>
  <c r="DW621" i="1"/>
  <c r="DX621" i="1"/>
  <c r="ED621" i="1"/>
  <c r="EE621" i="1"/>
  <c r="EK621" i="1"/>
  <c r="EL621" i="1"/>
  <c r="ER621" i="1"/>
  <c r="ES621" i="1"/>
  <c r="EY621" i="1"/>
  <c r="EZ621" i="1"/>
  <c r="FF621" i="1"/>
  <c r="FG621" i="1"/>
  <c r="FM621" i="1"/>
  <c r="FN621" i="1"/>
  <c r="FT621" i="1"/>
  <c r="FU621" i="1"/>
  <c r="GA621" i="1"/>
  <c r="GB621" i="1"/>
  <c r="GH621" i="1"/>
  <c r="GI621" i="1"/>
  <c r="GO621" i="1"/>
  <c r="GP621" i="1"/>
  <c r="GV621" i="1"/>
  <c r="GW621" i="1"/>
  <c r="HC621" i="1"/>
  <c r="HD621" i="1"/>
  <c r="HJ621" i="1"/>
  <c r="HK621" i="1"/>
  <c r="HQ621" i="1"/>
  <c r="HR621" i="1"/>
  <c r="HX621" i="1"/>
  <c r="HY621" i="1"/>
  <c r="IE621" i="1"/>
  <c r="IF621" i="1"/>
  <c r="IL621" i="1"/>
  <c r="IM621" i="1"/>
  <c r="IS621" i="1"/>
  <c r="F623" i="1"/>
  <c r="G623" i="1"/>
  <c r="H623" i="1"/>
  <c r="K623" i="1"/>
  <c r="L623" i="1"/>
  <c r="M623" i="1"/>
  <c r="O623" i="1"/>
  <c r="R623" i="1"/>
  <c r="S623" i="1"/>
  <c r="T623" i="1"/>
  <c r="U623" i="1"/>
  <c r="V623" i="1"/>
  <c r="AB623" i="1"/>
  <c r="AC623" i="1"/>
  <c r="AD623" i="1"/>
  <c r="AJ623" i="1"/>
  <c r="AQ623" i="1"/>
  <c r="AX623" i="1"/>
  <c r="BU623" i="1"/>
  <c r="EY623" i="1"/>
  <c r="FF623" i="1"/>
  <c r="FM623" i="1"/>
  <c r="FT623" i="1"/>
  <c r="GA623" i="1"/>
  <c r="GH623" i="1"/>
  <c r="GO623" i="1"/>
  <c r="GV623" i="1"/>
  <c r="HC623" i="1"/>
  <c r="HJ623" i="1"/>
  <c r="HQ623" i="1"/>
  <c r="HX623" i="1"/>
  <c r="IE623" i="1"/>
  <c r="IL623" i="1"/>
  <c r="F624" i="1"/>
  <c r="G624" i="1"/>
  <c r="H624" i="1"/>
  <c r="K624" i="1"/>
  <c r="L624" i="1"/>
  <c r="M624" i="1"/>
  <c r="O624" i="1"/>
  <c r="R624" i="1"/>
  <c r="S624" i="1"/>
  <c r="T624" i="1"/>
  <c r="U624" i="1"/>
  <c r="V624" i="1"/>
  <c r="AB624" i="1"/>
  <c r="AC624" i="1"/>
  <c r="AD624" i="1"/>
  <c r="AJ624" i="1"/>
  <c r="AQ624" i="1"/>
  <c r="AX624" i="1"/>
  <c r="EK624" i="1"/>
  <c r="ER624" i="1"/>
  <c r="EY624" i="1"/>
  <c r="FF624" i="1"/>
  <c r="FM624" i="1"/>
  <c r="FT624" i="1"/>
  <c r="GA624" i="1"/>
  <c r="GH624" i="1"/>
  <c r="GO624" i="1"/>
  <c r="GV624" i="1"/>
  <c r="HC624" i="1"/>
  <c r="HJ624" i="1"/>
  <c r="HQ624" i="1"/>
  <c r="HX624" i="1"/>
  <c r="IE624" i="1"/>
  <c r="IL624" i="1"/>
  <c r="F625" i="1"/>
  <c r="G625" i="1"/>
  <c r="H625" i="1"/>
  <c r="K625" i="1"/>
  <c r="L625" i="1"/>
  <c r="M625" i="1"/>
  <c r="O625" i="1"/>
  <c r="R625" i="1"/>
  <c r="S625" i="1"/>
  <c r="T625" i="1"/>
  <c r="U625" i="1"/>
  <c r="V625" i="1"/>
  <c r="AB625" i="1"/>
  <c r="AC625" i="1"/>
  <c r="AD625" i="1"/>
  <c r="AJ625" i="1"/>
  <c r="AQ625" i="1"/>
  <c r="AX625" i="1"/>
  <c r="DK625" i="1"/>
  <c r="DL625" i="1"/>
  <c r="DM625" i="1"/>
  <c r="DN625" i="1"/>
  <c r="DO625" i="1"/>
  <c r="DP625" i="1"/>
  <c r="DQ625" i="1"/>
  <c r="DR625" i="1"/>
  <c r="DS625" i="1"/>
  <c r="DT625" i="1"/>
  <c r="DU625" i="1"/>
  <c r="EK625" i="1"/>
  <c r="ER625" i="1"/>
  <c r="EY625" i="1"/>
  <c r="FF625" i="1"/>
  <c r="FM625" i="1"/>
  <c r="FN625" i="1"/>
  <c r="FT625" i="1"/>
  <c r="FU625" i="1"/>
  <c r="GA625" i="1"/>
  <c r="GB625" i="1"/>
  <c r="GH625" i="1"/>
  <c r="GO625" i="1"/>
  <c r="GV625" i="1"/>
  <c r="HC625" i="1"/>
  <c r="HJ625" i="1"/>
  <c r="HQ625" i="1"/>
  <c r="HX625" i="1"/>
  <c r="IE625" i="1"/>
  <c r="IL625" i="1"/>
  <c r="F626" i="1"/>
  <c r="G626" i="1"/>
  <c r="H626" i="1"/>
  <c r="K626" i="1"/>
  <c r="L626" i="1"/>
  <c r="M626" i="1"/>
  <c r="O626" i="1"/>
  <c r="R626" i="1"/>
  <c r="S626" i="1"/>
  <c r="T626" i="1"/>
  <c r="U626" i="1"/>
  <c r="V626" i="1"/>
  <c r="AB626" i="1"/>
  <c r="AC626" i="1"/>
  <c r="AD626" i="1"/>
  <c r="AJ626" i="1"/>
  <c r="AQ626" i="1"/>
  <c r="AX626" i="1"/>
  <c r="EK626" i="1"/>
  <c r="ER626" i="1"/>
  <c r="EY626" i="1"/>
  <c r="FF626" i="1"/>
  <c r="FM626" i="1"/>
  <c r="FT626" i="1"/>
  <c r="GA626" i="1"/>
  <c r="GH626" i="1"/>
  <c r="GO626" i="1"/>
  <c r="GV626" i="1"/>
  <c r="HC626" i="1"/>
  <c r="HJ626" i="1"/>
  <c r="HQ626" i="1"/>
  <c r="HX626" i="1"/>
  <c r="IE626" i="1"/>
  <c r="IL626" i="1"/>
  <c r="F627" i="1"/>
  <c r="G627" i="1"/>
  <c r="H627" i="1"/>
  <c r="K627" i="1"/>
  <c r="L627" i="1"/>
  <c r="M627" i="1"/>
  <c r="O627" i="1"/>
  <c r="R627" i="1"/>
  <c r="S627" i="1"/>
  <c r="T627" i="1"/>
  <c r="U627" i="1"/>
  <c r="V627" i="1"/>
  <c r="AB627" i="1"/>
  <c r="AC627" i="1"/>
  <c r="AD627" i="1"/>
  <c r="AJ627" i="1"/>
  <c r="AQ627" i="1"/>
  <c r="AX627" i="1"/>
  <c r="CN627" i="1"/>
  <c r="CU627" i="1"/>
  <c r="DB627" i="1"/>
  <c r="DI627" i="1"/>
  <c r="DP627" i="1"/>
  <c r="DW627" i="1"/>
  <c r="ED627" i="1"/>
  <c r="EK627" i="1"/>
  <c r="ER627" i="1"/>
  <c r="EY627" i="1"/>
  <c r="FF627" i="1"/>
  <c r="FM627" i="1"/>
  <c r="FT627" i="1"/>
  <c r="GA627" i="1"/>
  <c r="GH627" i="1"/>
  <c r="GO627" i="1"/>
  <c r="GV627" i="1"/>
  <c r="HC627" i="1"/>
  <c r="HJ627" i="1"/>
  <c r="HQ627" i="1"/>
  <c r="HX627" i="1"/>
  <c r="IE627" i="1"/>
  <c r="IL627" i="1"/>
  <c r="F628" i="1"/>
  <c r="G628" i="1"/>
  <c r="H628" i="1"/>
  <c r="K628" i="1"/>
  <c r="L628" i="1"/>
  <c r="M628" i="1"/>
  <c r="O628" i="1"/>
  <c r="R628" i="1"/>
  <c r="S628" i="1"/>
  <c r="T628" i="1"/>
  <c r="U628" i="1"/>
  <c r="V628" i="1"/>
  <c r="AB628" i="1"/>
  <c r="AC628" i="1"/>
  <c r="AD628" i="1"/>
  <c r="AJ628" i="1"/>
  <c r="AQ628" i="1"/>
  <c r="AX628" i="1"/>
  <c r="CN628" i="1"/>
  <c r="CU628" i="1"/>
  <c r="DB628" i="1"/>
  <c r="DI628" i="1"/>
  <c r="DP628" i="1"/>
  <c r="DW628" i="1"/>
  <c r="ED628" i="1"/>
  <c r="EK628" i="1"/>
  <c r="ER628" i="1"/>
  <c r="EY628" i="1"/>
  <c r="FF628" i="1"/>
  <c r="FM628" i="1"/>
  <c r="FT628" i="1"/>
  <c r="GA628" i="1"/>
  <c r="GH628" i="1"/>
  <c r="GO628" i="1"/>
  <c r="GV628" i="1"/>
  <c r="HC628" i="1"/>
  <c r="HJ628" i="1"/>
  <c r="HQ628" i="1"/>
  <c r="HX628" i="1"/>
  <c r="IE628" i="1"/>
  <c r="IL628" i="1"/>
  <c r="F629" i="1"/>
  <c r="G629" i="1"/>
  <c r="H629" i="1"/>
  <c r="K629" i="1"/>
  <c r="L629" i="1"/>
  <c r="M629" i="1"/>
  <c r="O629" i="1"/>
  <c r="P629" i="1"/>
  <c r="Q629" i="1"/>
  <c r="R629" i="1"/>
  <c r="S629" i="1"/>
  <c r="T629" i="1"/>
  <c r="U629" i="1"/>
  <c r="V629" i="1"/>
  <c r="AB629" i="1"/>
  <c r="AC629" i="1"/>
  <c r="AD629" i="1"/>
  <c r="CN629" i="1"/>
  <c r="CU629" i="1"/>
  <c r="DB629" i="1"/>
  <c r="DI629" i="1"/>
  <c r="DP629" i="1"/>
  <c r="DW629" i="1"/>
  <c r="ED629" i="1"/>
  <c r="EK629" i="1"/>
  <c r="ER629" i="1"/>
  <c r="FT629" i="1"/>
  <c r="GA629" i="1"/>
  <c r="GH629" i="1"/>
  <c r="GV629" i="1"/>
  <c r="GW629" i="1"/>
  <c r="GX629" i="1"/>
  <c r="GY629" i="1"/>
  <c r="HC629" i="1"/>
  <c r="HD629" i="1"/>
  <c r="HE629" i="1"/>
  <c r="HJ629" i="1"/>
  <c r="HK629" i="1"/>
  <c r="HL629" i="1"/>
  <c r="HQ629" i="1"/>
  <c r="HR629" i="1"/>
  <c r="HS629" i="1"/>
  <c r="HT629" i="1"/>
  <c r="HX629" i="1"/>
  <c r="HY629" i="1"/>
  <c r="HZ629" i="1"/>
  <c r="IA629" i="1"/>
  <c r="IB629" i="1"/>
  <c r="IE629" i="1"/>
  <c r="IL629" i="1"/>
  <c r="F630" i="1"/>
  <c r="G630" i="1"/>
  <c r="H630" i="1"/>
  <c r="K630" i="1"/>
  <c r="L630" i="1"/>
  <c r="M630" i="1"/>
  <c r="O630" i="1"/>
  <c r="R630" i="1"/>
  <c r="S630" i="1"/>
  <c r="T630" i="1"/>
  <c r="U630" i="1"/>
  <c r="V630" i="1"/>
  <c r="AB630" i="1"/>
  <c r="AC630" i="1"/>
  <c r="AD630" i="1"/>
  <c r="AJ630" i="1"/>
  <c r="AQ630" i="1"/>
  <c r="AX630" i="1"/>
  <c r="CN630" i="1"/>
  <c r="CU630" i="1"/>
  <c r="DB630" i="1"/>
  <c r="DI630" i="1"/>
  <c r="DP630" i="1"/>
  <c r="DW630" i="1"/>
  <c r="ED630" i="1"/>
  <c r="EK630" i="1"/>
  <c r="ER630" i="1"/>
  <c r="FT630" i="1"/>
  <c r="GA630" i="1"/>
  <c r="GH630" i="1"/>
  <c r="GV630" i="1"/>
  <c r="GW630" i="1"/>
  <c r="GX630" i="1"/>
  <c r="GY630" i="1"/>
  <c r="HJ630" i="1"/>
  <c r="HL630" i="1"/>
  <c r="HQ630" i="1"/>
  <c r="HX630" i="1"/>
  <c r="IE630" i="1"/>
  <c r="IL630" i="1"/>
  <c r="F631" i="1"/>
  <c r="G631" i="1"/>
  <c r="H631" i="1"/>
  <c r="K631" i="1"/>
  <c r="L631" i="1"/>
  <c r="M631" i="1"/>
  <c r="O631" i="1"/>
  <c r="R631" i="1"/>
  <c r="S631" i="1"/>
  <c r="T631" i="1"/>
  <c r="U631" i="1"/>
  <c r="V631" i="1"/>
  <c r="AB631" i="1"/>
  <c r="AJ631" i="1"/>
  <c r="AK631" i="1"/>
  <c r="AQ631" i="1"/>
  <c r="AR631" i="1"/>
  <c r="AX631" i="1"/>
  <c r="AY631" i="1"/>
  <c r="CN631" i="1"/>
  <c r="CU631" i="1"/>
  <c r="DB631" i="1"/>
  <c r="DI631" i="1"/>
  <c r="DP631" i="1"/>
  <c r="DW631" i="1"/>
  <c r="ED631" i="1"/>
  <c r="AJ632" i="1"/>
  <c r="AK632" i="1"/>
  <c r="AR632" i="1"/>
  <c r="AY632" i="1"/>
  <c r="CN632" i="1"/>
  <c r="CU632" i="1"/>
  <c r="DB632" i="1"/>
  <c r="DI632" i="1"/>
  <c r="DP632" i="1"/>
  <c r="DW632" i="1"/>
  <c r="ED632" i="1"/>
  <c r="GZ632" i="1"/>
  <c r="AJ633" i="1"/>
  <c r="AP633" i="1"/>
  <c r="AQ633" i="1"/>
  <c r="AX633" i="1"/>
  <c r="GY633" i="1"/>
  <c r="HX634" i="1"/>
  <c r="CU635" i="1"/>
  <c r="DB635" i="1"/>
  <c r="DI635" i="1"/>
  <c r="DP635" i="1"/>
  <c r="DW635" i="1"/>
  <c r="ED635" i="1"/>
  <c r="HX635" i="1"/>
</calcChain>
</file>

<file path=xl/sharedStrings.xml><?xml version="1.0" encoding="utf-8"?>
<sst xmlns="http://schemas.openxmlformats.org/spreadsheetml/2006/main" count="1697" uniqueCount="94">
  <si>
    <t>FRI</t>
  </si>
  <si>
    <t>SAT</t>
  </si>
  <si>
    <t>SUN</t>
  </si>
  <si>
    <t>MON</t>
  </si>
  <si>
    <t>TUE</t>
  </si>
  <si>
    <t>WED</t>
  </si>
  <si>
    <t>THU</t>
  </si>
  <si>
    <t>DEMAND OVER (UNDER) NORMAL</t>
  </si>
  <si>
    <t>INJECTION (WITHDRAWAL) ESTIMATE</t>
  </si>
  <si>
    <t>NORTHWEST</t>
  </si>
  <si>
    <t>SOUTHWEST</t>
  </si>
  <si>
    <t>OKLAHOMA</t>
  </si>
  <si>
    <t>TEXAS</t>
  </si>
  <si>
    <t>MINNEAPOLIES</t>
  </si>
  <si>
    <t>CHICAGO</t>
  </si>
  <si>
    <t>APPALACHIA</t>
  </si>
  <si>
    <t>SOUTHERN</t>
  </si>
  <si>
    <t>NEW ENGLAND</t>
  </si>
  <si>
    <t>MID ATLANTIC</t>
  </si>
  <si>
    <t>SO ATLANTIC</t>
  </si>
  <si>
    <t>TOTAL</t>
  </si>
  <si>
    <t>PROD</t>
  </si>
  <si>
    <t>EAST</t>
  </si>
  <si>
    <t xml:space="preserve"> </t>
  </si>
  <si>
    <t>NO DETAIL</t>
  </si>
  <si>
    <t>TOTAL US GAS DEMAND</t>
  </si>
  <si>
    <t>TOTAL NORMAL US GAS DEMAND</t>
  </si>
  <si>
    <t xml:space="preserve">W  </t>
  </si>
  <si>
    <t xml:space="preserve">P   </t>
  </si>
  <si>
    <t xml:space="preserve">E    </t>
  </si>
  <si>
    <t>AGA STG ACTIVITY PRIOR YEAR</t>
  </si>
  <si>
    <t>WEEKLY TOTAL NORMAL US GAS DEMAND</t>
  </si>
  <si>
    <t>WEEKLY TOTAL ACTUAL US GAS DEMAND</t>
  </si>
  <si>
    <t xml:space="preserve">WEEKLY INJECTION (WITHDRAWAL) </t>
  </si>
  <si>
    <t>DAILY OVER (UNDER) GAS DEMAND - WEST</t>
  </si>
  <si>
    <t>WEEKLY OVER (UNDER) GAS DEMAND - WEST</t>
  </si>
  <si>
    <t>CENTRAL</t>
  </si>
  <si>
    <t>NORHTEAST</t>
  </si>
  <si>
    <t>SOUTHEAST</t>
  </si>
  <si>
    <t>MEMORIAL DAY WEEKEND ADDS 15 BCF</t>
  </si>
  <si>
    <t>NORTHEAST</t>
  </si>
  <si>
    <t>P</t>
  </si>
  <si>
    <t>E</t>
  </si>
  <si>
    <t>W</t>
  </si>
  <si>
    <t>\</t>
  </si>
  <si>
    <t>RESEARCH TOTAL US GAS DEMAND</t>
  </si>
  <si>
    <t>RESEARCH TOTAL NORMAL US GAS DEMAND</t>
  </si>
  <si>
    <t>JIM'S TOTAL US GAS DEMAND</t>
  </si>
  <si>
    <t>JIM'S TOTAL NORMAL US GAS DEMAND</t>
  </si>
  <si>
    <t>JIMS WEEKLY TOTAL ACTUAL US GAS DEMAND</t>
  </si>
  <si>
    <t>JIMS WEEKLY TOTAL NORMAL US GAS DEMAND</t>
  </si>
  <si>
    <t xml:space="preserve">NORTHEAST </t>
  </si>
  <si>
    <t>TOTAL DAILY DEMAND MODEL</t>
  </si>
  <si>
    <t>TOTAL PER MIKE ROBERTS AGA ESTIMATE</t>
  </si>
  <si>
    <t>MIKE ROBERTS TOTAL US GAS DEMAND PER AGA EST</t>
  </si>
  <si>
    <t>22.5 BCF ADDITIONAL FOR MEMORIAL WEEKEND</t>
  </si>
  <si>
    <t>Not</t>
  </si>
  <si>
    <t>Available</t>
  </si>
  <si>
    <t>(a)</t>
  </si>
  <si>
    <t xml:space="preserve">(a)  The AGA was actually 73 but Enron had reported a withdrawal of 5 BCF </t>
  </si>
  <si>
    <t xml:space="preserve">          to see if the AGA would call and check abnormal numbers.  This was not</t>
  </si>
  <si>
    <t xml:space="preserve">          real and would have resulted in a 5 BCF higher weekly AGA.</t>
  </si>
  <si>
    <t>Labor day holiday increase injections by  12 BCF</t>
  </si>
  <si>
    <t>HURRICANE SHUT INS &amp; FLOODING</t>
  </si>
  <si>
    <t>Adjust -2 BCF for El Paso Explosion</t>
  </si>
  <si>
    <t>15 BCF ADDITIONAL FOR 4th OF JULY</t>
  </si>
  <si>
    <t>Adjust -1 BCF for El Paso Explosion</t>
  </si>
  <si>
    <t xml:space="preserve">highlighted numbers were adjusted  by Jim </t>
  </si>
  <si>
    <t>highlighted numbers were adjusted  by Jim  due to</t>
  </si>
  <si>
    <t>the record heat over the weekene</t>
  </si>
  <si>
    <t>due to the higher demand on Sunday</t>
  </si>
  <si>
    <t>(Less .5 BCF Storm Shut in)</t>
  </si>
  <si>
    <t>Highlighted Numbers adjusted by Jim</t>
  </si>
  <si>
    <t>ADD 22 BCF FOR LABOR DAY</t>
  </si>
  <si>
    <t>Highlighted Numbers adjusted by Mike Roberts</t>
  </si>
  <si>
    <t>Jim Adjustment</t>
  </si>
  <si>
    <t>*577</t>
  </si>
  <si>
    <t>Includes 4 BCF of Cushion Gas Not In AGA's #</t>
  </si>
  <si>
    <t>Includes 3 BCF of Cushion Gas Not In AGA's #</t>
  </si>
  <si>
    <t>Includes 1 BCF of Cushion Gas Not In AGA's #</t>
  </si>
  <si>
    <t>Includes 2 BCF of Cushion Gas Not In AGA's #</t>
  </si>
  <si>
    <t>Includes 5 BCF of Cushion Gas Not In AGA's #</t>
  </si>
  <si>
    <t>Memorial Day Weekend Plus 10 BCf</t>
  </si>
  <si>
    <t>15 BCF added for July 4 th Holiday</t>
  </si>
  <si>
    <t>Does not include 14 BCF Cushion To Working Tramsfer</t>
  </si>
  <si>
    <t>Tropical Storm Berry Shut In 11 BCF</t>
  </si>
  <si>
    <t>THE NEXT WEEK.</t>
  </si>
  <si>
    <t xml:space="preserve">INCLUDES A CORRECTION OF 47 BCF REFLECTED </t>
  </si>
  <si>
    <t>=SUM(HR573:HX573)+((((HJ574+HQ574)/2)+(HJ574+HQ574))-SUM(HR573:HX573))</t>
  </si>
  <si>
    <t>Added 20 BCF for Labor Day Weekend</t>
  </si>
  <si>
    <t>Plus 6 BCF reuced demand due to attack on Trade Center</t>
  </si>
  <si>
    <t>Subtracted  6.7 BCF for Reduced Canadian Supply &amp; LNG</t>
  </si>
  <si>
    <t>Subtracted  5.3  BCF for Reduced Canadian Supply &amp; Lng</t>
  </si>
  <si>
    <t>Subtracted  .5  BCF for Reduced Canadian Supply &amp;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</si>
</sst>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5" formatCode="0.0_);[Red]\(0.0\)"/>
    <numFmt numFmtId="166" formatCode="0_);[Red]\(0\)"/>
    <numFmt numFmtId="167" formatCode="0.000_);[Red]\(0.000\)"/>
    <numFmt numFmtId="168" formatCode="#,##0.0_);[Red]\(#,##0.0\)"/>
    <numFmt numFmtId="169" formatCode="0.00_);[Red]\(0.00\)"/>
    <numFmt numFmtId="170" formatCode="0.0000_);[Red]\(0.0000\)"/>
    <numFmt numFmtId="171" formatCode="#,##0.000_);[Red]\(#,##0.000\)"/>
    <numFmt numFmtId="186" formatCode="m/d/yy"/>
  </numFmts>
  <fonts count="6" x14ac:knownFonts="1">
    <font>
      <sz val="10"/>
      <name val="Arial"/>
    </font>
    <font>
      <sz val="7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0" fontId="1" fillId="2" borderId="0" xfId="0" applyFont="1" applyFill="1"/>
    <xf numFmtId="16" fontId="1" fillId="0" borderId="0" xfId="0" applyNumberFormat="1" applyFont="1" applyAlignment="1">
      <alignment horizontal="center"/>
    </xf>
    <xf numFmtId="16" fontId="1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38" fontId="1" fillId="0" borderId="0" xfId="0" applyNumberFormat="1" applyFont="1"/>
    <xf numFmtId="38" fontId="1" fillId="2" borderId="0" xfId="0" applyNumberFormat="1" applyFont="1" applyFill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 applyAlignment="1">
      <alignment horizontal="center"/>
    </xf>
    <xf numFmtId="38" fontId="1" fillId="2" borderId="0" xfId="0" applyNumberFormat="1" applyFont="1" applyFill="1" applyAlignment="1">
      <alignment horizontal="center"/>
    </xf>
    <xf numFmtId="38" fontId="1" fillId="2" borderId="4" xfId="0" applyNumberFormat="1" applyFont="1" applyFill="1" applyBorder="1" applyAlignment="1">
      <alignment horizontal="center"/>
    </xf>
    <xf numFmtId="38" fontId="1" fillId="3" borderId="4" xfId="0" applyNumberFormat="1" applyFont="1" applyFill="1" applyBorder="1" applyAlignment="1">
      <alignment horizontal="center"/>
    </xf>
    <xf numFmtId="38" fontId="1" fillId="3" borderId="0" xfId="0" applyNumberFormat="1" applyFont="1" applyFill="1" applyBorder="1" applyAlignment="1">
      <alignment horizontal="center"/>
    </xf>
    <xf numFmtId="168" fontId="1" fillId="0" borderId="0" xfId="0" applyNumberFormat="1" applyFont="1"/>
    <xf numFmtId="168" fontId="1" fillId="2" borderId="0" xfId="0" applyNumberFormat="1" applyFont="1" applyFill="1" applyBorder="1" applyAlignment="1">
      <alignment horizontal="center"/>
    </xf>
    <xf numFmtId="168" fontId="1" fillId="3" borderId="0" xfId="0" applyNumberFormat="1" applyFont="1" applyFill="1" applyBorder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2" borderId="0" xfId="0" applyNumberFormat="1" applyFont="1" applyFill="1" applyAlignment="1">
      <alignment horizontal="center"/>
    </xf>
    <xf numFmtId="168" fontId="1" fillId="3" borderId="0" xfId="0" applyNumberFormat="1" applyFont="1" applyFill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5" fontId="1" fillId="0" borderId="0" xfId="0" applyNumberFormat="1" applyFont="1"/>
    <xf numFmtId="165" fontId="1" fillId="2" borderId="0" xfId="0" applyNumberFormat="1" applyFont="1" applyFill="1"/>
    <xf numFmtId="165" fontId="1" fillId="3" borderId="0" xfId="0" applyNumberFormat="1" applyFont="1" applyFill="1"/>
    <xf numFmtId="167" fontId="1" fillId="0" borderId="0" xfId="0" applyNumberFormat="1" applyFont="1"/>
    <xf numFmtId="167" fontId="1" fillId="2" borderId="0" xfId="0" applyNumberFormat="1" applyFont="1" applyFill="1"/>
    <xf numFmtId="167" fontId="1" fillId="2" borderId="0" xfId="0" applyNumberFormat="1" applyFont="1" applyFill="1" applyAlignment="1">
      <alignment horizontal="center"/>
    </xf>
    <xf numFmtId="167" fontId="1" fillId="3" borderId="0" xfId="0" applyNumberFormat="1" applyFont="1" applyFill="1"/>
    <xf numFmtId="169" fontId="1" fillId="2" borderId="0" xfId="0" applyNumberFormat="1" applyFont="1" applyFill="1" applyAlignment="1">
      <alignment horizontal="center"/>
    </xf>
    <xf numFmtId="169" fontId="1" fillId="3" borderId="0" xfId="0" applyNumberFormat="1" applyFont="1" applyFill="1" applyAlignment="1">
      <alignment horizontal="center"/>
    </xf>
    <xf numFmtId="169" fontId="1" fillId="3" borderId="0" xfId="0" applyNumberFormat="1" applyFont="1" applyFill="1"/>
    <xf numFmtId="171" fontId="1" fillId="2" borderId="0" xfId="0" applyNumberFormat="1" applyFont="1" applyFill="1" applyAlignment="1">
      <alignment horizontal="center"/>
    </xf>
    <xf numFmtId="171" fontId="1" fillId="3" borderId="0" xfId="0" applyNumberFormat="1" applyFont="1" applyFill="1"/>
    <xf numFmtId="0" fontId="1" fillId="0" borderId="0" xfId="0" applyFont="1" applyAlignment="1">
      <alignment horizontal="right"/>
    </xf>
    <xf numFmtId="38" fontId="1" fillId="2" borderId="0" xfId="0" applyNumberFormat="1" applyFont="1" applyFill="1"/>
    <xf numFmtId="38" fontId="1" fillId="3" borderId="0" xfId="0" applyNumberFormat="1" applyFont="1" applyFill="1"/>
    <xf numFmtId="0" fontId="1" fillId="3" borderId="0" xfId="0" applyFont="1" applyFill="1"/>
    <xf numFmtId="40" fontId="1" fillId="3" borderId="0" xfId="0" applyNumberFormat="1" applyFont="1" applyFill="1"/>
    <xf numFmtId="40" fontId="1" fillId="2" borderId="0" xfId="0" applyNumberFormat="1" applyFont="1" applyFill="1"/>
    <xf numFmtId="1" fontId="1" fillId="2" borderId="0" xfId="0" applyNumberFormat="1" applyFont="1" applyFill="1" applyAlignment="1">
      <alignment horizontal="center"/>
    </xf>
    <xf numFmtId="40" fontId="1" fillId="0" borderId="0" xfId="0" applyNumberFormat="1" applyFont="1"/>
    <xf numFmtId="168" fontId="1" fillId="2" borderId="0" xfId="0" applyNumberFormat="1" applyFont="1" applyFill="1"/>
    <xf numFmtId="165" fontId="2" fillId="3" borderId="0" xfId="0" applyNumberFormat="1" applyFont="1" applyFill="1" applyAlignment="1">
      <alignment horizontal="right"/>
    </xf>
    <xf numFmtId="165" fontId="2" fillId="3" borderId="0" xfId="0" applyNumberFormat="1" applyFont="1" applyFill="1"/>
    <xf numFmtId="165" fontId="2" fillId="0" borderId="0" xfId="0" applyNumberFormat="1" applyFont="1"/>
    <xf numFmtId="0" fontId="2" fillId="0" borderId="0" xfId="0" applyFont="1"/>
    <xf numFmtId="167" fontId="2" fillId="3" borderId="0" xfId="0" applyNumberFormat="1" applyFont="1" applyFill="1"/>
    <xf numFmtId="169" fontId="2" fillId="3" borderId="0" xfId="0" applyNumberFormat="1" applyFont="1" applyFill="1"/>
    <xf numFmtId="171" fontId="1" fillId="0" borderId="0" xfId="0" applyNumberFormat="1" applyFont="1"/>
    <xf numFmtId="38" fontId="1" fillId="4" borderId="0" xfId="0" applyNumberFormat="1" applyFont="1" applyFill="1" applyAlignment="1">
      <alignment horizontal="center"/>
    </xf>
    <xf numFmtId="38" fontId="1" fillId="3" borderId="0" xfId="0" applyNumberFormat="1" applyFont="1" applyFill="1" applyAlignment="1">
      <alignment horizontal="center"/>
    </xf>
    <xf numFmtId="38" fontId="1" fillId="4" borderId="4" xfId="0" applyNumberFormat="1" applyFont="1" applyFill="1" applyBorder="1" applyAlignment="1">
      <alignment horizontal="center"/>
    </xf>
    <xf numFmtId="168" fontId="1" fillId="4" borderId="0" xfId="0" applyNumberFormat="1" applyFont="1" applyFill="1" applyAlignment="1">
      <alignment horizontal="center"/>
    </xf>
    <xf numFmtId="168" fontId="1" fillId="0" borderId="0" xfId="0" applyNumberFormat="1" applyFont="1" applyBorder="1" applyAlignment="1">
      <alignment horizontal="center"/>
    </xf>
    <xf numFmtId="38" fontId="1" fillId="3" borderId="4" xfId="0" applyNumberFormat="1" applyFont="1" applyFill="1" applyBorder="1"/>
    <xf numFmtId="40" fontId="2" fillId="0" borderId="0" xfId="0" applyNumberFormat="1" applyFont="1"/>
    <xf numFmtId="16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" fontId="1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71" fontId="2" fillId="0" borderId="0" xfId="0" applyNumberFormat="1" applyFont="1"/>
    <xf numFmtId="171" fontId="2" fillId="0" borderId="0" xfId="0" applyNumberFormat="1" applyFont="1" applyAlignment="1">
      <alignment horizontal="center"/>
    </xf>
    <xf numFmtId="2" fontId="2" fillId="0" borderId="0" xfId="0" applyNumberFormat="1" applyFont="1"/>
    <xf numFmtId="38" fontId="1" fillId="4" borderId="0" xfId="0" applyNumberFormat="1" applyFont="1" applyFill="1" applyBorder="1" applyAlignment="1">
      <alignment horizontal="center"/>
    </xf>
    <xf numFmtId="38" fontId="1" fillId="0" borderId="7" xfId="0" applyNumberFormat="1" applyFont="1" applyBorder="1" applyAlignment="1">
      <alignment horizontal="center"/>
    </xf>
    <xf numFmtId="171" fontId="1" fillId="3" borderId="0" xfId="0" applyNumberFormat="1" applyFont="1" applyFill="1" applyBorder="1" applyAlignment="1">
      <alignment horizontal="center"/>
    </xf>
    <xf numFmtId="40" fontId="1" fillId="3" borderId="0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40" fontId="2" fillId="0" borderId="0" xfId="0" applyNumberFormat="1" applyFont="1" applyAlignment="1">
      <alignment horizontal="center"/>
    </xf>
    <xf numFmtId="0" fontId="1" fillId="0" borderId="0" xfId="0" applyFont="1" applyAlignment="1"/>
    <xf numFmtId="38" fontId="1" fillId="3" borderId="0" xfId="0" applyNumberFormat="1" applyFont="1" applyFill="1" applyAlignment="1"/>
    <xf numFmtId="0" fontId="1" fillId="3" borderId="0" xfId="0" applyFont="1" applyFill="1" applyAlignment="1"/>
    <xf numFmtId="0" fontId="1" fillId="2" borderId="0" xfId="0" applyFont="1" applyFill="1" applyAlignment="1"/>
    <xf numFmtId="38" fontId="1" fillId="0" borderId="0" xfId="0" applyNumberFormat="1" applyFont="1" applyAlignment="1"/>
    <xf numFmtId="38" fontId="1" fillId="2" borderId="0" xfId="0" applyNumberFormat="1" applyFont="1" applyFill="1" applyAlignment="1"/>
    <xf numFmtId="169" fontId="2" fillId="3" borderId="0" xfId="0" applyNumberFormat="1" applyFont="1" applyFill="1" applyAlignment="1">
      <alignment horizontal="center"/>
    </xf>
    <xf numFmtId="2" fontId="1" fillId="0" borderId="0" xfId="0" applyNumberFormat="1" applyFont="1"/>
    <xf numFmtId="165" fontId="2" fillId="0" borderId="0" xfId="0" quotePrefix="1" applyNumberFormat="1" applyFont="1"/>
    <xf numFmtId="166" fontId="2" fillId="3" borderId="0" xfId="0" applyNumberFormat="1" applyFont="1" applyFill="1" applyAlignment="1">
      <alignment horizontal="center"/>
    </xf>
    <xf numFmtId="170" fontId="1" fillId="0" borderId="0" xfId="0" applyNumberFormat="1" applyFont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quotePrefix="1" applyFont="1"/>
    <xf numFmtId="167" fontId="2" fillId="0" borderId="0" xfId="0" applyNumberFormat="1" applyFont="1" applyAlignment="1">
      <alignment horizontal="center"/>
    </xf>
    <xf numFmtId="168" fontId="1" fillId="0" borderId="0" xfId="0" applyNumberFormat="1" applyFont="1" applyAlignment="1"/>
    <xf numFmtId="167" fontId="3" fillId="3" borderId="0" xfId="0" applyNumberFormat="1" applyFont="1" applyFill="1"/>
    <xf numFmtId="167" fontId="3" fillId="0" borderId="0" xfId="0" applyNumberFormat="1" applyFont="1" applyAlignment="1">
      <alignment horizontal="center"/>
    </xf>
    <xf numFmtId="38" fontId="1" fillId="5" borderId="0" xfId="0" applyNumberFormat="1" applyFont="1" applyFill="1" applyAlignment="1">
      <alignment horizontal="center"/>
    </xf>
    <xf numFmtId="168" fontId="1" fillId="5" borderId="0" xfId="0" applyNumberFormat="1" applyFont="1" applyFill="1" applyAlignment="1">
      <alignment horizontal="center"/>
    </xf>
    <xf numFmtId="38" fontId="1" fillId="5" borderId="0" xfId="0" applyNumberFormat="1" applyFont="1" applyFill="1" applyBorder="1" applyAlignment="1">
      <alignment horizontal="left"/>
    </xf>
    <xf numFmtId="167" fontId="2" fillId="0" borderId="0" xfId="0" applyNumberFormat="1" applyFont="1"/>
    <xf numFmtId="165" fontId="4" fillId="0" borderId="0" xfId="0" applyNumberFormat="1" applyFont="1"/>
    <xf numFmtId="165" fontId="4" fillId="3" borderId="0" xfId="0" applyNumberFormat="1" applyFont="1" applyFill="1"/>
    <xf numFmtId="167" fontId="4" fillId="0" borderId="0" xfId="0" applyNumberFormat="1" applyFont="1"/>
    <xf numFmtId="169" fontId="4" fillId="3" borderId="0" xfId="0" applyNumberFormat="1" applyFont="1" applyFill="1"/>
    <xf numFmtId="167" fontId="4" fillId="3" borderId="0" xfId="0" applyNumberFormat="1" applyFont="1" applyFill="1"/>
    <xf numFmtId="0" fontId="4" fillId="0" borderId="0" xfId="0" applyFont="1"/>
    <xf numFmtId="38" fontId="1" fillId="6" borderId="0" xfId="0" applyNumberFormat="1" applyFont="1" applyFill="1" applyAlignment="1">
      <alignment horizontal="center"/>
    </xf>
    <xf numFmtId="168" fontId="1" fillId="6" borderId="0" xfId="0" applyNumberFormat="1" applyFont="1" applyFill="1" applyAlignment="1">
      <alignment horizontal="center"/>
    </xf>
    <xf numFmtId="38" fontId="1" fillId="3" borderId="0" xfId="0" applyNumberFormat="1" applyFont="1" applyFill="1" applyBorder="1" applyAlignment="1">
      <alignment horizontal="left"/>
    </xf>
    <xf numFmtId="38" fontId="1" fillId="6" borderId="0" xfId="0" applyNumberFormat="1" applyFont="1" applyFill="1" applyBorder="1" applyAlignment="1">
      <alignment horizontal="left"/>
    </xf>
    <xf numFmtId="38" fontId="1" fillId="5" borderId="0" xfId="0" applyNumberFormat="1" applyFont="1" applyFill="1" applyBorder="1" applyAlignment="1">
      <alignment horizontal="center"/>
    </xf>
    <xf numFmtId="38" fontId="1" fillId="6" borderId="0" xfId="0" applyNumberFormat="1" applyFont="1" applyFill="1" applyAlignment="1"/>
    <xf numFmtId="169" fontId="3" fillId="0" borderId="0" xfId="0" applyNumberFormat="1" applyFont="1" applyAlignment="1">
      <alignment horizontal="center"/>
    </xf>
    <xf numFmtId="38" fontId="1" fillId="7" borderId="0" xfId="0" applyNumberFormat="1" applyFont="1" applyFill="1" applyAlignment="1">
      <alignment horizontal="center"/>
    </xf>
    <xf numFmtId="38" fontId="1" fillId="7" borderId="0" xfId="0" applyNumberFormat="1" applyFont="1" applyFill="1" applyBorder="1" applyAlignment="1">
      <alignment horizontal="left"/>
    </xf>
    <xf numFmtId="0" fontId="1" fillId="7" borderId="0" xfId="0" applyFont="1" applyFill="1"/>
    <xf numFmtId="38" fontId="1" fillId="6" borderId="0" xfId="0" applyNumberFormat="1" applyFont="1" applyFill="1" applyBorder="1" applyAlignment="1">
      <alignment horizontal="center"/>
    </xf>
    <xf numFmtId="38" fontId="1" fillId="2" borderId="4" xfId="0" applyNumberFormat="1" applyFont="1" applyFill="1" applyBorder="1" applyAlignment="1"/>
    <xf numFmtId="38" fontId="5" fillId="3" borderId="0" xfId="0" applyNumberFormat="1" applyFont="1" applyFill="1" applyBorder="1" applyAlignment="1">
      <alignment horizontal="center"/>
    </xf>
    <xf numFmtId="38" fontId="5" fillId="3" borderId="0" xfId="0" applyNumberFormat="1" applyFont="1" applyFill="1" applyBorder="1" applyAlignment="1">
      <alignment horizontal="left"/>
    </xf>
    <xf numFmtId="166" fontId="1" fillId="0" borderId="0" xfId="0" applyNumberFormat="1" applyFont="1" applyAlignment="1">
      <alignment horizontal="left"/>
    </xf>
    <xf numFmtId="165" fontId="2" fillId="3" borderId="0" xfId="0" quotePrefix="1" applyNumberFormat="1" applyFont="1" applyFill="1" applyAlignment="1">
      <alignment horizontal="right"/>
    </xf>
    <xf numFmtId="165" fontId="1" fillId="7" borderId="0" xfId="0" applyNumberFormat="1" applyFont="1" applyFill="1"/>
    <xf numFmtId="168" fontId="1" fillId="7" borderId="0" xfId="0" applyNumberFormat="1" applyFont="1" applyFill="1" applyBorder="1" applyAlignment="1">
      <alignment horizontal="center"/>
    </xf>
    <xf numFmtId="168" fontId="1" fillId="7" borderId="0" xfId="0" applyNumberFormat="1" applyFont="1" applyFill="1"/>
    <xf numFmtId="166" fontId="1" fillId="0" borderId="0" xfId="0" applyNumberFormat="1" applyFont="1"/>
    <xf numFmtId="38" fontId="1" fillId="0" borderId="4" xfId="0" applyNumberFormat="1" applyFont="1" applyBorder="1" applyAlignment="1"/>
    <xf numFmtId="166" fontId="1" fillId="0" borderId="4" xfId="0" applyNumberFormat="1" applyFont="1" applyBorder="1" applyAlignment="1">
      <alignment horizontal="center"/>
    </xf>
    <xf numFmtId="166" fontId="1" fillId="0" borderId="4" xfId="0" applyNumberFormat="1" applyFont="1" applyBorder="1"/>
    <xf numFmtId="38" fontId="1" fillId="3" borderId="4" xfId="0" applyNumberFormat="1" applyFont="1" applyFill="1" applyBorder="1" applyAlignment="1"/>
    <xf numFmtId="186" fontId="1" fillId="0" borderId="0" xfId="0" applyNumberFormat="1" applyFont="1"/>
    <xf numFmtId="186" fontId="1" fillId="0" borderId="0" xfId="0" applyNumberFormat="1" applyFont="1" applyAlignment="1">
      <alignment horizontal="center"/>
    </xf>
    <xf numFmtId="186" fontId="1" fillId="0" borderId="0" xfId="0" applyNumberFormat="1" applyFont="1" applyBorder="1"/>
    <xf numFmtId="186" fontId="1" fillId="2" borderId="0" xfId="0" applyNumberFormat="1" applyFont="1" applyFill="1" applyAlignment="1">
      <alignment horizontal="center"/>
    </xf>
    <xf numFmtId="186" fontId="1" fillId="3" borderId="0" xfId="0" applyNumberFormat="1" applyFont="1" applyFill="1" applyAlignment="1">
      <alignment horizontal="center"/>
    </xf>
    <xf numFmtId="16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88"/>
  <sheetViews>
    <sheetView tabSelected="1" topLeftCell="A592" workbookViewId="0">
      <pane xSplit="1" topLeftCell="AQ1" activePane="topRight" state="frozen"/>
      <selection activeCell="A6" sqref="A6"/>
      <selection pane="topRight" activeCell="AR617" sqref="AR617"/>
    </sheetView>
  </sheetViews>
  <sheetFormatPr defaultColWidth="6.6640625" defaultRowHeight="9.6" x14ac:dyDescent="0.2"/>
  <cols>
    <col min="1" max="1" width="37.6640625" style="1" customWidth="1"/>
    <col min="2" max="8" width="6.6640625" style="2" customWidth="1"/>
    <col min="9" max="15" width="6.6640625" style="1" customWidth="1"/>
    <col min="16" max="22" width="6.6640625" style="2" customWidth="1"/>
    <col min="23" max="29" width="6.6640625" style="1" customWidth="1"/>
    <col min="30" max="36" width="6.6640625" style="2" customWidth="1"/>
    <col min="37" max="16384" width="6.6640625" style="1"/>
  </cols>
  <sheetData>
    <row r="1" spans="1:255" s="134" customFormat="1" ht="10.199999999999999" thickBot="1" x14ac:dyDescent="0.25">
      <c r="B1" s="136">
        <v>36519</v>
      </c>
      <c r="C1" s="136">
        <v>36520</v>
      </c>
      <c r="D1" s="136">
        <v>36521</v>
      </c>
      <c r="E1" s="136">
        <v>36522</v>
      </c>
      <c r="F1" s="136">
        <v>36523</v>
      </c>
      <c r="G1" s="136">
        <v>36524</v>
      </c>
      <c r="H1" s="136">
        <v>36525</v>
      </c>
      <c r="I1" s="134">
        <v>36161</v>
      </c>
      <c r="J1" s="134">
        <v>36162</v>
      </c>
      <c r="K1" s="134">
        <v>36163</v>
      </c>
      <c r="L1" s="134">
        <v>36164</v>
      </c>
      <c r="M1" s="134">
        <v>36165</v>
      </c>
      <c r="N1" s="134">
        <v>36166</v>
      </c>
      <c r="O1" s="134">
        <v>36167</v>
      </c>
      <c r="P1" s="136">
        <v>36168</v>
      </c>
      <c r="Q1" s="136">
        <v>36169</v>
      </c>
      <c r="R1" s="136">
        <v>36170</v>
      </c>
      <c r="S1" s="136">
        <v>36171</v>
      </c>
      <c r="T1" s="136">
        <v>36172</v>
      </c>
      <c r="U1" s="136">
        <v>36173</v>
      </c>
      <c r="V1" s="136">
        <v>36174</v>
      </c>
      <c r="W1" s="134">
        <v>36175</v>
      </c>
      <c r="X1" s="134">
        <v>36176</v>
      </c>
      <c r="Y1" s="134">
        <v>36177</v>
      </c>
      <c r="Z1" s="134">
        <v>36178</v>
      </c>
      <c r="AA1" s="134">
        <v>36179</v>
      </c>
      <c r="AB1" s="134">
        <v>36180</v>
      </c>
      <c r="AC1" s="134">
        <v>36181</v>
      </c>
      <c r="AD1" s="136">
        <v>36182</v>
      </c>
      <c r="AE1" s="136">
        <v>36183</v>
      </c>
      <c r="AF1" s="136">
        <v>36184</v>
      </c>
      <c r="AG1" s="136">
        <v>36185</v>
      </c>
      <c r="AH1" s="136">
        <v>36186</v>
      </c>
      <c r="AI1" s="136">
        <v>36187</v>
      </c>
      <c r="AJ1" s="136">
        <v>36188</v>
      </c>
      <c r="AK1" s="134">
        <v>36189</v>
      </c>
      <c r="AL1" s="134">
        <v>36190</v>
      </c>
      <c r="AM1" s="134">
        <v>36191</v>
      </c>
      <c r="AN1" s="134">
        <v>36192</v>
      </c>
      <c r="AO1" s="134">
        <v>36193</v>
      </c>
      <c r="AP1" s="134">
        <v>36194</v>
      </c>
      <c r="AQ1" s="134">
        <v>36195</v>
      </c>
      <c r="AR1" s="134">
        <v>36196</v>
      </c>
      <c r="AS1" s="134">
        <v>36197</v>
      </c>
      <c r="AT1" s="134">
        <v>36198</v>
      </c>
      <c r="AU1" s="134">
        <v>36199</v>
      </c>
      <c r="AV1" s="134">
        <v>36200</v>
      </c>
      <c r="AW1" s="134">
        <v>36201</v>
      </c>
      <c r="AX1" s="134">
        <v>36202</v>
      </c>
      <c r="AY1" s="134">
        <v>36203</v>
      </c>
      <c r="AZ1" s="134">
        <v>36204</v>
      </c>
      <c r="BA1" s="134">
        <v>36205</v>
      </c>
      <c r="BB1" s="134">
        <v>36206</v>
      </c>
      <c r="BC1" s="134">
        <v>36207</v>
      </c>
      <c r="BD1" s="134">
        <v>36208</v>
      </c>
      <c r="BE1" s="134">
        <v>36209</v>
      </c>
      <c r="BF1" s="134">
        <v>36210</v>
      </c>
      <c r="BG1" s="134">
        <v>36211</v>
      </c>
      <c r="BH1" s="134">
        <v>36212</v>
      </c>
      <c r="BI1" s="134">
        <v>36213</v>
      </c>
      <c r="BJ1" s="134">
        <v>36214</v>
      </c>
      <c r="BK1" s="134">
        <v>36215</v>
      </c>
      <c r="BL1" s="134">
        <v>36216</v>
      </c>
      <c r="BM1" s="134">
        <v>36217</v>
      </c>
      <c r="BN1" s="134">
        <v>36218</v>
      </c>
      <c r="BO1" s="134">
        <v>36219</v>
      </c>
      <c r="BP1" s="134">
        <v>36220</v>
      </c>
      <c r="BQ1" s="134">
        <v>36221</v>
      </c>
      <c r="BR1" s="134">
        <v>36222</v>
      </c>
      <c r="BS1" s="134">
        <v>36223</v>
      </c>
      <c r="BT1" s="134">
        <v>36224</v>
      </c>
      <c r="BU1" s="134">
        <v>36225</v>
      </c>
      <c r="BV1" s="134">
        <v>36226</v>
      </c>
      <c r="BW1" s="134">
        <v>36227</v>
      </c>
      <c r="BX1" s="134">
        <v>36228</v>
      </c>
      <c r="BY1" s="134">
        <v>36229</v>
      </c>
      <c r="BZ1" s="134">
        <v>36230</v>
      </c>
      <c r="CA1" s="134">
        <v>36231</v>
      </c>
      <c r="CB1" s="134">
        <v>36232</v>
      </c>
      <c r="CC1" s="134">
        <v>36233</v>
      </c>
      <c r="CD1" s="134">
        <v>36234</v>
      </c>
      <c r="CE1" s="134">
        <v>36235</v>
      </c>
      <c r="CF1" s="134">
        <v>36236</v>
      </c>
      <c r="CG1" s="134">
        <v>36237</v>
      </c>
      <c r="CH1" s="136">
        <v>36238</v>
      </c>
      <c r="CI1" s="136">
        <v>36239</v>
      </c>
      <c r="CJ1" s="136">
        <v>36240</v>
      </c>
      <c r="CK1" s="136">
        <v>36241</v>
      </c>
      <c r="CL1" s="136">
        <v>36242</v>
      </c>
      <c r="CM1" s="136">
        <v>36243</v>
      </c>
      <c r="CN1" s="136">
        <v>36244</v>
      </c>
      <c r="CO1" s="137">
        <v>36245</v>
      </c>
      <c r="CP1" s="137">
        <v>36246</v>
      </c>
      <c r="CQ1" s="137">
        <v>36247</v>
      </c>
      <c r="CR1" s="137">
        <v>36248</v>
      </c>
      <c r="CS1" s="137">
        <v>36249</v>
      </c>
      <c r="CT1" s="137">
        <v>36250</v>
      </c>
      <c r="CU1" s="137">
        <v>36251</v>
      </c>
      <c r="CV1" s="136">
        <v>36252</v>
      </c>
      <c r="CW1" s="136">
        <v>36253</v>
      </c>
      <c r="CX1" s="136">
        <v>36254</v>
      </c>
      <c r="CY1" s="136">
        <v>36255</v>
      </c>
      <c r="CZ1" s="136">
        <v>36256</v>
      </c>
      <c r="DA1" s="136">
        <v>36257</v>
      </c>
      <c r="DB1" s="136">
        <v>36258</v>
      </c>
      <c r="DC1" s="137">
        <v>36259</v>
      </c>
      <c r="DD1" s="137">
        <v>36260</v>
      </c>
      <c r="DE1" s="137">
        <v>36261</v>
      </c>
      <c r="DF1" s="137">
        <v>36262</v>
      </c>
      <c r="DG1" s="137">
        <v>36263</v>
      </c>
      <c r="DH1" s="137">
        <v>36264</v>
      </c>
      <c r="DI1" s="137">
        <v>36265</v>
      </c>
      <c r="DJ1" s="136">
        <v>36266</v>
      </c>
      <c r="DK1" s="136">
        <v>36267</v>
      </c>
      <c r="DL1" s="136">
        <v>36268</v>
      </c>
      <c r="DM1" s="136">
        <v>36269</v>
      </c>
      <c r="DN1" s="136">
        <v>36270</v>
      </c>
      <c r="DO1" s="136">
        <v>36271</v>
      </c>
      <c r="DP1" s="136">
        <v>36272</v>
      </c>
      <c r="DQ1" s="137">
        <v>36273</v>
      </c>
      <c r="DR1" s="137">
        <v>36274</v>
      </c>
      <c r="DS1" s="137">
        <v>36275</v>
      </c>
      <c r="DT1" s="137">
        <v>36276</v>
      </c>
      <c r="DU1" s="137">
        <v>36277</v>
      </c>
      <c r="DV1" s="137">
        <v>36278</v>
      </c>
      <c r="DW1" s="137">
        <v>36279</v>
      </c>
      <c r="DX1" s="136">
        <v>36280</v>
      </c>
      <c r="DY1" s="136">
        <v>36281</v>
      </c>
      <c r="DZ1" s="136">
        <v>36282</v>
      </c>
      <c r="EA1" s="136"/>
      <c r="EB1" s="136">
        <v>36283</v>
      </c>
      <c r="EC1" s="136">
        <v>36284</v>
      </c>
      <c r="ED1" s="136">
        <v>36285</v>
      </c>
      <c r="EE1" s="136">
        <v>36286</v>
      </c>
      <c r="EF1" s="136">
        <v>36287</v>
      </c>
      <c r="EG1" s="136">
        <v>36288</v>
      </c>
      <c r="EH1" s="136">
        <v>36289</v>
      </c>
      <c r="EI1" s="136">
        <v>36290</v>
      </c>
      <c r="EJ1" s="136">
        <v>36291</v>
      </c>
      <c r="EK1" s="136">
        <v>36292</v>
      </c>
      <c r="EL1" s="136">
        <v>36293</v>
      </c>
      <c r="EM1" s="136">
        <v>36294</v>
      </c>
      <c r="EN1" s="136">
        <v>36295</v>
      </c>
      <c r="EO1" s="136">
        <v>36296</v>
      </c>
      <c r="EP1" s="136">
        <v>36297</v>
      </c>
      <c r="EQ1" s="136">
        <v>36298</v>
      </c>
      <c r="ER1" s="136">
        <v>36299</v>
      </c>
      <c r="ES1" s="136">
        <v>36300</v>
      </c>
      <c r="ET1" s="133">
        <v>36301</v>
      </c>
      <c r="EU1" s="133">
        <v>36302</v>
      </c>
      <c r="EV1" s="133">
        <v>36303</v>
      </c>
      <c r="EW1" s="133">
        <v>36304</v>
      </c>
      <c r="EX1" s="133">
        <v>36305</v>
      </c>
      <c r="EY1" s="133">
        <v>36306</v>
      </c>
      <c r="EZ1" s="133">
        <v>36307</v>
      </c>
      <c r="FA1" s="134">
        <v>36308</v>
      </c>
      <c r="FB1" s="133">
        <v>36309</v>
      </c>
      <c r="FC1" s="134">
        <v>36310</v>
      </c>
      <c r="FD1" s="133">
        <v>36311</v>
      </c>
      <c r="FE1" s="134">
        <v>36312</v>
      </c>
      <c r="FF1" s="133">
        <v>36313</v>
      </c>
      <c r="FG1" s="134">
        <v>36314</v>
      </c>
      <c r="FH1" s="133">
        <v>36315</v>
      </c>
      <c r="FI1" s="134">
        <v>36316</v>
      </c>
      <c r="FJ1" s="133">
        <v>36317</v>
      </c>
      <c r="FK1" s="134">
        <v>36318</v>
      </c>
      <c r="FL1" s="133">
        <v>36319</v>
      </c>
      <c r="FM1" s="134">
        <v>36320</v>
      </c>
      <c r="FN1" s="133">
        <v>36321</v>
      </c>
      <c r="FO1" s="134">
        <v>36322</v>
      </c>
      <c r="FP1" s="133">
        <v>36323</v>
      </c>
      <c r="FQ1" s="134">
        <v>36324</v>
      </c>
      <c r="FR1" s="133">
        <v>36325</v>
      </c>
      <c r="FS1" s="134">
        <v>36326</v>
      </c>
      <c r="FT1" s="133">
        <v>36327</v>
      </c>
      <c r="FU1" s="134">
        <v>36328</v>
      </c>
      <c r="FV1" s="133">
        <v>36329</v>
      </c>
      <c r="FW1" s="134">
        <v>36330</v>
      </c>
      <c r="FX1" s="133">
        <v>36331</v>
      </c>
      <c r="FY1" s="134">
        <v>36332</v>
      </c>
      <c r="FZ1" s="133">
        <v>36333</v>
      </c>
      <c r="GA1" s="134">
        <v>36334</v>
      </c>
      <c r="GB1" s="133">
        <v>36335</v>
      </c>
      <c r="GC1" s="134">
        <v>36336</v>
      </c>
      <c r="GD1" s="133">
        <v>36337</v>
      </c>
      <c r="GE1" s="134">
        <v>36338</v>
      </c>
      <c r="GF1" s="133">
        <v>36339</v>
      </c>
      <c r="GG1" s="134">
        <v>36340</v>
      </c>
      <c r="GH1" s="133">
        <v>36341</v>
      </c>
      <c r="GI1" s="134">
        <v>36342</v>
      </c>
      <c r="GJ1" s="133">
        <v>36343</v>
      </c>
      <c r="GK1" s="134">
        <v>36344</v>
      </c>
      <c r="GL1" s="133">
        <v>36345</v>
      </c>
      <c r="GM1" s="134">
        <v>36346</v>
      </c>
      <c r="GN1" s="133">
        <v>36347</v>
      </c>
      <c r="GO1" s="134">
        <v>36348</v>
      </c>
      <c r="GP1" s="133">
        <v>36349</v>
      </c>
      <c r="GQ1" s="134">
        <v>36350</v>
      </c>
      <c r="GR1" s="133">
        <v>36351</v>
      </c>
      <c r="GS1" s="134">
        <v>36352</v>
      </c>
      <c r="GT1" s="133">
        <v>36353</v>
      </c>
      <c r="GU1" s="134">
        <v>36354</v>
      </c>
      <c r="GV1" s="133">
        <v>36355</v>
      </c>
      <c r="GW1" s="134">
        <v>36356</v>
      </c>
      <c r="GX1" s="133">
        <v>36357</v>
      </c>
      <c r="GY1" s="134">
        <v>36358</v>
      </c>
      <c r="GZ1" s="133">
        <v>36359</v>
      </c>
      <c r="HA1" s="134">
        <v>36360</v>
      </c>
      <c r="HB1" s="133">
        <v>36361</v>
      </c>
      <c r="HC1" s="134">
        <v>36362</v>
      </c>
      <c r="HD1" s="133">
        <v>36363</v>
      </c>
      <c r="HE1" s="134">
        <v>36364</v>
      </c>
      <c r="HF1" s="133">
        <v>36365</v>
      </c>
      <c r="HG1" s="134">
        <v>36366</v>
      </c>
      <c r="HH1" s="133">
        <v>36367</v>
      </c>
      <c r="HI1" s="134">
        <v>36368</v>
      </c>
      <c r="HJ1" s="133">
        <v>36369</v>
      </c>
      <c r="HK1" s="134">
        <v>36370</v>
      </c>
      <c r="HL1" s="133">
        <v>36371</v>
      </c>
      <c r="HM1" s="134">
        <v>36372</v>
      </c>
      <c r="HN1" s="133">
        <v>36373</v>
      </c>
      <c r="HO1" s="134">
        <v>36374</v>
      </c>
      <c r="HP1" s="133">
        <v>36375</v>
      </c>
      <c r="HQ1" s="134">
        <v>36376</v>
      </c>
      <c r="HR1" s="133">
        <v>36377</v>
      </c>
      <c r="HS1" s="134">
        <v>36378</v>
      </c>
      <c r="HT1" s="133">
        <v>36379</v>
      </c>
      <c r="HU1" s="134">
        <v>36380</v>
      </c>
      <c r="HV1" s="133">
        <v>36381</v>
      </c>
      <c r="HW1" s="134">
        <v>36382</v>
      </c>
      <c r="HX1" s="133">
        <v>36383</v>
      </c>
      <c r="HY1" s="134">
        <v>36384</v>
      </c>
      <c r="HZ1" s="133">
        <v>36385</v>
      </c>
      <c r="IA1" s="134">
        <v>36386</v>
      </c>
      <c r="IB1" s="133">
        <v>36387</v>
      </c>
      <c r="IC1" s="134">
        <v>36388</v>
      </c>
      <c r="ID1" s="133">
        <v>36389</v>
      </c>
      <c r="IE1" s="134">
        <v>36390</v>
      </c>
      <c r="IF1" s="133">
        <v>36391</v>
      </c>
      <c r="IG1" s="134">
        <v>36392</v>
      </c>
      <c r="IH1" s="133">
        <v>36393</v>
      </c>
      <c r="II1" s="134">
        <v>36394</v>
      </c>
      <c r="IJ1" s="133">
        <v>36395</v>
      </c>
      <c r="IK1" s="134">
        <v>36396</v>
      </c>
      <c r="IL1" s="133">
        <v>36397</v>
      </c>
      <c r="IM1" s="134">
        <v>36398</v>
      </c>
      <c r="IN1" s="134">
        <v>36399</v>
      </c>
      <c r="IO1" s="133">
        <v>36400</v>
      </c>
      <c r="IP1" s="134">
        <v>36401</v>
      </c>
      <c r="IQ1" s="134">
        <v>36402</v>
      </c>
      <c r="IR1" s="133">
        <v>36403</v>
      </c>
      <c r="IS1" s="134">
        <v>36404</v>
      </c>
      <c r="IT1" s="134">
        <v>36405</v>
      </c>
    </row>
    <row r="2" spans="1:255" ht="10.199999999999999" thickBot="1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6" t="s">
        <v>0</v>
      </c>
      <c r="J2" s="6" t="s">
        <v>1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5" t="s">
        <v>0</v>
      </c>
      <c r="Q2" s="5" t="s">
        <v>1</v>
      </c>
      <c r="R2" s="5" t="s">
        <v>2</v>
      </c>
      <c r="S2" s="5" t="s">
        <v>3</v>
      </c>
      <c r="T2" s="5" t="s">
        <v>4</v>
      </c>
      <c r="U2" s="5" t="s">
        <v>5</v>
      </c>
      <c r="V2" s="5" t="s">
        <v>6</v>
      </c>
      <c r="W2" s="6" t="s">
        <v>0</v>
      </c>
      <c r="X2" s="6" t="s">
        <v>1</v>
      </c>
      <c r="Y2" s="6" t="s">
        <v>2</v>
      </c>
      <c r="Z2" s="6" t="s">
        <v>3</v>
      </c>
      <c r="AA2" s="6" t="s">
        <v>4</v>
      </c>
      <c r="AB2" s="6" t="s">
        <v>5</v>
      </c>
      <c r="AC2" s="6" t="s">
        <v>6</v>
      </c>
      <c r="AD2" s="5" t="s">
        <v>0</v>
      </c>
      <c r="AE2" s="5" t="s">
        <v>1</v>
      </c>
      <c r="AF2" s="5" t="s">
        <v>2</v>
      </c>
      <c r="AG2" s="5" t="s">
        <v>3</v>
      </c>
      <c r="AH2" s="5" t="s">
        <v>4</v>
      </c>
      <c r="AI2" s="5" t="s">
        <v>5</v>
      </c>
      <c r="AJ2" s="5" t="s">
        <v>6</v>
      </c>
      <c r="AK2" s="6" t="s">
        <v>0</v>
      </c>
      <c r="AL2" s="6" t="s">
        <v>1</v>
      </c>
      <c r="AM2" s="6" t="s">
        <v>2</v>
      </c>
      <c r="AN2" s="6" t="s">
        <v>3</v>
      </c>
      <c r="AO2" s="6" t="s">
        <v>4</v>
      </c>
      <c r="AP2" s="6" t="s">
        <v>5</v>
      </c>
      <c r="AQ2" s="6" t="s">
        <v>6</v>
      </c>
      <c r="AR2" s="5" t="s">
        <v>0</v>
      </c>
      <c r="AS2" s="5" t="s">
        <v>1</v>
      </c>
      <c r="AT2" s="5" t="s">
        <v>2</v>
      </c>
      <c r="AU2" s="5" t="s">
        <v>3</v>
      </c>
      <c r="AV2" s="5" t="s">
        <v>4</v>
      </c>
      <c r="AW2" s="5" t="s">
        <v>5</v>
      </c>
      <c r="AX2" s="5" t="s">
        <v>6</v>
      </c>
      <c r="AY2" s="6" t="s">
        <v>0</v>
      </c>
      <c r="AZ2" s="6" t="s">
        <v>1</v>
      </c>
      <c r="BA2" s="6" t="s">
        <v>2</v>
      </c>
      <c r="BB2" s="6" t="s">
        <v>3</v>
      </c>
      <c r="BC2" s="6" t="s">
        <v>4</v>
      </c>
      <c r="BD2" s="6" t="s">
        <v>5</v>
      </c>
      <c r="BE2" s="6" t="s">
        <v>6</v>
      </c>
      <c r="BF2" s="5" t="s">
        <v>0</v>
      </c>
      <c r="BG2" s="5" t="s">
        <v>1</v>
      </c>
      <c r="BH2" s="5" t="s">
        <v>2</v>
      </c>
      <c r="BI2" s="5" t="s">
        <v>3</v>
      </c>
      <c r="BJ2" s="5" t="s">
        <v>4</v>
      </c>
      <c r="BK2" s="5" t="s">
        <v>5</v>
      </c>
      <c r="BL2" s="5" t="s">
        <v>6</v>
      </c>
      <c r="BM2" s="6" t="s">
        <v>0</v>
      </c>
      <c r="BN2" s="6" t="s">
        <v>1</v>
      </c>
      <c r="BO2" s="6" t="s">
        <v>2</v>
      </c>
      <c r="BP2" s="6" t="s">
        <v>3</v>
      </c>
      <c r="BQ2" s="6" t="s">
        <v>4</v>
      </c>
      <c r="BR2" s="6" t="s">
        <v>5</v>
      </c>
      <c r="BS2" s="6" t="s">
        <v>6</v>
      </c>
      <c r="BT2" s="5" t="s">
        <v>0</v>
      </c>
      <c r="BU2" s="5" t="s">
        <v>1</v>
      </c>
      <c r="BV2" s="5" t="s">
        <v>2</v>
      </c>
      <c r="BW2" s="5" t="s">
        <v>3</v>
      </c>
      <c r="BX2" s="5" t="s">
        <v>4</v>
      </c>
      <c r="BY2" s="5" t="s">
        <v>5</v>
      </c>
      <c r="BZ2" s="5" t="s">
        <v>6</v>
      </c>
      <c r="CA2" s="6" t="s">
        <v>0</v>
      </c>
      <c r="CB2" s="6" t="s">
        <v>1</v>
      </c>
      <c r="CC2" s="6" t="s">
        <v>2</v>
      </c>
      <c r="CD2" s="6" t="s">
        <v>3</v>
      </c>
      <c r="CE2" s="6" t="s">
        <v>4</v>
      </c>
      <c r="CF2" s="6" t="s">
        <v>5</v>
      </c>
      <c r="CG2" s="6" t="s">
        <v>6</v>
      </c>
      <c r="CH2" s="5" t="s">
        <v>0</v>
      </c>
      <c r="CI2" s="5" t="s">
        <v>1</v>
      </c>
      <c r="CJ2" s="5" t="s">
        <v>2</v>
      </c>
      <c r="CK2" s="5" t="s">
        <v>3</v>
      </c>
      <c r="CL2" s="5" t="s">
        <v>4</v>
      </c>
      <c r="CM2" s="5" t="s">
        <v>5</v>
      </c>
      <c r="CN2" s="5" t="s">
        <v>6</v>
      </c>
      <c r="CO2" s="6" t="s">
        <v>0</v>
      </c>
      <c r="CP2" s="6" t="s">
        <v>1</v>
      </c>
      <c r="CQ2" s="6" t="s">
        <v>2</v>
      </c>
      <c r="CR2" s="6" t="s">
        <v>3</v>
      </c>
      <c r="CS2" s="6" t="s">
        <v>4</v>
      </c>
      <c r="CT2" s="6" t="s">
        <v>5</v>
      </c>
      <c r="CU2" s="6" t="s">
        <v>6</v>
      </c>
      <c r="CV2" s="5" t="s">
        <v>0</v>
      </c>
      <c r="CW2" s="5" t="s">
        <v>1</v>
      </c>
      <c r="CX2" s="5" t="s">
        <v>2</v>
      </c>
      <c r="CY2" s="5" t="s">
        <v>3</v>
      </c>
      <c r="CZ2" s="5" t="s">
        <v>4</v>
      </c>
      <c r="DA2" s="5" t="s">
        <v>5</v>
      </c>
      <c r="DB2" s="5" t="s">
        <v>6</v>
      </c>
      <c r="DC2" s="6" t="s">
        <v>0</v>
      </c>
      <c r="DD2" s="6" t="s">
        <v>1</v>
      </c>
      <c r="DE2" s="6" t="s">
        <v>2</v>
      </c>
      <c r="DF2" s="6" t="s">
        <v>3</v>
      </c>
      <c r="DG2" s="6" t="s">
        <v>4</v>
      </c>
      <c r="DH2" s="6" t="s">
        <v>5</v>
      </c>
      <c r="DI2" s="6" t="s">
        <v>6</v>
      </c>
      <c r="DJ2" s="5" t="s">
        <v>0</v>
      </c>
      <c r="DK2" s="5" t="s">
        <v>1</v>
      </c>
      <c r="DL2" s="5" t="s">
        <v>2</v>
      </c>
      <c r="DM2" s="5" t="s">
        <v>3</v>
      </c>
      <c r="DN2" s="5" t="s">
        <v>4</v>
      </c>
      <c r="DO2" s="5" t="s">
        <v>5</v>
      </c>
      <c r="DP2" s="5" t="s">
        <v>6</v>
      </c>
      <c r="DQ2" s="6" t="s">
        <v>0</v>
      </c>
      <c r="DR2" s="6" t="s">
        <v>1</v>
      </c>
      <c r="DS2" s="6" t="s">
        <v>2</v>
      </c>
      <c r="DT2" s="6" t="s">
        <v>3</v>
      </c>
      <c r="DU2" s="6" t="s">
        <v>4</v>
      </c>
      <c r="DV2" s="6" t="s">
        <v>5</v>
      </c>
      <c r="DW2" s="6" t="s">
        <v>6</v>
      </c>
      <c r="DX2" s="5" t="s">
        <v>0</v>
      </c>
      <c r="DY2" s="5" t="s">
        <v>1</v>
      </c>
      <c r="DZ2" s="7" t="s">
        <v>2</v>
      </c>
      <c r="EA2" s="8"/>
      <c r="EB2" s="9" t="s">
        <v>3</v>
      </c>
      <c r="EC2" s="5" t="s">
        <v>4</v>
      </c>
      <c r="ED2" s="5" t="s">
        <v>5</v>
      </c>
      <c r="EE2" s="5" t="s">
        <v>6</v>
      </c>
      <c r="EF2" s="6" t="s">
        <v>0</v>
      </c>
      <c r="EG2" s="6" t="s">
        <v>1</v>
      </c>
      <c r="EH2" s="6" t="s">
        <v>2</v>
      </c>
      <c r="EI2" s="6" t="s">
        <v>3</v>
      </c>
      <c r="EJ2" s="6" t="s">
        <v>4</v>
      </c>
      <c r="EK2" s="6" t="s">
        <v>5</v>
      </c>
      <c r="EL2" s="6" t="s">
        <v>6</v>
      </c>
      <c r="EM2" s="5" t="s">
        <v>0</v>
      </c>
      <c r="EN2" s="5" t="s">
        <v>1</v>
      </c>
      <c r="EO2" s="5" t="s">
        <v>2</v>
      </c>
      <c r="EP2" s="5" t="s">
        <v>3</v>
      </c>
      <c r="EQ2" s="5" t="s">
        <v>4</v>
      </c>
      <c r="ER2" s="5" t="s">
        <v>5</v>
      </c>
      <c r="ES2" s="5" t="s">
        <v>6</v>
      </c>
      <c r="ET2" s="6" t="s">
        <v>0</v>
      </c>
      <c r="EU2" s="6" t="s">
        <v>1</v>
      </c>
      <c r="EV2" s="6" t="s">
        <v>2</v>
      </c>
      <c r="EW2" s="6" t="s">
        <v>3</v>
      </c>
      <c r="EX2" s="6" t="s">
        <v>4</v>
      </c>
      <c r="EY2" s="6" t="s">
        <v>5</v>
      </c>
      <c r="EZ2" s="6" t="s">
        <v>6</v>
      </c>
      <c r="FA2" s="5" t="s">
        <v>0</v>
      </c>
      <c r="FB2" s="5" t="s">
        <v>1</v>
      </c>
      <c r="FC2" s="5" t="s">
        <v>2</v>
      </c>
      <c r="FD2" s="5" t="s">
        <v>3</v>
      </c>
      <c r="FE2" s="5" t="s">
        <v>4</v>
      </c>
      <c r="FF2" s="5" t="s">
        <v>5</v>
      </c>
      <c r="FG2" s="5" t="s">
        <v>6</v>
      </c>
      <c r="FH2" s="6" t="s">
        <v>0</v>
      </c>
      <c r="FI2" s="6" t="s">
        <v>1</v>
      </c>
      <c r="FJ2" s="6" t="s">
        <v>2</v>
      </c>
      <c r="FK2" s="6" t="s">
        <v>3</v>
      </c>
      <c r="FL2" s="6" t="s">
        <v>4</v>
      </c>
      <c r="FM2" s="6" t="s">
        <v>5</v>
      </c>
      <c r="FN2" s="6" t="s">
        <v>6</v>
      </c>
      <c r="FO2" s="5" t="s">
        <v>0</v>
      </c>
      <c r="FP2" s="5" t="s">
        <v>1</v>
      </c>
      <c r="FQ2" s="5" t="s">
        <v>2</v>
      </c>
      <c r="FR2" s="5" t="s">
        <v>3</v>
      </c>
      <c r="FS2" s="5" t="s">
        <v>4</v>
      </c>
      <c r="FT2" s="5" t="s">
        <v>5</v>
      </c>
      <c r="FU2" s="5" t="s">
        <v>6</v>
      </c>
      <c r="FV2" s="6" t="s">
        <v>0</v>
      </c>
      <c r="FW2" s="6" t="s">
        <v>1</v>
      </c>
      <c r="FX2" s="6" t="s">
        <v>2</v>
      </c>
      <c r="FY2" s="6" t="s">
        <v>3</v>
      </c>
      <c r="FZ2" s="6" t="s">
        <v>4</v>
      </c>
      <c r="GA2" s="6" t="s">
        <v>5</v>
      </c>
      <c r="GB2" s="6" t="s">
        <v>6</v>
      </c>
      <c r="GC2" s="5" t="s">
        <v>0</v>
      </c>
      <c r="GD2" s="5" t="s">
        <v>1</v>
      </c>
      <c r="GE2" s="5" t="s">
        <v>2</v>
      </c>
      <c r="GF2" s="5" t="s">
        <v>3</v>
      </c>
      <c r="GG2" s="5" t="s">
        <v>4</v>
      </c>
      <c r="GH2" s="5" t="s">
        <v>5</v>
      </c>
      <c r="GI2" s="5" t="s">
        <v>6</v>
      </c>
      <c r="GJ2" s="6" t="s">
        <v>0</v>
      </c>
      <c r="GK2" s="6" t="s">
        <v>1</v>
      </c>
      <c r="GL2" s="6" t="s">
        <v>2</v>
      </c>
      <c r="GM2" s="6" t="s">
        <v>3</v>
      </c>
      <c r="GN2" s="6" t="s">
        <v>4</v>
      </c>
      <c r="GO2" s="6" t="s">
        <v>5</v>
      </c>
      <c r="GP2" s="6" t="s">
        <v>6</v>
      </c>
      <c r="GQ2" s="5" t="s">
        <v>0</v>
      </c>
      <c r="GR2" s="5" t="s">
        <v>1</v>
      </c>
      <c r="GS2" s="5" t="s">
        <v>2</v>
      </c>
      <c r="GT2" s="5" t="s">
        <v>3</v>
      </c>
      <c r="GU2" s="5" t="s">
        <v>4</v>
      </c>
      <c r="GV2" s="5" t="s">
        <v>5</v>
      </c>
      <c r="GW2" s="5" t="s">
        <v>6</v>
      </c>
      <c r="GX2" s="6" t="s">
        <v>0</v>
      </c>
      <c r="GY2" s="6" t="s">
        <v>1</v>
      </c>
      <c r="GZ2" s="6" t="s">
        <v>2</v>
      </c>
      <c r="HA2" s="6" t="s">
        <v>3</v>
      </c>
      <c r="HB2" s="6" t="s">
        <v>4</v>
      </c>
      <c r="HC2" s="6" t="s">
        <v>5</v>
      </c>
      <c r="HD2" s="6" t="s">
        <v>6</v>
      </c>
      <c r="HE2" s="5" t="s">
        <v>0</v>
      </c>
      <c r="HF2" s="5" t="s">
        <v>1</v>
      </c>
      <c r="HG2" s="5" t="s">
        <v>2</v>
      </c>
      <c r="HH2" s="5" t="s">
        <v>3</v>
      </c>
      <c r="HI2" s="5" t="s">
        <v>4</v>
      </c>
      <c r="HJ2" s="5" t="s">
        <v>5</v>
      </c>
      <c r="HK2" s="5" t="s">
        <v>6</v>
      </c>
      <c r="HL2" s="6" t="s">
        <v>0</v>
      </c>
      <c r="HM2" s="6" t="s">
        <v>1</v>
      </c>
      <c r="HN2" s="6" t="s">
        <v>2</v>
      </c>
      <c r="HO2" s="6" t="s">
        <v>3</v>
      </c>
      <c r="HP2" s="6" t="s">
        <v>4</v>
      </c>
      <c r="HQ2" s="6" t="s">
        <v>5</v>
      </c>
      <c r="HR2" s="6" t="s">
        <v>6</v>
      </c>
      <c r="HS2" s="5" t="s">
        <v>0</v>
      </c>
      <c r="HT2" s="5" t="s">
        <v>1</v>
      </c>
      <c r="HU2" s="5" t="s">
        <v>2</v>
      </c>
      <c r="HV2" s="5" t="s">
        <v>3</v>
      </c>
      <c r="HW2" s="5" t="s">
        <v>4</v>
      </c>
      <c r="HX2" s="5" t="s">
        <v>5</v>
      </c>
      <c r="HY2" s="5" t="s">
        <v>6</v>
      </c>
      <c r="HZ2" s="6" t="s">
        <v>0</v>
      </c>
      <c r="IA2" s="6" t="s">
        <v>1</v>
      </c>
      <c r="IB2" s="6" t="s">
        <v>2</v>
      </c>
      <c r="IC2" s="6" t="s">
        <v>3</v>
      </c>
      <c r="ID2" s="6" t="s">
        <v>4</v>
      </c>
      <c r="IE2" s="6" t="s">
        <v>5</v>
      </c>
      <c r="IF2" s="6" t="s">
        <v>6</v>
      </c>
      <c r="IG2" s="5" t="s">
        <v>0</v>
      </c>
      <c r="IH2" s="5" t="s">
        <v>1</v>
      </c>
      <c r="II2" s="5" t="s">
        <v>2</v>
      </c>
      <c r="IJ2" s="5" t="s">
        <v>3</v>
      </c>
      <c r="IK2" s="5" t="s">
        <v>4</v>
      </c>
      <c r="IL2" s="5" t="s">
        <v>5</v>
      </c>
      <c r="IM2" s="5" t="s">
        <v>6</v>
      </c>
      <c r="IN2" s="6" t="s">
        <v>0</v>
      </c>
      <c r="IO2" s="6" t="s">
        <v>1</v>
      </c>
      <c r="IP2" s="6" t="s">
        <v>2</v>
      </c>
      <c r="IQ2" s="6" t="s">
        <v>3</v>
      </c>
      <c r="IR2" s="6" t="s">
        <v>4</v>
      </c>
      <c r="IS2" s="6" t="s">
        <v>5</v>
      </c>
      <c r="IT2" s="6" t="s">
        <v>6</v>
      </c>
      <c r="IU2" s="10"/>
    </row>
    <row r="3" spans="1:255" s="11" customFormat="1" x14ac:dyDescent="0.2">
      <c r="A3" s="11" t="s">
        <v>9</v>
      </c>
      <c r="B3" s="12">
        <v>236</v>
      </c>
      <c r="C3" s="12">
        <v>-211</v>
      </c>
      <c r="D3" s="12">
        <v>-535</v>
      </c>
      <c r="E3" s="12">
        <v>-982</v>
      </c>
      <c r="F3" s="12">
        <v>-1006</v>
      </c>
      <c r="G3" s="12">
        <v>-1185</v>
      </c>
      <c r="H3" s="12">
        <v>-883</v>
      </c>
      <c r="I3" s="13">
        <v>-345</v>
      </c>
      <c r="J3" s="13">
        <v>-139</v>
      </c>
      <c r="K3" s="13">
        <v>227</v>
      </c>
      <c r="L3" s="13">
        <v>-1</v>
      </c>
      <c r="M3" s="13">
        <v>-473</v>
      </c>
      <c r="N3" s="13">
        <v>-495</v>
      </c>
      <c r="O3" s="13">
        <v>-689</v>
      </c>
      <c r="P3" s="12">
        <v>-174</v>
      </c>
      <c r="Q3" s="12">
        <v>-412</v>
      </c>
      <c r="R3" s="12">
        <v>-902</v>
      </c>
      <c r="S3" s="12">
        <v>-870</v>
      </c>
      <c r="T3" s="12">
        <v>-849</v>
      </c>
      <c r="U3" s="12">
        <v>-446</v>
      </c>
      <c r="V3" s="12">
        <v>-702</v>
      </c>
      <c r="W3" s="13">
        <v>-911</v>
      </c>
      <c r="X3" s="13">
        <v>-608</v>
      </c>
      <c r="Y3" s="13">
        <v>-339</v>
      </c>
      <c r="Z3" s="13">
        <v>-862</v>
      </c>
      <c r="AA3" s="13">
        <v>-909</v>
      </c>
      <c r="AB3" s="13">
        <v>-842</v>
      </c>
      <c r="AC3" s="13">
        <v>-842</v>
      </c>
      <c r="AD3" s="12">
        <v>-486</v>
      </c>
      <c r="AE3" s="12">
        <v>-130</v>
      </c>
      <c r="AF3" s="12">
        <v>295</v>
      </c>
      <c r="AG3" s="12">
        <v>293</v>
      </c>
      <c r="AH3" s="12">
        <v>-101</v>
      </c>
      <c r="AI3" s="12">
        <v>78</v>
      </c>
      <c r="AJ3" s="12">
        <v>37</v>
      </c>
      <c r="AK3" s="13">
        <v>-176</v>
      </c>
      <c r="AL3" s="13">
        <v>-184</v>
      </c>
      <c r="AM3" s="13">
        <v>-250</v>
      </c>
      <c r="AN3" s="13">
        <v>-59</v>
      </c>
      <c r="AO3" s="13">
        <v>-121</v>
      </c>
      <c r="AP3" s="13">
        <v>-397</v>
      </c>
      <c r="AQ3" s="13">
        <v>-365</v>
      </c>
      <c r="AR3" s="12">
        <v>-2</v>
      </c>
      <c r="AS3" s="12">
        <v>-180</v>
      </c>
      <c r="AT3" s="12">
        <v>-695</v>
      </c>
      <c r="AU3" s="12">
        <v>-511</v>
      </c>
      <c r="AV3" s="12">
        <v>-367</v>
      </c>
      <c r="AW3" s="12">
        <v>148</v>
      </c>
      <c r="AX3" s="12">
        <v>360</v>
      </c>
      <c r="AY3" s="13">
        <v>129</v>
      </c>
      <c r="AZ3" s="13">
        <v>-243</v>
      </c>
      <c r="BA3" s="13">
        <v>-344</v>
      </c>
      <c r="BB3" s="13">
        <v>105</v>
      </c>
      <c r="BC3" s="13">
        <v>-73</v>
      </c>
      <c r="BD3" s="13">
        <v>-108</v>
      </c>
      <c r="BE3" s="13">
        <v>25</v>
      </c>
      <c r="BF3" s="12">
        <v>-21</v>
      </c>
      <c r="BG3" s="12">
        <v>218</v>
      </c>
      <c r="BH3" s="12">
        <v>-64</v>
      </c>
      <c r="BI3" s="12">
        <v>97</v>
      </c>
      <c r="BJ3" s="12">
        <v>-205</v>
      </c>
      <c r="BK3" s="12">
        <v>-579</v>
      </c>
      <c r="BL3" s="12">
        <v>-506</v>
      </c>
      <c r="BM3" s="13">
        <v>-52</v>
      </c>
      <c r="BN3" s="13">
        <v>-114</v>
      </c>
      <c r="BO3" s="13">
        <v>-681</v>
      </c>
      <c r="BP3" s="13">
        <v>-257</v>
      </c>
      <c r="BQ3" s="13">
        <v>154</v>
      </c>
      <c r="BR3" s="13">
        <v>-75</v>
      </c>
      <c r="BS3" s="13">
        <v>199</v>
      </c>
      <c r="BT3" s="12">
        <v>566</v>
      </c>
      <c r="BU3" s="12">
        <v>304</v>
      </c>
      <c r="BV3" s="12">
        <v>213</v>
      </c>
      <c r="BW3" s="12">
        <v>29</v>
      </c>
      <c r="BX3" s="12">
        <v>236</v>
      </c>
      <c r="BY3" s="12">
        <v>161</v>
      </c>
      <c r="BZ3" s="12">
        <v>294</v>
      </c>
      <c r="CA3" s="14">
        <v>425</v>
      </c>
      <c r="CB3" s="14">
        <v>34</v>
      </c>
      <c r="CC3" s="14">
        <v>-179</v>
      </c>
      <c r="CD3" s="14">
        <v>-229</v>
      </c>
      <c r="CE3" s="14">
        <v>-231</v>
      </c>
      <c r="CF3" s="14">
        <v>146</v>
      </c>
      <c r="CG3" s="14">
        <v>-28</v>
      </c>
      <c r="CH3" s="15">
        <v>-419</v>
      </c>
      <c r="CI3" s="15">
        <v>-646</v>
      </c>
      <c r="CJ3" s="15">
        <v>-455</v>
      </c>
      <c r="CK3" s="15">
        <v>-304</v>
      </c>
      <c r="CL3" s="15">
        <v>-313</v>
      </c>
      <c r="CM3" s="15">
        <v>-471</v>
      </c>
      <c r="CN3" s="15">
        <v>-401</v>
      </c>
      <c r="CO3" s="14">
        <v>-362</v>
      </c>
      <c r="CP3" s="14">
        <v>-108</v>
      </c>
      <c r="CQ3" s="14">
        <v>605</v>
      </c>
      <c r="CR3" s="14">
        <v>390</v>
      </c>
      <c r="CS3" s="14">
        <v>44</v>
      </c>
      <c r="CT3" s="14">
        <v>308</v>
      </c>
      <c r="CU3" s="14">
        <v>970</v>
      </c>
      <c r="CV3" s="15">
        <v>695</v>
      </c>
      <c r="CW3" s="15">
        <v>495</v>
      </c>
      <c r="CX3" s="15">
        <v>970</v>
      </c>
      <c r="CY3" s="15">
        <v>544</v>
      </c>
      <c r="CZ3" s="15">
        <v>268</v>
      </c>
      <c r="DA3" s="15">
        <v>241</v>
      </c>
      <c r="DB3" s="15">
        <v>284</v>
      </c>
      <c r="DC3" s="14">
        <v>690</v>
      </c>
      <c r="DD3" s="14">
        <v>730</v>
      </c>
      <c r="DE3" s="14">
        <v>521</v>
      </c>
      <c r="DF3" s="14">
        <v>222</v>
      </c>
      <c r="DG3" s="14">
        <v>282</v>
      </c>
      <c r="DH3" s="14">
        <v>363</v>
      </c>
      <c r="DI3" s="14">
        <v>505</v>
      </c>
      <c r="DJ3" s="15">
        <v>590</v>
      </c>
      <c r="DK3" s="15">
        <v>255</v>
      </c>
      <c r="DL3" s="15">
        <v>-29</v>
      </c>
      <c r="DM3" s="15">
        <v>139</v>
      </c>
      <c r="DN3" s="15">
        <v>-80</v>
      </c>
      <c r="DO3" s="15">
        <v>605</v>
      </c>
      <c r="DP3" s="15">
        <v>672</v>
      </c>
      <c r="DQ3" s="14">
        <v>729</v>
      </c>
      <c r="DR3" s="14">
        <v>466</v>
      </c>
      <c r="DS3" s="14">
        <v>413</v>
      </c>
      <c r="DT3" s="14">
        <v>670</v>
      </c>
      <c r="DU3" s="14">
        <v>567</v>
      </c>
      <c r="DV3" s="14">
        <v>493</v>
      </c>
      <c r="DW3" s="14">
        <v>440</v>
      </c>
      <c r="DX3" s="15">
        <v>261</v>
      </c>
      <c r="DY3" s="15">
        <v>194</v>
      </c>
      <c r="DZ3" s="15">
        <v>664</v>
      </c>
      <c r="EA3" s="12" t="s">
        <v>9</v>
      </c>
      <c r="EB3" s="15">
        <v>531</v>
      </c>
      <c r="EC3" s="15">
        <v>781</v>
      </c>
      <c r="ED3" s="15">
        <v>665</v>
      </c>
      <c r="EE3" s="15">
        <v>392</v>
      </c>
      <c r="EF3" s="14">
        <v>454</v>
      </c>
      <c r="EG3" s="14">
        <v>319</v>
      </c>
      <c r="EH3" s="14">
        <v>433</v>
      </c>
      <c r="EI3" s="14">
        <v>882</v>
      </c>
      <c r="EJ3" s="14">
        <v>729</v>
      </c>
      <c r="EK3" s="14">
        <v>840</v>
      </c>
      <c r="EL3" s="14">
        <v>207</v>
      </c>
      <c r="EM3" s="15">
        <v>166</v>
      </c>
      <c r="EN3" s="15">
        <v>101</v>
      </c>
      <c r="EO3" s="15">
        <v>546</v>
      </c>
      <c r="EP3" s="15">
        <v>499</v>
      </c>
      <c r="EQ3" s="15">
        <v>163</v>
      </c>
      <c r="ER3" s="15">
        <v>147</v>
      </c>
      <c r="ES3" s="15">
        <v>191</v>
      </c>
      <c r="ET3" s="14">
        <v>18</v>
      </c>
      <c r="EU3" s="14">
        <v>8</v>
      </c>
      <c r="EV3" s="14">
        <v>51</v>
      </c>
      <c r="EW3" s="14">
        <v>-59</v>
      </c>
      <c r="EX3" s="14">
        <v>233</v>
      </c>
      <c r="EY3" s="14">
        <v>16</v>
      </c>
      <c r="EZ3" s="14">
        <v>104</v>
      </c>
      <c r="FA3" s="15">
        <v>-3</v>
      </c>
      <c r="FB3" s="15">
        <v>33</v>
      </c>
      <c r="FC3" s="15">
        <v>10</v>
      </c>
      <c r="FD3" s="15">
        <v>118</v>
      </c>
      <c r="FE3" s="15">
        <v>390</v>
      </c>
      <c r="FF3" s="15">
        <v>292</v>
      </c>
      <c r="FG3" s="15">
        <v>181</v>
      </c>
      <c r="FH3" s="14">
        <v>23</v>
      </c>
      <c r="FI3" s="14">
        <v>114</v>
      </c>
      <c r="FJ3" s="14">
        <v>429</v>
      </c>
      <c r="FK3" s="14">
        <v>366</v>
      </c>
      <c r="FL3" s="14">
        <v>279</v>
      </c>
      <c r="FM3" s="14">
        <v>248</v>
      </c>
      <c r="FN3" s="14">
        <v>214</v>
      </c>
      <c r="FO3" s="15">
        <v>153</v>
      </c>
      <c r="FP3" s="15">
        <v>29</v>
      </c>
      <c r="FQ3" s="15">
        <v>199</v>
      </c>
      <c r="FR3" s="15">
        <v>23</v>
      </c>
      <c r="FS3" s="15">
        <v>104</v>
      </c>
      <c r="FT3" s="15">
        <v>211</v>
      </c>
      <c r="FU3" s="15">
        <v>89</v>
      </c>
      <c r="FV3" s="14">
        <v>-44</v>
      </c>
      <c r="FW3" s="14">
        <v>-31</v>
      </c>
      <c r="FX3" s="14">
        <v>-34</v>
      </c>
      <c r="FY3" s="14">
        <v>-36</v>
      </c>
      <c r="FZ3" s="14">
        <v>9</v>
      </c>
      <c r="GA3" s="14">
        <v>43</v>
      </c>
      <c r="GB3" s="14">
        <v>-50</v>
      </c>
      <c r="GC3" s="15">
        <v>15</v>
      </c>
      <c r="GD3" s="15">
        <v>92</v>
      </c>
      <c r="GE3" s="15">
        <v>61</v>
      </c>
      <c r="GF3" s="15">
        <v>216</v>
      </c>
      <c r="GG3" s="15">
        <v>52</v>
      </c>
      <c r="GH3" s="15">
        <v>10</v>
      </c>
      <c r="GI3" s="15">
        <v>46</v>
      </c>
      <c r="GJ3" s="14">
        <v>54</v>
      </c>
      <c r="GK3" s="14">
        <v>65</v>
      </c>
      <c r="GL3" s="14">
        <v>-31</v>
      </c>
      <c r="GM3" s="14">
        <v>110</v>
      </c>
      <c r="GN3" s="14">
        <v>-16</v>
      </c>
      <c r="GO3" s="14">
        <v>-66</v>
      </c>
      <c r="GP3" s="14">
        <v>71</v>
      </c>
      <c r="GQ3" s="15">
        <v>89</v>
      </c>
      <c r="GR3" s="15">
        <v>1</v>
      </c>
      <c r="GS3" s="15">
        <v>55</v>
      </c>
      <c r="GT3" s="15">
        <v>40</v>
      </c>
      <c r="GU3" s="15">
        <v>-4</v>
      </c>
      <c r="GV3" s="15">
        <v>-54</v>
      </c>
      <c r="GW3" s="15">
        <v>66</v>
      </c>
      <c r="GX3" s="14">
        <v>27</v>
      </c>
      <c r="GY3" s="14">
        <v>-13</v>
      </c>
      <c r="GZ3" s="14">
        <v>73</v>
      </c>
      <c r="HA3" s="14">
        <v>103</v>
      </c>
      <c r="HB3" s="14">
        <v>28</v>
      </c>
      <c r="HC3" s="14">
        <v>-24</v>
      </c>
      <c r="HD3" s="14">
        <v>20</v>
      </c>
      <c r="HE3" s="15">
        <v>-12</v>
      </c>
      <c r="HF3" s="15">
        <v>-51</v>
      </c>
      <c r="HG3" s="15">
        <v>43</v>
      </c>
      <c r="HH3" s="15">
        <v>49</v>
      </c>
      <c r="HI3" s="15">
        <v>24</v>
      </c>
      <c r="HJ3" s="15">
        <v>11</v>
      </c>
      <c r="HK3" s="15">
        <v>-23</v>
      </c>
      <c r="HL3" s="14">
        <v>-21</v>
      </c>
      <c r="HM3" s="14">
        <v>30</v>
      </c>
      <c r="HN3" s="14">
        <v>44</v>
      </c>
      <c r="HO3" s="14">
        <v>89</v>
      </c>
      <c r="HP3" s="14">
        <v>67</v>
      </c>
      <c r="HQ3" s="14">
        <v>33</v>
      </c>
      <c r="HR3" s="14">
        <v>36</v>
      </c>
      <c r="HS3" s="15">
        <v>33</v>
      </c>
      <c r="HT3" s="15">
        <v>36</v>
      </c>
      <c r="HU3" s="15">
        <v>-27</v>
      </c>
      <c r="HV3" s="15">
        <v>12</v>
      </c>
      <c r="HW3" s="15">
        <v>9</v>
      </c>
      <c r="HX3" s="15">
        <v>-100</v>
      </c>
      <c r="HY3" s="15">
        <v>-34</v>
      </c>
      <c r="HZ3" s="14">
        <v>-14</v>
      </c>
      <c r="IA3" s="14">
        <v>-64</v>
      </c>
      <c r="IB3" s="14">
        <v>-28</v>
      </c>
      <c r="IC3" s="14">
        <v>-19</v>
      </c>
      <c r="ID3" s="14">
        <v>11</v>
      </c>
      <c r="IE3" s="14">
        <v>-68</v>
      </c>
      <c r="IF3" s="14">
        <v>-36</v>
      </c>
      <c r="IG3" s="15">
        <v>-50</v>
      </c>
      <c r="IH3" s="15">
        <v>-53</v>
      </c>
      <c r="II3" s="15">
        <v>8</v>
      </c>
      <c r="IJ3" s="15">
        <v>25</v>
      </c>
      <c r="IK3" s="15">
        <v>-30</v>
      </c>
      <c r="IL3" s="15">
        <v>-69</v>
      </c>
      <c r="IM3" s="15">
        <v>-68</v>
      </c>
      <c r="IN3" s="14">
        <v>-28</v>
      </c>
      <c r="IO3" s="14">
        <v>-79</v>
      </c>
      <c r="IP3" s="14">
        <v>-71</v>
      </c>
      <c r="IQ3" s="14">
        <v>-114</v>
      </c>
      <c r="IR3" s="14">
        <v>-34</v>
      </c>
      <c r="IS3" s="14">
        <v>64</v>
      </c>
      <c r="IT3" s="14">
        <v>47</v>
      </c>
      <c r="IU3" s="14"/>
    </row>
    <row r="4" spans="1:255" s="11" customFormat="1" x14ac:dyDescent="0.2">
      <c r="A4" s="11" t="s">
        <v>10</v>
      </c>
      <c r="B4" s="12">
        <v>1179</v>
      </c>
      <c r="C4" s="12">
        <v>-389</v>
      </c>
      <c r="D4" s="12">
        <v>-107</v>
      </c>
      <c r="E4" s="12">
        <v>-186</v>
      </c>
      <c r="F4" s="12">
        <v>-409</v>
      </c>
      <c r="G4" s="12">
        <v>-172</v>
      </c>
      <c r="H4" s="12">
        <v>-697</v>
      </c>
      <c r="I4" s="13">
        <v>-141</v>
      </c>
      <c r="J4" s="13">
        <v>65</v>
      </c>
      <c r="K4" s="13">
        <v>718</v>
      </c>
      <c r="L4" s="13">
        <v>487</v>
      </c>
      <c r="M4" s="13">
        <v>-106</v>
      </c>
      <c r="N4" s="13">
        <v>-500</v>
      </c>
      <c r="O4" s="13">
        <v>-23</v>
      </c>
      <c r="P4" s="12">
        <v>-157</v>
      </c>
      <c r="Q4" s="12">
        <v>582</v>
      </c>
      <c r="R4" s="12">
        <v>157</v>
      </c>
      <c r="S4" s="12">
        <v>-278</v>
      </c>
      <c r="T4" s="12">
        <v>-735</v>
      </c>
      <c r="U4" s="12">
        <v>-8</v>
      </c>
      <c r="V4" s="12">
        <v>392</v>
      </c>
      <c r="W4" s="13">
        <v>25</v>
      </c>
      <c r="X4" s="13">
        <v>-734</v>
      </c>
      <c r="Y4" s="13">
        <v>-1156</v>
      </c>
      <c r="Z4" s="13">
        <v>-1264</v>
      </c>
      <c r="AA4" s="13">
        <v>-1599</v>
      </c>
      <c r="AB4" s="13">
        <v>-1840</v>
      </c>
      <c r="AC4" s="13">
        <v>-1840</v>
      </c>
      <c r="AD4" s="12">
        <v>-1203</v>
      </c>
      <c r="AE4" s="12">
        <v>-359</v>
      </c>
      <c r="AF4" s="12">
        <v>-422</v>
      </c>
      <c r="AG4" s="12">
        <v>443</v>
      </c>
      <c r="AH4" s="12">
        <v>2167</v>
      </c>
      <c r="AI4" s="12">
        <v>777</v>
      </c>
      <c r="AJ4" s="12">
        <v>278</v>
      </c>
      <c r="AK4" s="13">
        <v>733</v>
      </c>
      <c r="AL4" s="13">
        <v>3</v>
      </c>
      <c r="AM4" s="13">
        <v>-378</v>
      </c>
      <c r="AN4" s="13">
        <v>906</v>
      </c>
      <c r="AO4" s="13">
        <v>735</v>
      </c>
      <c r="AP4" s="13">
        <v>-45</v>
      </c>
      <c r="AQ4" s="13">
        <v>246</v>
      </c>
      <c r="AR4" s="12">
        <v>573</v>
      </c>
      <c r="AS4" s="12">
        <v>571</v>
      </c>
      <c r="AT4" s="12">
        <v>-12</v>
      </c>
      <c r="AU4" s="12">
        <v>-1237</v>
      </c>
      <c r="AV4" s="12">
        <v>-1207</v>
      </c>
      <c r="AW4" s="12">
        <v>1492</v>
      </c>
      <c r="AX4" s="12">
        <v>1160</v>
      </c>
      <c r="AY4" s="13">
        <v>974</v>
      </c>
      <c r="AZ4" s="13">
        <v>552</v>
      </c>
      <c r="BA4" s="13">
        <v>-291</v>
      </c>
      <c r="BB4" s="13">
        <v>-80</v>
      </c>
      <c r="BC4" s="13">
        <v>205</v>
      </c>
      <c r="BD4" s="13">
        <v>-401</v>
      </c>
      <c r="BE4" s="13">
        <v>-871</v>
      </c>
      <c r="BF4" s="12">
        <v>-724</v>
      </c>
      <c r="BG4" s="12">
        <v>-483</v>
      </c>
      <c r="BH4" s="12">
        <v>-414</v>
      </c>
      <c r="BI4" s="12">
        <v>110</v>
      </c>
      <c r="BJ4" s="12">
        <v>555</v>
      </c>
      <c r="BK4" s="12">
        <v>423</v>
      </c>
      <c r="BL4" s="12">
        <v>-203</v>
      </c>
      <c r="BM4" s="13">
        <v>-64</v>
      </c>
      <c r="BN4" s="13">
        <v>415</v>
      </c>
      <c r="BO4" s="13">
        <v>-258</v>
      </c>
      <c r="BP4" s="13">
        <v>-419</v>
      </c>
      <c r="BQ4" s="13">
        <v>186</v>
      </c>
      <c r="BR4" s="13">
        <v>-379</v>
      </c>
      <c r="BS4" s="13">
        <v>-537</v>
      </c>
      <c r="BT4" s="12">
        <v>-202</v>
      </c>
      <c r="BU4" s="12">
        <v>64</v>
      </c>
      <c r="BV4" s="12">
        <v>351</v>
      </c>
      <c r="BW4" s="12">
        <v>231</v>
      </c>
      <c r="BX4" s="12">
        <v>570</v>
      </c>
      <c r="BY4" s="12">
        <v>1788</v>
      </c>
      <c r="BZ4" s="12">
        <v>639</v>
      </c>
      <c r="CA4" s="14">
        <v>1020</v>
      </c>
      <c r="CB4" s="14">
        <v>986</v>
      </c>
      <c r="CC4" s="14">
        <v>-145</v>
      </c>
      <c r="CD4" s="14">
        <v>306</v>
      </c>
      <c r="CE4" s="14">
        <v>515</v>
      </c>
      <c r="CF4" s="14">
        <v>412</v>
      </c>
      <c r="CG4" s="14">
        <v>27</v>
      </c>
      <c r="CH4" s="15">
        <v>-237</v>
      </c>
      <c r="CI4" s="15">
        <v>-447</v>
      </c>
      <c r="CJ4" s="15">
        <v>-440</v>
      </c>
      <c r="CK4" s="15">
        <v>-220</v>
      </c>
      <c r="CL4" s="15">
        <v>-410</v>
      </c>
      <c r="CM4" s="15">
        <v>-299</v>
      </c>
      <c r="CN4" s="15">
        <v>-478</v>
      </c>
      <c r="CO4" s="14">
        <v>-151</v>
      </c>
      <c r="CP4" s="14">
        <v>458</v>
      </c>
      <c r="CQ4" s="14">
        <v>-349</v>
      </c>
      <c r="CR4" s="14">
        <v>-257</v>
      </c>
      <c r="CS4" s="14">
        <v>-338</v>
      </c>
      <c r="CT4" s="14">
        <v>248</v>
      </c>
      <c r="CU4" s="14">
        <v>1088</v>
      </c>
      <c r="CV4" s="15">
        <v>1413</v>
      </c>
      <c r="CW4" s="15">
        <v>704</v>
      </c>
      <c r="CX4" s="15">
        <v>1088</v>
      </c>
      <c r="CY4" s="15">
        <v>884</v>
      </c>
      <c r="CZ4" s="15">
        <v>223</v>
      </c>
      <c r="DA4" s="15">
        <v>581</v>
      </c>
      <c r="DB4" s="15">
        <v>371</v>
      </c>
      <c r="DC4" s="14">
        <v>1440</v>
      </c>
      <c r="DD4" s="14">
        <v>597</v>
      </c>
      <c r="DE4" s="14">
        <v>682</v>
      </c>
      <c r="DF4" s="14">
        <v>831</v>
      </c>
      <c r="DG4" s="14">
        <v>-90</v>
      </c>
      <c r="DH4" s="14">
        <v>524</v>
      </c>
      <c r="DI4" s="14">
        <v>-32</v>
      </c>
      <c r="DJ4" s="15">
        <v>1559</v>
      </c>
      <c r="DK4" s="15">
        <v>1469</v>
      </c>
      <c r="DL4" s="15">
        <v>524</v>
      </c>
      <c r="DM4" s="15">
        <v>641</v>
      </c>
      <c r="DN4" s="15">
        <v>-77</v>
      </c>
      <c r="DO4" s="15">
        <v>-683</v>
      </c>
      <c r="DP4" s="15">
        <v>-541</v>
      </c>
      <c r="DQ4" s="14">
        <v>-124</v>
      </c>
      <c r="DR4" s="14">
        <v>391</v>
      </c>
      <c r="DS4" s="14">
        <v>-533</v>
      </c>
      <c r="DT4" s="14">
        <v>-467</v>
      </c>
      <c r="DU4" s="14">
        <v>-633</v>
      </c>
      <c r="DV4" s="14">
        <v>-251</v>
      </c>
      <c r="DW4" s="14">
        <v>62</v>
      </c>
      <c r="DX4" s="15">
        <v>121</v>
      </c>
      <c r="DY4" s="15">
        <v>41</v>
      </c>
      <c r="DZ4" s="15">
        <v>-440</v>
      </c>
      <c r="EA4" s="12" t="s">
        <v>10</v>
      </c>
      <c r="EB4" s="15">
        <v>-774</v>
      </c>
      <c r="EC4" s="15">
        <v>-255</v>
      </c>
      <c r="ED4" s="15">
        <v>515</v>
      </c>
      <c r="EE4" s="15">
        <v>146</v>
      </c>
      <c r="EF4" s="14">
        <v>143</v>
      </c>
      <c r="EG4" s="14">
        <v>-191</v>
      </c>
      <c r="EH4" s="14">
        <v>-515</v>
      </c>
      <c r="EI4" s="14">
        <v>-236</v>
      </c>
      <c r="EJ4" s="14">
        <v>182</v>
      </c>
      <c r="EK4" s="14">
        <v>-274</v>
      </c>
      <c r="EL4" s="14">
        <v>-103</v>
      </c>
      <c r="EM4" s="15">
        <v>26</v>
      </c>
      <c r="EN4" s="15">
        <v>-183</v>
      </c>
      <c r="EO4" s="15">
        <v>-192</v>
      </c>
      <c r="EP4" s="15">
        <v>274</v>
      </c>
      <c r="EQ4" s="15">
        <v>-6</v>
      </c>
      <c r="ER4" s="15">
        <v>-411</v>
      </c>
      <c r="ES4" s="15">
        <v>-562</v>
      </c>
      <c r="ET4" s="14">
        <v>-42</v>
      </c>
      <c r="EU4" s="14">
        <v>297</v>
      </c>
      <c r="EV4" s="14">
        <v>-139</v>
      </c>
      <c r="EW4" s="14">
        <v>-201</v>
      </c>
      <c r="EX4" s="14">
        <v>-58</v>
      </c>
      <c r="EY4" s="14">
        <v>-44</v>
      </c>
      <c r="EZ4" s="14">
        <v>-396</v>
      </c>
      <c r="FA4" s="15">
        <v>-51</v>
      </c>
      <c r="FB4" s="15">
        <v>-117</v>
      </c>
      <c r="FC4" s="15">
        <v>-467</v>
      </c>
      <c r="FD4" s="15">
        <v>-181</v>
      </c>
      <c r="FE4" s="15">
        <v>-605</v>
      </c>
      <c r="FF4" s="15">
        <v>-902</v>
      </c>
      <c r="FG4" s="15">
        <v>-803</v>
      </c>
      <c r="FH4" s="14">
        <v>-202</v>
      </c>
      <c r="FI4" s="14">
        <v>-556</v>
      </c>
      <c r="FJ4" s="14">
        <v>-775</v>
      </c>
      <c r="FK4" s="14">
        <v>-653</v>
      </c>
      <c r="FL4" s="14">
        <v>-618</v>
      </c>
      <c r="FM4" s="14">
        <v>-288</v>
      </c>
      <c r="FN4" s="14">
        <v>-298</v>
      </c>
      <c r="FO4" s="15">
        <v>-222</v>
      </c>
      <c r="FP4" s="15">
        <v>-81</v>
      </c>
      <c r="FQ4" s="15">
        <v>-139</v>
      </c>
      <c r="FR4" s="15">
        <v>334</v>
      </c>
      <c r="FS4" s="15">
        <v>-153</v>
      </c>
      <c r="FT4" s="15">
        <v>-245</v>
      </c>
      <c r="FU4" s="15">
        <v>-256</v>
      </c>
      <c r="FV4" s="14">
        <v>-153</v>
      </c>
      <c r="FW4" s="14">
        <v>93</v>
      </c>
      <c r="FX4" s="14">
        <v>12</v>
      </c>
      <c r="FY4" s="14">
        <v>-170</v>
      </c>
      <c r="FZ4" s="14">
        <v>-143</v>
      </c>
      <c r="GA4" s="14">
        <v>-206</v>
      </c>
      <c r="GB4" s="14">
        <v>-302</v>
      </c>
      <c r="GC4" s="15">
        <v>-111</v>
      </c>
      <c r="GD4" s="15">
        <v>-51</v>
      </c>
      <c r="GE4" s="15">
        <v>175</v>
      </c>
      <c r="GF4" s="15">
        <v>290</v>
      </c>
      <c r="GG4" s="15">
        <v>292</v>
      </c>
      <c r="GH4" s="15">
        <v>554</v>
      </c>
      <c r="GI4" s="15">
        <v>28</v>
      </c>
      <c r="GJ4" s="14">
        <v>-133</v>
      </c>
      <c r="GK4" s="14">
        <v>-223</v>
      </c>
      <c r="GL4" s="14">
        <v>-2</v>
      </c>
      <c r="GM4" s="14">
        <v>159</v>
      </c>
      <c r="GN4" s="14">
        <v>-344</v>
      </c>
      <c r="GO4" s="14">
        <v>-259</v>
      </c>
      <c r="GP4" s="14">
        <v>519</v>
      </c>
      <c r="GQ4" s="15">
        <v>7</v>
      </c>
      <c r="GR4" s="15">
        <v>589</v>
      </c>
      <c r="GS4" s="15">
        <v>909</v>
      </c>
      <c r="GT4" s="15">
        <v>1380</v>
      </c>
      <c r="GU4" s="15">
        <v>422</v>
      </c>
      <c r="GV4" s="15">
        <v>-74</v>
      </c>
      <c r="GW4" s="15">
        <v>-497</v>
      </c>
      <c r="GX4" s="14">
        <v>-202</v>
      </c>
      <c r="GY4" s="14">
        <v>59</v>
      </c>
      <c r="GZ4" s="14">
        <v>-315</v>
      </c>
      <c r="HA4" s="14">
        <v>-499</v>
      </c>
      <c r="HB4" s="14">
        <v>-458</v>
      </c>
      <c r="HC4" s="14">
        <v>-343</v>
      </c>
      <c r="HD4" s="14">
        <v>-305</v>
      </c>
      <c r="HE4" s="15">
        <v>-229</v>
      </c>
      <c r="HF4" s="15">
        <v>-18</v>
      </c>
      <c r="HG4" s="15">
        <v>-442</v>
      </c>
      <c r="HH4" s="15">
        <v>-397</v>
      </c>
      <c r="HI4" s="15">
        <v>-622</v>
      </c>
      <c r="HJ4" s="15">
        <v>-650</v>
      </c>
      <c r="HK4" s="15">
        <v>-418</v>
      </c>
      <c r="HL4" s="14">
        <v>294</v>
      </c>
      <c r="HM4" s="14">
        <v>-40</v>
      </c>
      <c r="HN4" s="14">
        <v>-360</v>
      </c>
      <c r="HO4" s="14">
        <v>-305</v>
      </c>
      <c r="HP4" s="14">
        <v>-6</v>
      </c>
      <c r="HQ4" s="14">
        <v>-56</v>
      </c>
      <c r="HR4" s="14">
        <v>-496</v>
      </c>
      <c r="HS4" s="15">
        <v>-56</v>
      </c>
      <c r="HT4" s="15">
        <v>-496</v>
      </c>
      <c r="HU4" s="15">
        <v>-483</v>
      </c>
      <c r="HV4" s="15">
        <v>-502</v>
      </c>
      <c r="HW4" s="15">
        <v>-657</v>
      </c>
      <c r="HX4" s="15">
        <v>-589</v>
      </c>
      <c r="HY4" s="15">
        <v>-389</v>
      </c>
      <c r="HZ4" s="14">
        <v>-30</v>
      </c>
      <c r="IA4" s="14">
        <v>-145</v>
      </c>
      <c r="IB4" s="14">
        <v>-403</v>
      </c>
      <c r="IC4" s="14">
        <v>-386</v>
      </c>
      <c r="ID4" s="14">
        <v>-408</v>
      </c>
      <c r="IE4" s="14">
        <v>-482</v>
      </c>
      <c r="IF4" s="14">
        <v>-419</v>
      </c>
      <c r="IG4" s="15">
        <v>-278</v>
      </c>
      <c r="IH4" s="15">
        <v>-102</v>
      </c>
      <c r="II4" s="15">
        <v>1241</v>
      </c>
      <c r="IJ4" s="15">
        <v>-438</v>
      </c>
      <c r="IK4" s="15">
        <v>-294</v>
      </c>
      <c r="IL4" s="15">
        <v>297</v>
      </c>
      <c r="IM4" s="15">
        <v>878</v>
      </c>
      <c r="IN4" s="14">
        <v>784</v>
      </c>
      <c r="IO4" s="14">
        <v>830</v>
      </c>
      <c r="IP4" s="14">
        <v>-476</v>
      </c>
      <c r="IQ4" s="14">
        <v>-514</v>
      </c>
      <c r="IR4" s="14">
        <v>-312</v>
      </c>
      <c r="IS4" s="14">
        <v>-52</v>
      </c>
      <c r="IT4" s="14">
        <v>-446</v>
      </c>
      <c r="IU4" s="14"/>
    </row>
    <row r="5" spans="1:255" s="11" customFormat="1" x14ac:dyDescent="0.2">
      <c r="A5" s="11" t="s">
        <v>11</v>
      </c>
      <c r="B5" s="12">
        <v>288</v>
      </c>
      <c r="C5" s="12">
        <v>-14</v>
      </c>
      <c r="D5" s="12">
        <v>-158</v>
      </c>
      <c r="E5" s="12">
        <v>-94</v>
      </c>
      <c r="F5" s="12">
        <v>-145</v>
      </c>
      <c r="G5" s="12">
        <v>21</v>
      </c>
      <c r="H5" s="12">
        <v>31</v>
      </c>
      <c r="I5" s="13">
        <v>-133</v>
      </c>
      <c r="J5" s="13">
        <v>187</v>
      </c>
      <c r="K5" s="13">
        <v>403</v>
      </c>
      <c r="L5" s="13">
        <v>299</v>
      </c>
      <c r="M5" s="13">
        <v>13</v>
      </c>
      <c r="N5" s="13">
        <v>-200</v>
      </c>
      <c r="O5" s="13">
        <v>187</v>
      </c>
      <c r="P5" s="12">
        <v>224</v>
      </c>
      <c r="Q5" s="12">
        <v>310</v>
      </c>
      <c r="R5" s="12">
        <v>5</v>
      </c>
      <c r="S5" s="12">
        <v>-171</v>
      </c>
      <c r="T5" s="12">
        <v>-398</v>
      </c>
      <c r="U5" s="12">
        <v>195</v>
      </c>
      <c r="V5" s="12">
        <v>12</v>
      </c>
      <c r="W5" s="13">
        <v>-232</v>
      </c>
      <c r="X5" s="13">
        <v>-265</v>
      </c>
      <c r="Y5" s="13">
        <v>-263</v>
      </c>
      <c r="Z5" s="13">
        <v>-216</v>
      </c>
      <c r="AA5" s="13">
        <v>-464</v>
      </c>
      <c r="AB5" s="13">
        <v>-376</v>
      </c>
      <c r="AC5" s="13">
        <v>-376</v>
      </c>
      <c r="AD5" s="12">
        <v>-352</v>
      </c>
      <c r="AE5" s="12">
        <v>-21</v>
      </c>
      <c r="AF5" s="12">
        <v>-340</v>
      </c>
      <c r="AG5" s="12">
        <v>-66</v>
      </c>
      <c r="AH5" s="12">
        <v>-266</v>
      </c>
      <c r="AI5" s="12">
        <v>-502</v>
      </c>
      <c r="AJ5" s="12">
        <v>-194</v>
      </c>
      <c r="AK5" s="13">
        <v>-38</v>
      </c>
      <c r="AL5" s="13">
        <v>20</v>
      </c>
      <c r="AM5" s="13">
        <v>4</v>
      </c>
      <c r="AN5" s="13">
        <v>-243</v>
      </c>
      <c r="AO5" s="13">
        <v>-187</v>
      </c>
      <c r="AP5" s="13">
        <v>-214</v>
      </c>
      <c r="AQ5" s="13">
        <v>-198</v>
      </c>
      <c r="AR5" s="12">
        <v>-255</v>
      </c>
      <c r="AS5" s="12">
        <v>-194</v>
      </c>
      <c r="AT5" s="12">
        <v>-240</v>
      </c>
      <c r="AU5" s="12">
        <v>-191</v>
      </c>
      <c r="AV5" s="12">
        <v>-434</v>
      </c>
      <c r="AW5" s="12">
        <v>-222</v>
      </c>
      <c r="AX5" s="12">
        <v>-477</v>
      </c>
      <c r="AY5" s="13">
        <v>172</v>
      </c>
      <c r="AZ5" s="13">
        <v>-11</v>
      </c>
      <c r="BA5" s="13">
        <v>-318</v>
      </c>
      <c r="BB5" s="13">
        <v>-415</v>
      </c>
      <c r="BC5" s="13">
        <v>-163</v>
      </c>
      <c r="BD5" s="13">
        <v>-77</v>
      </c>
      <c r="BE5" s="13">
        <v>-171</v>
      </c>
      <c r="BF5" s="12">
        <v>-25</v>
      </c>
      <c r="BG5" s="12">
        <v>-59</v>
      </c>
      <c r="BH5" s="12">
        <v>141</v>
      </c>
      <c r="BI5" s="12">
        <v>101</v>
      </c>
      <c r="BJ5" s="12">
        <v>12</v>
      </c>
      <c r="BK5" s="12">
        <v>-81</v>
      </c>
      <c r="BL5" s="12">
        <v>-55</v>
      </c>
      <c r="BM5" s="13">
        <v>-234</v>
      </c>
      <c r="BN5" s="13">
        <v>-128</v>
      </c>
      <c r="BO5" s="13">
        <v>-101</v>
      </c>
      <c r="BP5" s="13">
        <v>-33</v>
      </c>
      <c r="BQ5" s="13">
        <v>-133</v>
      </c>
      <c r="BR5" s="13">
        <v>96</v>
      </c>
      <c r="BS5" s="13">
        <v>-158</v>
      </c>
      <c r="BT5" s="12">
        <v>-139</v>
      </c>
      <c r="BU5" s="12">
        <v>14</v>
      </c>
      <c r="BV5" s="12">
        <v>191</v>
      </c>
      <c r="BW5" s="12">
        <v>-122</v>
      </c>
      <c r="BX5" s="12">
        <v>51</v>
      </c>
      <c r="BY5" s="12">
        <v>4</v>
      </c>
      <c r="BZ5" s="12">
        <v>105</v>
      </c>
      <c r="CA5" s="14">
        <v>233</v>
      </c>
      <c r="CB5" s="14">
        <v>377</v>
      </c>
      <c r="CC5" s="14">
        <v>313</v>
      </c>
      <c r="CD5" s="14">
        <v>182</v>
      </c>
      <c r="CE5" s="14">
        <v>-69</v>
      </c>
      <c r="CF5" s="14">
        <v>-193</v>
      </c>
      <c r="CG5" s="14">
        <v>55</v>
      </c>
      <c r="CH5" s="15">
        <v>212</v>
      </c>
      <c r="CI5" s="15">
        <v>149</v>
      </c>
      <c r="CJ5" s="15">
        <v>45</v>
      </c>
      <c r="CK5" s="15">
        <v>194</v>
      </c>
      <c r="CL5" s="15">
        <v>321</v>
      </c>
      <c r="CM5" s="15">
        <v>265</v>
      </c>
      <c r="CN5" s="15">
        <v>192</v>
      </c>
      <c r="CO5" s="14">
        <v>262</v>
      </c>
      <c r="CP5" s="14">
        <v>-9</v>
      </c>
      <c r="CQ5" s="14">
        <v>241</v>
      </c>
      <c r="CR5" s="14">
        <v>-34</v>
      </c>
      <c r="CS5" s="14">
        <v>-39</v>
      </c>
      <c r="CT5" s="14">
        <v>-99</v>
      </c>
      <c r="CU5" s="14">
        <v>177</v>
      </c>
      <c r="CV5" s="15">
        <v>130</v>
      </c>
      <c r="CW5" s="15">
        <v>156</v>
      </c>
      <c r="CX5" s="15">
        <v>177</v>
      </c>
      <c r="CY5" s="15">
        <v>13</v>
      </c>
      <c r="CZ5" s="15">
        <v>177</v>
      </c>
      <c r="DA5" s="15">
        <v>155</v>
      </c>
      <c r="DB5" s="15">
        <v>110</v>
      </c>
      <c r="DC5" s="14">
        <v>174</v>
      </c>
      <c r="DD5" s="14">
        <v>-10</v>
      </c>
      <c r="DE5" s="14">
        <v>-28</v>
      </c>
      <c r="DF5" s="14">
        <v>104</v>
      </c>
      <c r="DG5" s="14">
        <v>-32</v>
      </c>
      <c r="DH5" s="14">
        <v>-32</v>
      </c>
      <c r="DI5" s="14">
        <v>115</v>
      </c>
      <c r="DJ5" s="15">
        <v>245</v>
      </c>
      <c r="DK5" s="15">
        <v>249</v>
      </c>
      <c r="DL5" s="15">
        <v>203</v>
      </c>
      <c r="DM5" s="15">
        <v>244</v>
      </c>
      <c r="DN5" s="15">
        <v>238</v>
      </c>
      <c r="DO5" s="15">
        <v>122</v>
      </c>
      <c r="DP5" s="15">
        <v>265</v>
      </c>
      <c r="DQ5" s="14">
        <v>-70</v>
      </c>
      <c r="DR5" s="14">
        <v>-91</v>
      </c>
      <c r="DS5" s="14">
        <v>-207</v>
      </c>
      <c r="DT5" s="14">
        <v>-183</v>
      </c>
      <c r="DU5" s="14">
        <v>5</v>
      </c>
      <c r="DV5" s="14">
        <v>-116</v>
      </c>
      <c r="DW5" s="14">
        <v>-220</v>
      </c>
      <c r="DX5" s="15">
        <v>-241</v>
      </c>
      <c r="DY5" s="15">
        <v>-246</v>
      </c>
      <c r="DZ5" s="15">
        <v>-117</v>
      </c>
      <c r="EA5" s="12"/>
      <c r="EB5" s="15"/>
      <c r="EC5" s="15"/>
      <c r="ED5" s="15"/>
      <c r="EE5" s="15"/>
      <c r="EF5" s="14"/>
      <c r="EG5" s="14"/>
      <c r="EH5" s="14"/>
      <c r="EI5" s="14"/>
      <c r="EJ5" s="14"/>
      <c r="EK5" s="14"/>
      <c r="EL5" s="14"/>
      <c r="EM5" s="15"/>
      <c r="EN5" s="15"/>
      <c r="EO5" s="15"/>
      <c r="EP5" s="15"/>
      <c r="EQ5" s="15"/>
      <c r="ER5" s="15"/>
      <c r="ES5" s="15"/>
      <c r="ET5" s="14"/>
      <c r="EU5" s="14"/>
      <c r="EV5" s="14"/>
      <c r="EW5" s="14"/>
      <c r="EX5" s="14"/>
      <c r="EY5" s="14"/>
      <c r="EZ5" s="14"/>
      <c r="FA5" s="15"/>
      <c r="FB5" s="15"/>
      <c r="FC5" s="15"/>
      <c r="FD5" s="15"/>
      <c r="FE5" s="15"/>
      <c r="FF5" s="15"/>
      <c r="FG5" s="15"/>
      <c r="FH5" s="14"/>
      <c r="FI5" s="14"/>
      <c r="FJ5" s="14"/>
      <c r="FK5" s="14"/>
      <c r="FL5" s="14"/>
      <c r="FM5" s="14"/>
      <c r="FN5" s="14"/>
      <c r="FO5" s="15"/>
      <c r="FP5" s="15"/>
      <c r="FQ5" s="15"/>
      <c r="FR5" s="15"/>
      <c r="FS5" s="15"/>
      <c r="FT5" s="15"/>
      <c r="FU5" s="15"/>
      <c r="FV5" s="14"/>
      <c r="FW5" s="14"/>
      <c r="FX5" s="14"/>
      <c r="FY5" s="14"/>
      <c r="FZ5" s="14"/>
      <c r="GA5" s="14"/>
      <c r="GB5" s="14"/>
      <c r="GC5" s="15"/>
      <c r="GD5" s="15"/>
      <c r="GE5" s="15"/>
      <c r="GF5" s="15"/>
      <c r="GG5" s="15"/>
      <c r="GH5" s="15"/>
      <c r="GI5" s="15"/>
      <c r="GJ5" s="14"/>
      <c r="GK5" s="14"/>
      <c r="GL5" s="14"/>
      <c r="GM5" s="14"/>
      <c r="GN5" s="14"/>
      <c r="GO5" s="14"/>
      <c r="GP5" s="14"/>
      <c r="GQ5" s="15"/>
      <c r="GR5" s="15"/>
      <c r="GS5" s="15"/>
      <c r="GT5" s="15"/>
      <c r="GU5" s="15"/>
      <c r="GV5" s="15"/>
      <c r="GW5" s="15"/>
      <c r="GX5" s="14"/>
      <c r="GY5" s="14"/>
      <c r="GZ5" s="14"/>
      <c r="HA5" s="14"/>
      <c r="HB5" s="14"/>
      <c r="HC5" s="14"/>
      <c r="HD5" s="14"/>
      <c r="HE5" s="15"/>
      <c r="HF5" s="15"/>
      <c r="HG5" s="15"/>
      <c r="HH5" s="15"/>
      <c r="HI5" s="15"/>
      <c r="HJ5" s="15"/>
      <c r="HK5" s="15"/>
      <c r="HL5" s="14"/>
      <c r="HM5" s="14"/>
      <c r="HN5" s="14"/>
      <c r="HO5" s="14"/>
      <c r="HP5" s="14"/>
      <c r="HQ5" s="14"/>
      <c r="HR5" s="14"/>
      <c r="HS5" s="15"/>
      <c r="HT5" s="15"/>
      <c r="HU5" s="15"/>
      <c r="HV5" s="15"/>
      <c r="HW5" s="15"/>
      <c r="HX5" s="15"/>
      <c r="HY5" s="15"/>
      <c r="HZ5" s="14"/>
      <c r="IA5" s="14"/>
      <c r="IB5" s="14"/>
      <c r="IC5" s="14"/>
      <c r="ID5" s="14"/>
      <c r="IE5" s="14"/>
      <c r="IF5" s="14"/>
      <c r="IG5" s="15"/>
      <c r="IH5" s="15"/>
      <c r="II5" s="15"/>
      <c r="IJ5" s="15"/>
      <c r="IK5" s="15"/>
      <c r="IL5" s="15"/>
      <c r="IM5" s="15"/>
      <c r="IN5" s="14"/>
      <c r="IO5" s="14"/>
      <c r="IP5" s="14"/>
      <c r="IQ5" s="14"/>
      <c r="IR5" s="14"/>
      <c r="IS5" s="14"/>
      <c r="IT5" s="14"/>
      <c r="IU5" s="14"/>
    </row>
    <row r="6" spans="1:255" s="11" customFormat="1" x14ac:dyDescent="0.2">
      <c r="A6" s="11" t="s">
        <v>12</v>
      </c>
      <c r="B6" s="12">
        <v>2372</v>
      </c>
      <c r="C6" s="12">
        <v>469</v>
      </c>
      <c r="D6" s="12">
        <v>-327</v>
      </c>
      <c r="E6" s="12">
        <v>-650</v>
      </c>
      <c r="F6" s="12">
        <v>-1559</v>
      </c>
      <c r="G6" s="12">
        <v>311</v>
      </c>
      <c r="H6" s="12">
        <v>-20</v>
      </c>
      <c r="I6" s="13">
        <v>-891</v>
      </c>
      <c r="J6" s="13">
        <v>-1074</v>
      </c>
      <c r="K6" s="13">
        <v>2793</v>
      </c>
      <c r="L6" s="13">
        <v>3543</v>
      </c>
      <c r="M6" s="13">
        <v>1880</v>
      </c>
      <c r="N6" s="13">
        <v>-1779</v>
      </c>
      <c r="O6" s="13">
        <v>-2156</v>
      </c>
      <c r="P6" s="12">
        <v>-2309</v>
      </c>
      <c r="Q6" s="12">
        <v>68</v>
      </c>
      <c r="R6" s="12">
        <v>1843</v>
      </c>
      <c r="S6" s="12">
        <v>-1245</v>
      </c>
      <c r="T6" s="12">
        <v>-1908</v>
      </c>
      <c r="U6" s="12">
        <v>-1347</v>
      </c>
      <c r="V6" s="12">
        <v>237</v>
      </c>
      <c r="W6" s="13">
        <v>-1061</v>
      </c>
      <c r="X6" s="13">
        <v>-1568</v>
      </c>
      <c r="Y6" s="13">
        <v>-1402</v>
      </c>
      <c r="Z6" s="13">
        <v>-1778</v>
      </c>
      <c r="AA6" s="13">
        <v>-1115</v>
      </c>
      <c r="AB6" s="13">
        <v>-1447</v>
      </c>
      <c r="AC6" s="13">
        <v>-1448</v>
      </c>
      <c r="AD6" s="12">
        <v>-1576</v>
      </c>
      <c r="AE6" s="12">
        <v>-2619</v>
      </c>
      <c r="AF6" s="12">
        <v>-751</v>
      </c>
      <c r="AG6" s="12">
        <v>-1750</v>
      </c>
      <c r="AH6" s="12">
        <v>-1629</v>
      </c>
      <c r="AI6" s="12">
        <v>-1498</v>
      </c>
      <c r="AJ6" s="12">
        <v>-2084</v>
      </c>
      <c r="AK6" s="13">
        <v>-2298</v>
      </c>
      <c r="AL6" s="13">
        <v>-685</v>
      </c>
      <c r="AM6" s="13">
        <v>-37</v>
      </c>
      <c r="AN6" s="13">
        <v>-1408</v>
      </c>
      <c r="AO6" s="13">
        <v>-1853</v>
      </c>
      <c r="AP6" s="13">
        <v>-701</v>
      </c>
      <c r="AQ6" s="13">
        <v>-1453</v>
      </c>
      <c r="AR6" s="12">
        <v>-1468</v>
      </c>
      <c r="AS6" s="12">
        <v>-2053</v>
      </c>
      <c r="AT6" s="12">
        <v>-958</v>
      </c>
      <c r="AU6" s="12">
        <v>-891</v>
      </c>
      <c r="AV6" s="12">
        <v>-721</v>
      </c>
      <c r="AW6" s="12">
        <v>-828</v>
      </c>
      <c r="AX6" s="12">
        <v>-1112</v>
      </c>
      <c r="AY6" s="13">
        <v>938</v>
      </c>
      <c r="AZ6" s="13">
        <v>1040</v>
      </c>
      <c r="BA6" s="13">
        <v>-896</v>
      </c>
      <c r="BB6" s="13">
        <v>-775</v>
      </c>
      <c r="BC6" s="13">
        <v>-1486</v>
      </c>
      <c r="BD6" s="13">
        <v>-1001</v>
      </c>
      <c r="BE6" s="13">
        <v>-709</v>
      </c>
      <c r="BF6" s="12">
        <v>-710</v>
      </c>
      <c r="BG6" s="12">
        <v>-773</v>
      </c>
      <c r="BH6" s="12">
        <v>374</v>
      </c>
      <c r="BI6" s="12">
        <v>1857</v>
      </c>
      <c r="BJ6" s="12">
        <v>380</v>
      </c>
      <c r="BK6" s="12">
        <v>831</v>
      </c>
      <c r="BL6" s="12">
        <v>234</v>
      </c>
      <c r="BM6" s="13">
        <v>368</v>
      </c>
      <c r="BN6" s="13">
        <v>-476</v>
      </c>
      <c r="BO6" s="13">
        <v>1027</v>
      </c>
      <c r="BP6" s="13">
        <v>958</v>
      </c>
      <c r="BQ6" s="13">
        <v>585</v>
      </c>
      <c r="BR6" s="13">
        <v>694</v>
      </c>
      <c r="BS6" s="13">
        <v>519</v>
      </c>
      <c r="BT6" s="12">
        <v>517</v>
      </c>
      <c r="BU6" s="12">
        <v>-161</v>
      </c>
      <c r="BV6" s="12">
        <v>266</v>
      </c>
      <c r="BW6" s="12">
        <v>616</v>
      </c>
      <c r="BX6" s="12">
        <v>106</v>
      </c>
      <c r="BY6" s="12">
        <v>459</v>
      </c>
      <c r="BZ6" s="12">
        <v>-271</v>
      </c>
      <c r="CA6" s="14">
        <v>-770</v>
      </c>
      <c r="CB6" s="14">
        <v>119</v>
      </c>
      <c r="CC6" s="14">
        <v>1494</v>
      </c>
      <c r="CD6" s="14">
        <v>775</v>
      </c>
      <c r="CE6" s="14">
        <v>481</v>
      </c>
      <c r="CF6" s="14">
        <v>-113</v>
      </c>
      <c r="CG6" s="14">
        <v>-298</v>
      </c>
      <c r="CH6" s="15">
        <v>-597</v>
      </c>
      <c r="CI6" s="15">
        <v>-393</v>
      </c>
      <c r="CJ6" s="15">
        <v>650</v>
      </c>
      <c r="CK6" s="15">
        <v>587</v>
      </c>
      <c r="CL6" s="15">
        <v>-177</v>
      </c>
      <c r="CM6" s="15">
        <v>161</v>
      </c>
      <c r="CN6" s="15">
        <v>-558</v>
      </c>
      <c r="CO6" s="14">
        <v>-157</v>
      </c>
      <c r="CP6" s="14">
        <v>-27</v>
      </c>
      <c r="CQ6" s="14">
        <v>-745</v>
      </c>
      <c r="CR6" s="14">
        <v>-1039</v>
      </c>
      <c r="CS6" s="14">
        <v>-735</v>
      </c>
      <c r="CT6" s="14">
        <v>-665</v>
      </c>
      <c r="CU6" s="14">
        <v>17</v>
      </c>
      <c r="CV6" s="15">
        <v>-7</v>
      </c>
      <c r="CW6" s="15">
        <v>-78</v>
      </c>
      <c r="CX6" s="15">
        <v>17</v>
      </c>
      <c r="CY6" s="15">
        <v>70</v>
      </c>
      <c r="CZ6" s="15">
        <v>723</v>
      </c>
      <c r="DA6" s="15">
        <v>413</v>
      </c>
      <c r="DB6" s="15">
        <v>789</v>
      </c>
      <c r="DC6" s="14">
        <v>646</v>
      </c>
      <c r="DD6" s="14">
        <v>170</v>
      </c>
      <c r="DE6" s="14">
        <v>465</v>
      </c>
      <c r="DF6" s="14">
        <v>475</v>
      </c>
      <c r="DG6" s="14">
        <v>95</v>
      </c>
      <c r="DH6" s="14">
        <v>304</v>
      </c>
      <c r="DI6" s="14">
        <v>-1010</v>
      </c>
      <c r="DJ6" s="15">
        <v>580</v>
      </c>
      <c r="DK6" s="15">
        <v>-235</v>
      </c>
      <c r="DL6" s="15">
        <v>476</v>
      </c>
      <c r="DM6" s="15">
        <v>811</v>
      </c>
      <c r="DN6" s="15">
        <v>551</v>
      </c>
      <c r="DO6" s="15">
        <v>81</v>
      </c>
      <c r="DP6" s="15">
        <v>927</v>
      </c>
      <c r="DQ6" s="14">
        <v>877</v>
      </c>
      <c r="DR6" s="14">
        <v>372</v>
      </c>
      <c r="DS6" s="14">
        <v>190</v>
      </c>
      <c r="DT6" s="14">
        <v>56</v>
      </c>
      <c r="DU6" s="14">
        <v>801</v>
      </c>
      <c r="DV6" s="14">
        <v>851</v>
      </c>
      <c r="DW6" s="14">
        <v>218</v>
      </c>
      <c r="DX6" s="15">
        <v>-521</v>
      </c>
      <c r="DY6" s="15">
        <v>-983</v>
      </c>
      <c r="DZ6" s="15">
        <v>-1011</v>
      </c>
      <c r="EA6" s="12" t="s">
        <v>12</v>
      </c>
      <c r="EB6" s="15">
        <v>-196</v>
      </c>
      <c r="EC6" s="15">
        <v>314</v>
      </c>
      <c r="ED6" s="15">
        <v>368</v>
      </c>
      <c r="EE6" s="15">
        <v>-287</v>
      </c>
      <c r="EF6" s="14">
        <v>590</v>
      </c>
      <c r="EG6" s="14">
        <v>788</v>
      </c>
      <c r="EH6" s="14">
        <v>66</v>
      </c>
      <c r="EI6" s="14">
        <v>-765</v>
      </c>
      <c r="EJ6" s="14">
        <v>-72</v>
      </c>
      <c r="EK6" s="14">
        <v>-464</v>
      </c>
      <c r="EL6" s="14">
        <v>360</v>
      </c>
      <c r="EM6" s="15">
        <v>483</v>
      </c>
      <c r="EN6" s="15">
        <v>983</v>
      </c>
      <c r="EO6" s="15">
        <v>634</v>
      </c>
      <c r="EP6" s="15">
        <v>31</v>
      </c>
      <c r="EQ6" s="15">
        <v>-530</v>
      </c>
      <c r="ER6" s="15">
        <v>-174</v>
      </c>
      <c r="ES6" s="15">
        <v>88</v>
      </c>
      <c r="ET6" s="14">
        <v>337</v>
      </c>
      <c r="EU6" s="14">
        <v>429</v>
      </c>
      <c r="EV6" s="14">
        <v>162</v>
      </c>
      <c r="EW6" s="14">
        <v>90</v>
      </c>
      <c r="EX6" s="14">
        <v>461</v>
      </c>
      <c r="EY6" s="14">
        <v>549</v>
      </c>
      <c r="EZ6" s="14">
        <v>-372</v>
      </c>
      <c r="FA6" s="15">
        <v>-641</v>
      </c>
      <c r="FB6" s="15">
        <v>-325</v>
      </c>
      <c r="FC6" s="15">
        <v>-20</v>
      </c>
      <c r="FD6" s="15">
        <v>298</v>
      </c>
      <c r="FE6" s="15">
        <v>998</v>
      </c>
      <c r="FF6" s="15">
        <v>213</v>
      </c>
      <c r="FG6" s="15">
        <v>504</v>
      </c>
      <c r="FH6" s="14">
        <v>719</v>
      </c>
      <c r="FI6" s="14">
        <v>35</v>
      </c>
      <c r="FJ6" s="14">
        <v>290</v>
      </c>
      <c r="FK6" s="14">
        <v>323</v>
      </c>
      <c r="FL6" s="14">
        <v>-355</v>
      </c>
      <c r="FM6" s="14">
        <v>-506</v>
      </c>
      <c r="FN6" s="14">
        <v>-224</v>
      </c>
      <c r="FO6" s="15">
        <v>-215</v>
      </c>
      <c r="FP6" s="15">
        <v>-215</v>
      </c>
      <c r="FQ6" s="15">
        <v>-792</v>
      </c>
      <c r="FR6" s="15">
        <v>-997</v>
      </c>
      <c r="FS6" s="15">
        <v>-1150</v>
      </c>
      <c r="FT6" s="15">
        <v>-251</v>
      </c>
      <c r="FU6" s="15">
        <v>-1248</v>
      </c>
      <c r="FV6" s="14">
        <v>-1112</v>
      </c>
      <c r="FW6" s="14">
        <v>-827</v>
      </c>
      <c r="FX6" s="14">
        <v>-611</v>
      </c>
      <c r="FY6" s="14">
        <v>-1097</v>
      </c>
      <c r="FZ6" s="14">
        <v>-1077</v>
      </c>
      <c r="GA6" s="14">
        <v>-356</v>
      </c>
      <c r="GB6" s="14">
        <v>-630</v>
      </c>
      <c r="GC6" s="15">
        <v>-773</v>
      </c>
      <c r="GD6" s="15">
        <v>-349</v>
      </c>
      <c r="GE6" s="15">
        <v>179</v>
      </c>
      <c r="GF6" s="15">
        <v>319</v>
      </c>
      <c r="GG6" s="15">
        <v>-91</v>
      </c>
      <c r="GH6" s="15">
        <v>-184</v>
      </c>
      <c r="GI6" s="15">
        <v>351</v>
      </c>
      <c r="GJ6" s="14">
        <v>178</v>
      </c>
      <c r="GK6" s="14">
        <v>350</v>
      </c>
      <c r="GL6" s="14">
        <v>-362</v>
      </c>
      <c r="GM6" s="14">
        <v>-514</v>
      </c>
      <c r="GN6" s="14">
        <v>-150</v>
      </c>
      <c r="GO6" s="14">
        <v>164</v>
      </c>
      <c r="GP6" s="14">
        <v>-119</v>
      </c>
      <c r="GQ6" s="15">
        <v>-519</v>
      </c>
      <c r="GR6" s="15">
        <v>-774</v>
      </c>
      <c r="GS6" s="15">
        <v>-885</v>
      </c>
      <c r="GT6" s="15">
        <v>-1070</v>
      </c>
      <c r="GU6" s="15">
        <v>-1055</v>
      </c>
      <c r="GV6" s="15">
        <v>-183</v>
      </c>
      <c r="GW6" s="15">
        <v>-127</v>
      </c>
      <c r="GX6" s="14">
        <v>20</v>
      </c>
      <c r="GY6" s="14">
        <v>-48</v>
      </c>
      <c r="GZ6" s="14">
        <v>-418</v>
      </c>
      <c r="HA6" s="14">
        <v>-419</v>
      </c>
      <c r="HB6" s="14">
        <v>-790</v>
      </c>
      <c r="HC6" s="14">
        <v>-1159</v>
      </c>
      <c r="HD6" s="14">
        <v>90</v>
      </c>
      <c r="HE6" s="15">
        <v>704</v>
      </c>
      <c r="HF6" s="15">
        <v>1139</v>
      </c>
      <c r="HG6" s="15">
        <v>133</v>
      </c>
      <c r="HH6" s="15">
        <v>232</v>
      </c>
      <c r="HI6" s="15">
        <v>467</v>
      </c>
      <c r="HJ6" s="15">
        <v>730</v>
      </c>
      <c r="HK6" s="15">
        <v>855</v>
      </c>
      <c r="HL6" s="14">
        <v>772</v>
      </c>
      <c r="HM6" s="14">
        <v>1008</v>
      </c>
      <c r="HN6" s="14">
        <v>712</v>
      </c>
      <c r="HO6" s="14">
        <v>513</v>
      </c>
      <c r="HP6" s="14">
        <v>700</v>
      </c>
      <c r="HQ6" s="14">
        <v>850</v>
      </c>
      <c r="HR6" s="14">
        <v>785</v>
      </c>
      <c r="HS6" s="15">
        <v>851</v>
      </c>
      <c r="HT6" s="15">
        <v>786</v>
      </c>
      <c r="HU6" s="15">
        <v>1386</v>
      </c>
      <c r="HV6" s="15">
        <v>1560</v>
      </c>
      <c r="HW6" s="15">
        <v>1804</v>
      </c>
      <c r="HX6" s="15">
        <v>1671</v>
      </c>
      <c r="HY6" s="15">
        <v>2147</v>
      </c>
      <c r="HZ6" s="14">
        <v>1305</v>
      </c>
      <c r="IA6" s="14">
        <v>981</v>
      </c>
      <c r="IB6" s="14">
        <v>1264</v>
      </c>
      <c r="IC6" s="14">
        <v>1285</v>
      </c>
      <c r="ID6" s="14">
        <v>1099</v>
      </c>
      <c r="IE6" s="14">
        <v>1506</v>
      </c>
      <c r="IF6" s="14">
        <v>2381</v>
      </c>
      <c r="IG6" s="15">
        <v>1376</v>
      </c>
      <c r="IH6" s="15">
        <v>714</v>
      </c>
      <c r="II6" s="15">
        <v>1484</v>
      </c>
      <c r="IJ6" s="15">
        <v>718</v>
      </c>
      <c r="IK6" s="15">
        <v>946</v>
      </c>
      <c r="IL6" s="15">
        <v>1861</v>
      </c>
      <c r="IM6" s="15">
        <v>2171</v>
      </c>
      <c r="IN6" s="14">
        <v>2158</v>
      </c>
      <c r="IO6" s="14">
        <v>1499</v>
      </c>
      <c r="IP6" s="14">
        <v>1195</v>
      </c>
      <c r="IQ6" s="14">
        <v>1318</v>
      </c>
      <c r="IR6" s="14">
        <v>1280</v>
      </c>
      <c r="IS6" s="14">
        <v>-325</v>
      </c>
      <c r="IT6" s="14">
        <v>-100</v>
      </c>
      <c r="IU6" s="14"/>
    </row>
    <row r="7" spans="1:255" s="11" customFormat="1" x14ac:dyDescent="0.2">
      <c r="A7" s="11" t="s">
        <v>13</v>
      </c>
      <c r="B7" s="12">
        <v>730</v>
      </c>
      <c r="C7" s="12">
        <v>-278</v>
      </c>
      <c r="D7" s="12">
        <v>-1491</v>
      </c>
      <c r="E7" s="12">
        <v>-776</v>
      </c>
      <c r="F7" s="12">
        <v>-188</v>
      </c>
      <c r="G7" s="12">
        <v>1321</v>
      </c>
      <c r="H7" s="12">
        <v>1097</v>
      </c>
      <c r="I7" s="13">
        <v>840</v>
      </c>
      <c r="J7" s="13">
        <v>837</v>
      </c>
      <c r="K7" s="13">
        <v>1364</v>
      </c>
      <c r="L7" s="13">
        <v>2363</v>
      </c>
      <c r="M7" s="13">
        <v>1483</v>
      </c>
      <c r="N7" s="13">
        <v>-475</v>
      </c>
      <c r="O7" s="13">
        <v>1781</v>
      </c>
      <c r="P7" s="12">
        <v>1088</v>
      </c>
      <c r="Q7" s="12">
        <v>1550</v>
      </c>
      <c r="R7" s="12">
        <v>1171</v>
      </c>
      <c r="S7" s="12">
        <v>-163</v>
      </c>
      <c r="T7" s="12">
        <v>-701</v>
      </c>
      <c r="U7" s="12">
        <v>1102</v>
      </c>
      <c r="V7" s="12">
        <v>160</v>
      </c>
      <c r="W7" s="13">
        <v>-1035</v>
      </c>
      <c r="X7" s="13">
        <v>-1576</v>
      </c>
      <c r="Y7" s="13">
        <v>-1736</v>
      </c>
      <c r="Z7" s="13">
        <v>-1597</v>
      </c>
      <c r="AA7" s="13">
        <v>-1075</v>
      </c>
      <c r="AB7" s="13">
        <v>-723</v>
      </c>
      <c r="AC7" s="13">
        <v>-723</v>
      </c>
      <c r="AD7" s="12">
        <v>-1616</v>
      </c>
      <c r="AE7" s="12">
        <v>-1827</v>
      </c>
      <c r="AF7" s="12">
        <v>-1157</v>
      </c>
      <c r="AG7" s="12">
        <v>-6</v>
      </c>
      <c r="AH7" s="12">
        <v>-1113</v>
      </c>
      <c r="AI7" s="12">
        <v>-2212</v>
      </c>
      <c r="AJ7" s="12">
        <v>-816</v>
      </c>
      <c r="AK7" s="13">
        <v>-788</v>
      </c>
      <c r="AL7" s="13">
        <v>-1230</v>
      </c>
      <c r="AM7" s="13">
        <v>-1217</v>
      </c>
      <c r="AN7" s="13">
        <v>-1576</v>
      </c>
      <c r="AO7" s="13">
        <v>-1682</v>
      </c>
      <c r="AP7" s="13">
        <v>-2135</v>
      </c>
      <c r="AQ7" s="13">
        <v>-711</v>
      </c>
      <c r="AR7" s="12">
        <v>-1530</v>
      </c>
      <c r="AS7" s="12">
        <v>-1024</v>
      </c>
      <c r="AT7" s="12">
        <v>-1597</v>
      </c>
      <c r="AU7" s="12">
        <v>-2426</v>
      </c>
      <c r="AV7" s="12">
        <v>-2071</v>
      </c>
      <c r="AW7" s="12">
        <v>-2567</v>
      </c>
      <c r="AX7" s="12">
        <v>-2062</v>
      </c>
      <c r="AY7" s="13">
        <v>350</v>
      </c>
      <c r="AZ7" s="13">
        <v>-31</v>
      </c>
      <c r="BA7" s="13">
        <v>-1714</v>
      </c>
      <c r="BB7" s="13">
        <v>-2438</v>
      </c>
      <c r="BC7" s="13">
        <v>-756</v>
      </c>
      <c r="BD7" s="13">
        <v>20</v>
      </c>
      <c r="BE7" s="13">
        <v>-300</v>
      </c>
      <c r="BF7" s="12">
        <v>208</v>
      </c>
      <c r="BG7" s="12">
        <v>183</v>
      </c>
      <c r="BH7" s="12">
        <v>552</v>
      </c>
      <c r="BI7" s="12">
        <v>700</v>
      </c>
      <c r="BJ7" s="12">
        <v>226</v>
      </c>
      <c r="BK7" s="12">
        <v>-392</v>
      </c>
      <c r="BL7" s="12">
        <v>-390</v>
      </c>
      <c r="BM7" s="13">
        <v>-1205</v>
      </c>
      <c r="BN7" s="13">
        <v>-866</v>
      </c>
      <c r="BO7" s="13">
        <v>-901</v>
      </c>
      <c r="BP7" s="13">
        <v>-985</v>
      </c>
      <c r="BQ7" s="13">
        <v>-1121</v>
      </c>
      <c r="BR7" s="13">
        <v>656</v>
      </c>
      <c r="BS7" s="13">
        <v>-17</v>
      </c>
      <c r="BT7" s="12">
        <v>-212</v>
      </c>
      <c r="BU7" s="12">
        <v>691</v>
      </c>
      <c r="BV7" s="12">
        <v>1031</v>
      </c>
      <c r="BW7" s="12">
        <v>925</v>
      </c>
      <c r="BX7" s="12">
        <v>732</v>
      </c>
      <c r="BY7" s="12">
        <v>1212</v>
      </c>
      <c r="BZ7" s="12">
        <v>964</v>
      </c>
      <c r="CA7" s="14">
        <v>1310</v>
      </c>
      <c r="CB7" s="14">
        <v>1258</v>
      </c>
      <c r="CC7" s="14">
        <v>759</v>
      </c>
      <c r="CD7" s="14">
        <v>355</v>
      </c>
      <c r="CE7" s="14">
        <v>-874</v>
      </c>
      <c r="CF7" s="14">
        <v>-1080</v>
      </c>
      <c r="CG7" s="14">
        <v>277</v>
      </c>
      <c r="CH7" s="15">
        <v>429</v>
      </c>
      <c r="CI7" s="15">
        <v>-9</v>
      </c>
      <c r="CJ7" s="15">
        <v>225</v>
      </c>
      <c r="CK7" s="15">
        <v>593</v>
      </c>
      <c r="CL7" s="15">
        <v>417</v>
      </c>
      <c r="CM7" s="15">
        <v>460</v>
      </c>
      <c r="CN7" s="15">
        <v>936</v>
      </c>
      <c r="CO7" s="14">
        <v>455</v>
      </c>
      <c r="CP7" s="14">
        <v>-372</v>
      </c>
      <c r="CQ7" s="14">
        <v>-496</v>
      </c>
      <c r="CR7" s="14">
        <v>-217</v>
      </c>
      <c r="CS7" s="14">
        <v>-654</v>
      </c>
      <c r="CT7" s="14">
        <v>-906</v>
      </c>
      <c r="CU7" s="14">
        <v>-65</v>
      </c>
      <c r="CV7" s="15">
        <v>-958</v>
      </c>
      <c r="CW7" s="15">
        <v>-1104</v>
      </c>
      <c r="CX7" s="15">
        <v>-65</v>
      </c>
      <c r="CY7" s="15">
        <v>-317</v>
      </c>
      <c r="CZ7" s="15">
        <v>-111</v>
      </c>
      <c r="DA7" s="15">
        <v>-549</v>
      </c>
      <c r="DB7" s="15">
        <v>-340</v>
      </c>
      <c r="DC7" s="14">
        <v>-330</v>
      </c>
      <c r="DD7" s="14">
        <v>82</v>
      </c>
      <c r="DE7" s="14">
        <v>454</v>
      </c>
      <c r="DF7" s="14">
        <v>457</v>
      </c>
      <c r="DG7" s="14">
        <v>-64</v>
      </c>
      <c r="DH7" s="14">
        <v>63</v>
      </c>
      <c r="DI7" s="14">
        <v>1173</v>
      </c>
      <c r="DJ7" s="15">
        <v>2047</v>
      </c>
      <c r="DK7" s="15">
        <v>1906</v>
      </c>
      <c r="DL7" s="15">
        <v>1036</v>
      </c>
      <c r="DM7" s="15">
        <v>355</v>
      </c>
      <c r="DN7" s="15">
        <v>271</v>
      </c>
      <c r="DO7" s="15">
        <v>-33</v>
      </c>
      <c r="DP7" s="15">
        <v>286</v>
      </c>
      <c r="DQ7" s="14">
        <v>488</v>
      </c>
      <c r="DR7" s="14">
        <v>536</v>
      </c>
      <c r="DS7" s="14">
        <v>396</v>
      </c>
      <c r="DT7" s="14">
        <v>223</v>
      </c>
      <c r="DU7" s="14">
        <v>114</v>
      </c>
      <c r="DV7" s="14">
        <v>224</v>
      </c>
      <c r="DW7" s="14">
        <v>163</v>
      </c>
      <c r="DX7" s="15">
        <v>139</v>
      </c>
      <c r="DY7" s="15">
        <v>26</v>
      </c>
      <c r="DZ7" s="15">
        <v>-2</v>
      </c>
      <c r="EA7" s="12" t="s">
        <v>36</v>
      </c>
      <c r="EB7" s="15">
        <v>-972</v>
      </c>
      <c r="EC7" s="15">
        <v>-1158</v>
      </c>
      <c r="ED7" s="15">
        <v>-1771</v>
      </c>
      <c r="EE7" s="15">
        <v>-1380</v>
      </c>
      <c r="EF7" s="14">
        <v>-229</v>
      </c>
      <c r="EG7" s="14">
        <v>-353</v>
      </c>
      <c r="EH7" s="14">
        <v>1450</v>
      </c>
      <c r="EI7" s="14">
        <v>332</v>
      </c>
      <c r="EJ7" s="14">
        <v>-654</v>
      </c>
      <c r="EK7" s="14">
        <v>60</v>
      </c>
      <c r="EL7" s="14">
        <v>628</v>
      </c>
      <c r="EM7" s="15">
        <v>-392</v>
      </c>
      <c r="EN7" s="15">
        <v>-1249</v>
      </c>
      <c r="EO7" s="15">
        <v>-554</v>
      </c>
      <c r="EP7" s="15">
        <v>-1027</v>
      </c>
      <c r="EQ7" s="15">
        <v>-410</v>
      </c>
      <c r="ER7" s="15">
        <v>451</v>
      </c>
      <c r="ES7" s="15">
        <v>269</v>
      </c>
      <c r="ET7" s="14">
        <v>-428</v>
      </c>
      <c r="EU7" s="14">
        <v>-319</v>
      </c>
      <c r="EV7" s="14">
        <v>463</v>
      </c>
      <c r="EW7" s="14">
        <v>2891</v>
      </c>
      <c r="EX7" s="14">
        <v>1848</v>
      </c>
      <c r="EY7" s="14">
        <v>1788</v>
      </c>
      <c r="EZ7" s="14">
        <v>1184</v>
      </c>
      <c r="FA7" s="15">
        <v>-3</v>
      </c>
      <c r="FB7" s="15">
        <v>-27</v>
      </c>
      <c r="FC7" s="15">
        <v>-155</v>
      </c>
      <c r="FD7" s="15">
        <v>-335</v>
      </c>
      <c r="FE7" s="15">
        <v>189</v>
      </c>
      <c r="FF7" s="15">
        <v>99</v>
      </c>
      <c r="FG7" s="15">
        <v>852</v>
      </c>
      <c r="FH7" s="14">
        <v>698</v>
      </c>
      <c r="FI7" s="14">
        <v>281</v>
      </c>
      <c r="FJ7" s="14">
        <v>160</v>
      </c>
      <c r="FK7" s="14">
        <v>373</v>
      </c>
      <c r="FL7" s="14">
        <v>498</v>
      </c>
      <c r="FM7" s="14">
        <v>605</v>
      </c>
      <c r="FN7" s="14">
        <v>477</v>
      </c>
      <c r="FO7" s="15">
        <v>184</v>
      </c>
      <c r="FP7" s="15">
        <v>-93</v>
      </c>
      <c r="FQ7" s="15">
        <v>-460</v>
      </c>
      <c r="FR7" s="15">
        <v>-369</v>
      </c>
      <c r="FS7" s="15">
        <v>974</v>
      </c>
      <c r="FT7" s="15">
        <v>794</v>
      </c>
      <c r="FU7" s="15">
        <v>653</v>
      </c>
      <c r="FV7" s="14">
        <v>414</v>
      </c>
      <c r="FW7" s="14">
        <v>-25</v>
      </c>
      <c r="FX7" s="14">
        <v>-321</v>
      </c>
      <c r="FY7" s="14">
        <v>-403</v>
      </c>
      <c r="FZ7" s="14">
        <v>-449</v>
      </c>
      <c r="GA7" s="14">
        <v>-292</v>
      </c>
      <c r="GB7" s="14">
        <v>-233</v>
      </c>
      <c r="GC7" s="15">
        <v>104</v>
      </c>
      <c r="GD7" s="15">
        <v>223</v>
      </c>
      <c r="GE7" s="15">
        <v>-141</v>
      </c>
      <c r="GF7" s="15">
        <v>-162</v>
      </c>
      <c r="GG7" s="15">
        <v>-565</v>
      </c>
      <c r="GH7" s="15">
        <v>-545</v>
      </c>
      <c r="GI7" s="15">
        <v>-485</v>
      </c>
      <c r="GJ7" s="14">
        <v>168</v>
      </c>
      <c r="GK7" s="14">
        <v>420</v>
      </c>
      <c r="GL7" s="14">
        <v>798</v>
      </c>
      <c r="GM7" s="14">
        <v>1164</v>
      </c>
      <c r="GN7" s="14">
        <v>442</v>
      </c>
      <c r="GO7" s="14">
        <v>687</v>
      </c>
      <c r="GP7" s="14">
        <v>329</v>
      </c>
      <c r="GQ7" s="15">
        <v>361</v>
      </c>
      <c r="GR7" s="15">
        <v>-671</v>
      </c>
      <c r="GS7" s="15">
        <v>-356</v>
      </c>
      <c r="GT7" s="15">
        <v>-602</v>
      </c>
      <c r="GU7" s="15">
        <v>-344</v>
      </c>
      <c r="GV7" s="15">
        <v>103</v>
      </c>
      <c r="GW7" s="15">
        <v>295</v>
      </c>
      <c r="GX7" s="14">
        <v>327</v>
      </c>
      <c r="GY7" s="14">
        <v>142</v>
      </c>
      <c r="GZ7" s="14">
        <v>28</v>
      </c>
      <c r="HA7" s="14">
        <v>357</v>
      </c>
      <c r="HB7" s="14">
        <v>161</v>
      </c>
      <c r="HC7" s="14">
        <v>409</v>
      </c>
      <c r="HD7" s="14">
        <v>589</v>
      </c>
      <c r="HE7" s="15">
        <v>1006</v>
      </c>
      <c r="HF7" s="15">
        <v>1288</v>
      </c>
      <c r="HG7" s="15">
        <v>1243</v>
      </c>
      <c r="HH7" s="15">
        <v>709</v>
      </c>
      <c r="HI7" s="15">
        <v>618</v>
      </c>
      <c r="HJ7" s="15">
        <v>1097</v>
      </c>
      <c r="HK7" s="15">
        <v>1797</v>
      </c>
      <c r="HL7" s="14">
        <v>1686</v>
      </c>
      <c r="HM7" s="14">
        <v>634</v>
      </c>
      <c r="HN7" s="14">
        <v>1307</v>
      </c>
      <c r="HO7" s="14">
        <v>1214</v>
      </c>
      <c r="HP7" s="14">
        <v>-17</v>
      </c>
      <c r="HQ7" s="14">
        <v>-214</v>
      </c>
      <c r="HR7" s="14">
        <v>-149</v>
      </c>
      <c r="HS7" s="15">
        <v>-214</v>
      </c>
      <c r="HT7" s="15">
        <v>-149</v>
      </c>
      <c r="HU7" s="15">
        <v>32</v>
      </c>
      <c r="HV7" s="15">
        <v>420</v>
      </c>
      <c r="HW7" s="15">
        <v>753</v>
      </c>
      <c r="HX7" s="15">
        <v>753</v>
      </c>
      <c r="HY7" s="15">
        <v>707</v>
      </c>
      <c r="HZ7" s="14">
        <v>-41</v>
      </c>
      <c r="IA7" s="14">
        <v>-248</v>
      </c>
      <c r="IB7" s="14">
        <v>603</v>
      </c>
      <c r="IC7" s="14">
        <v>1017</v>
      </c>
      <c r="ID7" s="14">
        <v>907</v>
      </c>
      <c r="IE7" s="14">
        <v>465</v>
      </c>
      <c r="IF7" s="14">
        <v>28</v>
      </c>
      <c r="IG7" s="15">
        <v>-12</v>
      </c>
      <c r="IH7" s="15">
        <v>106</v>
      </c>
      <c r="II7" s="15">
        <v>660</v>
      </c>
      <c r="IJ7" s="15">
        <v>554</v>
      </c>
      <c r="IK7" s="15">
        <v>272</v>
      </c>
      <c r="IL7" s="15">
        <v>428</v>
      </c>
      <c r="IM7" s="15">
        <v>879</v>
      </c>
      <c r="IN7" s="14">
        <v>891</v>
      </c>
      <c r="IO7" s="14">
        <v>793</v>
      </c>
      <c r="IP7" s="14">
        <v>786</v>
      </c>
      <c r="IQ7" s="14">
        <v>619</v>
      </c>
      <c r="IR7" s="14">
        <v>729</v>
      </c>
      <c r="IS7" s="14">
        <v>1074</v>
      </c>
      <c r="IT7" s="14">
        <v>947</v>
      </c>
      <c r="IU7" s="14"/>
    </row>
    <row r="8" spans="1:255" s="11" customFormat="1" x14ac:dyDescent="0.2">
      <c r="A8" s="11" t="s">
        <v>14</v>
      </c>
      <c r="B8" s="12">
        <v>1759</v>
      </c>
      <c r="C8" s="12">
        <v>-305</v>
      </c>
      <c r="D8" s="12">
        <v>-2218</v>
      </c>
      <c r="E8" s="12">
        <v>-1749</v>
      </c>
      <c r="F8" s="12">
        <v>-3107</v>
      </c>
      <c r="G8" s="12">
        <v>3208</v>
      </c>
      <c r="H8" s="12">
        <v>2699</v>
      </c>
      <c r="I8" s="13">
        <v>1987</v>
      </c>
      <c r="J8" s="13">
        <v>2164</v>
      </c>
      <c r="K8" s="13">
        <v>1459</v>
      </c>
      <c r="L8" s="13">
        <v>4557</v>
      </c>
      <c r="M8" s="13">
        <v>6092</v>
      </c>
      <c r="N8" s="13">
        <v>2166</v>
      </c>
      <c r="O8" s="13">
        <v>4080</v>
      </c>
      <c r="P8" s="12">
        <v>1611</v>
      </c>
      <c r="Q8" s="12">
        <v>3155</v>
      </c>
      <c r="R8" s="12">
        <v>4132</v>
      </c>
      <c r="S8" s="12">
        <v>3805</v>
      </c>
      <c r="T8" s="12">
        <v>845</v>
      </c>
      <c r="U8" s="12">
        <v>203</v>
      </c>
      <c r="V8" s="12">
        <v>2070</v>
      </c>
      <c r="W8" s="13">
        <v>960</v>
      </c>
      <c r="X8" s="13">
        <v>-2475</v>
      </c>
      <c r="Y8" s="13">
        <v>-1981</v>
      </c>
      <c r="Z8" s="13">
        <v>-3875</v>
      </c>
      <c r="AA8" s="13">
        <v>-1737</v>
      </c>
      <c r="AB8" s="13">
        <v>-2302</v>
      </c>
      <c r="AC8" s="13">
        <v>-2302</v>
      </c>
      <c r="AD8" s="12">
        <v>-3848</v>
      </c>
      <c r="AE8" s="12">
        <v>-5324</v>
      </c>
      <c r="AF8" s="12">
        <v>-3420</v>
      </c>
      <c r="AG8" s="12">
        <v>-2583</v>
      </c>
      <c r="AH8" s="12">
        <v>-1496</v>
      </c>
      <c r="AI8" s="12">
        <v>-5280</v>
      </c>
      <c r="AJ8" s="12">
        <v>-3247</v>
      </c>
      <c r="AK8" s="13">
        <v>-2283</v>
      </c>
      <c r="AL8" s="13">
        <v>-3001</v>
      </c>
      <c r="AM8" s="13">
        <v>-3126</v>
      </c>
      <c r="AN8" s="13">
        <v>-3761</v>
      </c>
      <c r="AO8" s="13">
        <v>-4566</v>
      </c>
      <c r="AP8" s="13">
        <v>-3828</v>
      </c>
      <c r="AQ8" s="13">
        <v>-3128</v>
      </c>
      <c r="AR8" s="12">
        <v>-1221</v>
      </c>
      <c r="AS8" s="12">
        <v>-3464</v>
      </c>
      <c r="AT8" s="12">
        <v>-2642</v>
      </c>
      <c r="AU8" s="12">
        <v>-2602</v>
      </c>
      <c r="AV8" s="12">
        <v>-5283</v>
      </c>
      <c r="AW8" s="12">
        <v>-4517</v>
      </c>
      <c r="AX8" s="12">
        <v>-7034</v>
      </c>
      <c r="AY8" s="13">
        <v>-1127</v>
      </c>
      <c r="AZ8" s="13">
        <v>906</v>
      </c>
      <c r="BA8" s="13">
        <v>-1624</v>
      </c>
      <c r="BB8" s="13">
        <v>-4084</v>
      </c>
      <c r="BC8" s="13">
        <v>-3572</v>
      </c>
      <c r="BD8" s="13">
        <v>-1237</v>
      </c>
      <c r="BE8" s="13">
        <v>-97</v>
      </c>
      <c r="BF8" s="12">
        <v>124</v>
      </c>
      <c r="BG8" s="12">
        <v>803</v>
      </c>
      <c r="BH8" s="12">
        <v>843</v>
      </c>
      <c r="BI8" s="12">
        <v>1618</v>
      </c>
      <c r="BJ8" s="12">
        <v>930</v>
      </c>
      <c r="BK8" s="12">
        <v>933</v>
      </c>
      <c r="BL8" s="12">
        <v>-168</v>
      </c>
      <c r="BM8" s="13">
        <v>-827</v>
      </c>
      <c r="BN8" s="13">
        <v>-2623</v>
      </c>
      <c r="BO8" s="13">
        <v>-1625</v>
      </c>
      <c r="BP8" s="13">
        <v>-847</v>
      </c>
      <c r="BQ8" s="13">
        <v>-631</v>
      </c>
      <c r="BR8" s="13">
        <v>547</v>
      </c>
      <c r="BS8" s="13">
        <v>1278</v>
      </c>
      <c r="BT8" s="12">
        <v>479</v>
      </c>
      <c r="BU8" s="12">
        <v>741</v>
      </c>
      <c r="BV8" s="12">
        <v>3964</v>
      </c>
      <c r="BW8" s="12">
        <v>3770</v>
      </c>
      <c r="BX8" s="12">
        <v>2444</v>
      </c>
      <c r="BY8" s="12">
        <v>2455</v>
      </c>
      <c r="BZ8" s="12">
        <v>2769</v>
      </c>
      <c r="CA8" s="14">
        <v>2540</v>
      </c>
      <c r="CB8" s="14">
        <v>2319</v>
      </c>
      <c r="CC8" s="14">
        <v>1509</v>
      </c>
      <c r="CD8" s="14">
        <v>2027</v>
      </c>
      <c r="CE8" s="14">
        <v>-363</v>
      </c>
      <c r="CF8" s="14">
        <v>-3089</v>
      </c>
      <c r="CG8" s="14">
        <v>-167</v>
      </c>
      <c r="CH8" s="15">
        <v>1312</v>
      </c>
      <c r="CI8" s="15">
        <v>646</v>
      </c>
      <c r="CJ8" s="15">
        <v>559</v>
      </c>
      <c r="CK8" s="15">
        <v>1601</v>
      </c>
      <c r="CL8" s="15">
        <v>966</v>
      </c>
      <c r="CM8" s="15">
        <v>1272</v>
      </c>
      <c r="CN8" s="15">
        <v>2883</v>
      </c>
      <c r="CO8" s="14">
        <v>1753</v>
      </c>
      <c r="CP8" s="14">
        <v>-16</v>
      </c>
      <c r="CQ8" s="14">
        <v>-96</v>
      </c>
      <c r="CR8" s="14">
        <v>-1635</v>
      </c>
      <c r="CS8" s="14">
        <v>-1606</v>
      </c>
      <c r="CT8" s="14">
        <v>-3169</v>
      </c>
      <c r="CU8" s="14">
        <v>-2718</v>
      </c>
      <c r="CV8" s="15">
        <v>-3887</v>
      </c>
      <c r="CW8" s="15">
        <v>-3832</v>
      </c>
      <c r="CX8" s="15">
        <v>-2718</v>
      </c>
      <c r="CY8" s="15">
        <v>34</v>
      </c>
      <c r="CZ8" s="15">
        <v>-1925</v>
      </c>
      <c r="DA8" s="15">
        <v>-1421</v>
      </c>
      <c r="DB8" s="15">
        <v>-2577</v>
      </c>
      <c r="DC8" s="14">
        <v>-1181</v>
      </c>
      <c r="DD8" s="14">
        <v>-223</v>
      </c>
      <c r="DE8" s="14">
        <v>1050</v>
      </c>
      <c r="DF8" s="14">
        <v>995</v>
      </c>
      <c r="DG8" s="14">
        <v>354</v>
      </c>
      <c r="DH8" s="14">
        <v>-109</v>
      </c>
      <c r="DI8" s="14">
        <v>-312</v>
      </c>
      <c r="DJ8" s="15">
        <v>1544</v>
      </c>
      <c r="DK8" s="15">
        <v>3074</v>
      </c>
      <c r="DL8" s="15">
        <v>2133</v>
      </c>
      <c r="DM8" s="15">
        <v>2251</v>
      </c>
      <c r="DN8" s="15">
        <v>1504</v>
      </c>
      <c r="DO8" s="15">
        <v>-395</v>
      </c>
      <c r="DP8" s="15">
        <v>621</v>
      </c>
      <c r="DQ8" s="14">
        <v>1036</v>
      </c>
      <c r="DR8" s="14">
        <v>1894</v>
      </c>
      <c r="DS8" s="14">
        <v>1161</v>
      </c>
      <c r="DT8" s="14">
        <v>4</v>
      </c>
      <c r="DU8" s="14">
        <v>677</v>
      </c>
      <c r="DV8" s="14">
        <v>343</v>
      </c>
      <c r="DW8" s="14">
        <v>379</v>
      </c>
      <c r="DX8" s="15">
        <v>470</v>
      </c>
      <c r="DY8" s="15">
        <v>18</v>
      </c>
      <c r="DZ8" s="15">
        <v>-323</v>
      </c>
      <c r="EA8" s="12"/>
      <c r="EB8" s="15"/>
      <c r="EC8" s="15"/>
      <c r="ED8" s="15"/>
      <c r="EE8" s="15"/>
      <c r="EF8" s="14"/>
      <c r="EG8" s="14"/>
      <c r="EH8" s="14"/>
      <c r="EI8" s="14"/>
      <c r="EJ8" s="14"/>
      <c r="EK8" s="14"/>
      <c r="EL8" s="14"/>
      <c r="EM8" s="15"/>
      <c r="EN8" s="15"/>
      <c r="EO8" s="15"/>
      <c r="EP8" s="15"/>
      <c r="EQ8" s="15"/>
      <c r="ER8" s="15"/>
      <c r="ES8" s="15"/>
      <c r="ET8" s="14"/>
      <c r="EU8" s="14"/>
      <c r="EV8" s="14"/>
      <c r="EW8" s="14"/>
      <c r="EX8" s="14"/>
      <c r="EY8" s="14"/>
      <c r="EZ8" s="14"/>
      <c r="FA8" s="15"/>
      <c r="FB8" s="15"/>
      <c r="FC8" s="15"/>
      <c r="FD8" s="15"/>
      <c r="FE8" s="15"/>
      <c r="FF8" s="15"/>
      <c r="FG8" s="15"/>
      <c r="FH8" s="14"/>
      <c r="FI8" s="14"/>
      <c r="FJ8" s="14"/>
      <c r="FK8" s="14"/>
      <c r="FL8" s="14"/>
      <c r="FM8" s="14"/>
      <c r="FN8" s="14"/>
      <c r="FO8" s="15"/>
      <c r="FP8" s="15"/>
      <c r="FQ8" s="15"/>
      <c r="FR8" s="15"/>
      <c r="FS8" s="15"/>
      <c r="FT8" s="15"/>
      <c r="FU8" s="15"/>
      <c r="FV8" s="14"/>
      <c r="FW8" s="14"/>
      <c r="FX8" s="14"/>
      <c r="FY8" s="14"/>
      <c r="FZ8" s="14"/>
      <c r="GA8" s="14"/>
      <c r="GB8" s="14"/>
      <c r="GC8" s="15"/>
      <c r="GD8" s="15"/>
      <c r="GE8" s="15"/>
      <c r="GF8" s="15"/>
      <c r="GG8" s="15"/>
      <c r="GH8" s="15"/>
      <c r="GI8" s="15"/>
      <c r="GJ8" s="14"/>
      <c r="GK8" s="14"/>
      <c r="GL8" s="14"/>
      <c r="GM8" s="14"/>
      <c r="GN8" s="14"/>
      <c r="GO8" s="14"/>
      <c r="GP8" s="14"/>
      <c r="GQ8" s="15"/>
      <c r="GR8" s="15"/>
      <c r="GS8" s="15"/>
      <c r="GT8" s="15"/>
      <c r="GU8" s="15"/>
      <c r="GV8" s="15"/>
      <c r="GW8" s="15"/>
      <c r="GX8" s="14"/>
      <c r="GY8" s="14"/>
      <c r="GZ8" s="14"/>
      <c r="HA8" s="14"/>
      <c r="HB8" s="14"/>
      <c r="HC8" s="14"/>
      <c r="HD8" s="14"/>
      <c r="HE8" s="15"/>
      <c r="HF8" s="15"/>
      <c r="HG8" s="15"/>
      <c r="HH8" s="15"/>
      <c r="HI8" s="15"/>
      <c r="HJ8" s="15"/>
      <c r="HK8" s="15"/>
      <c r="HL8" s="14"/>
      <c r="HM8" s="14"/>
      <c r="HN8" s="14"/>
      <c r="HO8" s="14"/>
      <c r="HP8" s="14"/>
      <c r="HQ8" s="14"/>
      <c r="HR8" s="14"/>
      <c r="HS8" s="15"/>
      <c r="HT8" s="15"/>
      <c r="HU8" s="15"/>
      <c r="HV8" s="15"/>
      <c r="HW8" s="15"/>
      <c r="HX8" s="15"/>
      <c r="HY8" s="15"/>
      <c r="HZ8" s="14"/>
      <c r="IA8" s="14"/>
      <c r="IB8" s="14"/>
      <c r="IC8" s="14"/>
      <c r="ID8" s="14"/>
      <c r="IE8" s="14"/>
      <c r="IF8" s="14"/>
      <c r="IG8" s="15"/>
      <c r="IH8" s="15"/>
      <c r="II8" s="15"/>
      <c r="IJ8" s="15"/>
      <c r="IK8" s="15"/>
      <c r="IL8" s="15"/>
      <c r="IM8" s="15"/>
      <c r="IN8" s="14"/>
      <c r="IO8" s="14"/>
      <c r="IP8" s="14"/>
      <c r="IQ8" s="14"/>
      <c r="IR8" s="14"/>
      <c r="IS8" s="14"/>
      <c r="IT8" s="14"/>
      <c r="IU8" s="14"/>
    </row>
    <row r="9" spans="1:255" s="11" customFormat="1" x14ac:dyDescent="0.2">
      <c r="A9" s="11" t="s">
        <v>15</v>
      </c>
      <c r="B9" s="12">
        <v>638</v>
      </c>
      <c r="C9" s="12">
        <v>92</v>
      </c>
      <c r="D9" s="12">
        <v>-359</v>
      </c>
      <c r="E9" s="12">
        <v>-847</v>
      </c>
      <c r="F9" s="12">
        <v>-898</v>
      </c>
      <c r="G9" s="12">
        <v>858</v>
      </c>
      <c r="H9" s="12">
        <v>830</v>
      </c>
      <c r="I9" s="13">
        <v>792</v>
      </c>
      <c r="J9" s="13">
        <v>732</v>
      </c>
      <c r="K9" s="13">
        <v>443</v>
      </c>
      <c r="L9" s="13">
        <v>1003</v>
      </c>
      <c r="M9" s="13">
        <v>1006</v>
      </c>
      <c r="N9" s="13">
        <v>534</v>
      </c>
      <c r="O9" s="13">
        <v>894</v>
      </c>
      <c r="P9" s="12">
        <v>288</v>
      </c>
      <c r="Q9" s="12">
        <v>311</v>
      </c>
      <c r="R9" s="12">
        <v>974</v>
      </c>
      <c r="S9" s="12">
        <v>822</v>
      </c>
      <c r="T9" s="12">
        <v>-452</v>
      </c>
      <c r="U9" s="12">
        <v>-538</v>
      </c>
      <c r="V9" s="12">
        <v>694</v>
      </c>
      <c r="W9" s="13">
        <v>455</v>
      </c>
      <c r="X9" s="13">
        <v>-972</v>
      </c>
      <c r="Y9" s="13">
        <v>-1256</v>
      </c>
      <c r="Z9" s="13">
        <v>-1731</v>
      </c>
      <c r="AA9" s="13">
        <v>-828</v>
      </c>
      <c r="AB9" s="13">
        <v>-1365</v>
      </c>
      <c r="AC9" s="13">
        <v>-1365</v>
      </c>
      <c r="AD9" s="12">
        <v>-2007</v>
      </c>
      <c r="AE9" s="12">
        <v>-2552</v>
      </c>
      <c r="AF9" s="12">
        <v>-1072</v>
      </c>
      <c r="AG9" s="12">
        <v>-741</v>
      </c>
      <c r="AH9" s="12">
        <v>-763</v>
      </c>
      <c r="AI9" s="12">
        <v>-2161</v>
      </c>
      <c r="AJ9" s="12">
        <v>-1626</v>
      </c>
      <c r="AK9" s="13">
        <v>-652</v>
      </c>
      <c r="AL9" s="13">
        <v>-760</v>
      </c>
      <c r="AM9" s="13">
        <v>-861</v>
      </c>
      <c r="AN9" s="13">
        <v>-1210</v>
      </c>
      <c r="AO9" s="13">
        <v>-1678</v>
      </c>
      <c r="AP9" s="13">
        <v>-979</v>
      </c>
      <c r="AQ9" s="13">
        <v>-1398</v>
      </c>
      <c r="AR9" s="12">
        <v>-282</v>
      </c>
      <c r="AS9" s="12">
        <v>-1309</v>
      </c>
      <c r="AT9" s="12">
        <v>-1137</v>
      </c>
      <c r="AU9" s="12">
        <v>-840</v>
      </c>
      <c r="AV9" s="12">
        <v>-1832</v>
      </c>
      <c r="AW9" s="12">
        <v>-1357</v>
      </c>
      <c r="AX9" s="12">
        <v>-2500</v>
      </c>
      <c r="AY9" s="13">
        <v>-1707</v>
      </c>
      <c r="AZ9" s="13">
        <v>789</v>
      </c>
      <c r="BA9" s="13">
        <v>91</v>
      </c>
      <c r="BB9" s="13">
        <v>-905</v>
      </c>
      <c r="BC9" s="13">
        <v>-1740</v>
      </c>
      <c r="BD9" s="13">
        <v>-464</v>
      </c>
      <c r="BE9" s="13">
        <v>43</v>
      </c>
      <c r="BF9" s="12">
        <v>332</v>
      </c>
      <c r="BG9" s="12">
        <v>488</v>
      </c>
      <c r="BH9" s="12">
        <v>784</v>
      </c>
      <c r="BI9" s="12">
        <v>1162</v>
      </c>
      <c r="BJ9" s="12">
        <v>852</v>
      </c>
      <c r="BK9" s="12">
        <v>180</v>
      </c>
      <c r="BL9" s="12">
        <v>64</v>
      </c>
      <c r="BM9" s="13">
        <v>31</v>
      </c>
      <c r="BN9" s="13">
        <v>-619</v>
      </c>
      <c r="BO9" s="13">
        <v>-661</v>
      </c>
      <c r="BP9" s="13">
        <v>96</v>
      </c>
      <c r="BQ9" s="13">
        <v>-26</v>
      </c>
      <c r="BR9" s="13">
        <v>-15</v>
      </c>
      <c r="BS9" s="13">
        <v>541</v>
      </c>
      <c r="BT9" s="12">
        <v>290</v>
      </c>
      <c r="BU9" s="12">
        <v>-122</v>
      </c>
      <c r="BV9" s="12">
        <v>1742</v>
      </c>
      <c r="BW9" s="12">
        <v>1765</v>
      </c>
      <c r="BX9" s="12">
        <v>1029</v>
      </c>
      <c r="BY9" s="12">
        <v>1287</v>
      </c>
      <c r="BZ9" s="12">
        <v>1516</v>
      </c>
      <c r="CA9" s="14">
        <v>1523</v>
      </c>
      <c r="CB9" s="14">
        <v>1297</v>
      </c>
      <c r="CC9" s="14">
        <v>1038</v>
      </c>
      <c r="CD9" s="14">
        <v>976</v>
      </c>
      <c r="CE9" s="14">
        <v>284</v>
      </c>
      <c r="CF9" s="14">
        <v>-1165</v>
      </c>
      <c r="CG9" s="14">
        <v>136</v>
      </c>
      <c r="CH9" s="15">
        <v>807</v>
      </c>
      <c r="CI9" s="15">
        <v>696</v>
      </c>
      <c r="CJ9" s="15">
        <v>311</v>
      </c>
      <c r="CK9" s="15">
        <v>910</v>
      </c>
      <c r="CL9" s="15">
        <v>736</v>
      </c>
      <c r="CM9" s="15">
        <v>42</v>
      </c>
      <c r="CN9" s="15">
        <v>1034</v>
      </c>
      <c r="CO9" s="14">
        <v>975</v>
      </c>
      <c r="CP9" s="14">
        <v>541</v>
      </c>
      <c r="CQ9" s="14">
        <v>363</v>
      </c>
      <c r="CR9" s="14">
        <v>-419</v>
      </c>
      <c r="CS9" s="14">
        <v>-149</v>
      </c>
      <c r="CT9" s="14">
        <v>-741</v>
      </c>
      <c r="CU9" s="14">
        <v>-1045</v>
      </c>
      <c r="CV9" s="15">
        <v>-1225</v>
      </c>
      <c r="CW9" s="15">
        <v>-1241</v>
      </c>
      <c r="CX9" s="15">
        <v>-1045</v>
      </c>
      <c r="CY9" s="15">
        <v>-210</v>
      </c>
      <c r="CZ9" s="15">
        <v>-1013</v>
      </c>
      <c r="DA9" s="15">
        <v>-494</v>
      </c>
      <c r="DB9" s="15">
        <v>-974</v>
      </c>
      <c r="DC9" s="14">
        <v>-608</v>
      </c>
      <c r="DD9" s="14">
        <v>-170</v>
      </c>
      <c r="DE9" s="14">
        <v>-488</v>
      </c>
      <c r="DF9" s="14">
        <v>536</v>
      </c>
      <c r="DG9" s="14">
        <v>619</v>
      </c>
      <c r="DH9" s="14">
        <v>370</v>
      </c>
      <c r="DI9" s="14">
        <v>-85</v>
      </c>
      <c r="DJ9" s="15">
        <v>406</v>
      </c>
      <c r="DK9" s="15">
        <v>686</v>
      </c>
      <c r="DL9" s="15">
        <v>731</v>
      </c>
      <c r="DM9" s="15">
        <v>518</v>
      </c>
      <c r="DN9" s="15">
        <v>440</v>
      </c>
      <c r="DO9" s="15">
        <v>-356</v>
      </c>
      <c r="DP9" s="15">
        <v>-656</v>
      </c>
      <c r="DQ9" s="14">
        <v>-178</v>
      </c>
      <c r="DR9" s="14">
        <v>430</v>
      </c>
      <c r="DS9" s="14">
        <v>726</v>
      </c>
      <c r="DT9" s="14">
        <v>192</v>
      </c>
      <c r="DU9" s="14">
        <v>85</v>
      </c>
      <c r="DV9" s="14">
        <v>-51</v>
      </c>
      <c r="DW9" s="14">
        <v>134</v>
      </c>
      <c r="DX9" s="15">
        <v>261</v>
      </c>
      <c r="DY9" s="15">
        <v>100</v>
      </c>
      <c r="DZ9" s="15">
        <v>-32</v>
      </c>
      <c r="EA9" s="12"/>
      <c r="EB9" s="15"/>
      <c r="EC9" s="15"/>
      <c r="ED9" s="15"/>
      <c r="EE9" s="15"/>
      <c r="EF9" s="14"/>
      <c r="EG9" s="14"/>
      <c r="EH9" s="14"/>
      <c r="EI9" s="14"/>
      <c r="EJ9" s="14"/>
      <c r="EK9" s="14"/>
      <c r="EL9" s="14"/>
      <c r="EM9" s="15"/>
      <c r="EN9" s="15"/>
      <c r="EO9" s="15"/>
      <c r="EP9" s="15"/>
      <c r="EQ9" s="15"/>
      <c r="ER9" s="15"/>
      <c r="ES9" s="15"/>
      <c r="ET9" s="14"/>
      <c r="EU9" s="14"/>
      <c r="EV9" s="14"/>
      <c r="EW9" s="14"/>
      <c r="EX9" s="14"/>
      <c r="EY9" s="14"/>
      <c r="EZ9" s="14"/>
      <c r="FA9" s="15"/>
      <c r="FB9" s="15"/>
      <c r="FC9" s="15"/>
      <c r="FD9" s="15"/>
      <c r="FE9" s="15"/>
      <c r="FF9" s="15"/>
      <c r="FG9" s="15"/>
      <c r="FH9" s="14"/>
      <c r="FI9" s="14"/>
      <c r="FJ9" s="14"/>
      <c r="FK9" s="14"/>
      <c r="FL9" s="14"/>
      <c r="FM9" s="14"/>
      <c r="FN9" s="14"/>
      <c r="FO9" s="15"/>
      <c r="FP9" s="15"/>
      <c r="FQ9" s="15"/>
      <c r="FR9" s="15"/>
      <c r="FS9" s="15"/>
      <c r="FT9" s="15"/>
      <c r="FU9" s="15"/>
      <c r="FV9" s="14"/>
      <c r="FW9" s="14"/>
      <c r="FX9" s="14"/>
      <c r="FY9" s="14"/>
      <c r="FZ9" s="14"/>
      <c r="GA9" s="14"/>
      <c r="GB9" s="14"/>
      <c r="GC9" s="15"/>
      <c r="GD9" s="15"/>
      <c r="GE9" s="15"/>
      <c r="GF9" s="15"/>
      <c r="GG9" s="15"/>
      <c r="GH9" s="15"/>
      <c r="GI9" s="15"/>
      <c r="GJ9" s="14"/>
      <c r="GK9" s="14"/>
      <c r="GL9" s="14"/>
      <c r="GM9" s="14"/>
      <c r="GN9" s="14"/>
      <c r="GO9" s="14"/>
      <c r="GP9" s="14"/>
      <c r="GQ9" s="15"/>
      <c r="GR9" s="15"/>
      <c r="GS9" s="15"/>
      <c r="GT9" s="15"/>
      <c r="GU9" s="15"/>
      <c r="GV9" s="15"/>
      <c r="GW9" s="15"/>
      <c r="GX9" s="14"/>
      <c r="GY9" s="14"/>
      <c r="GZ9" s="14"/>
      <c r="HA9" s="14"/>
      <c r="HB9" s="14"/>
      <c r="HC9" s="14"/>
      <c r="HD9" s="14"/>
      <c r="HE9" s="15"/>
      <c r="HF9" s="15"/>
      <c r="HG9" s="15"/>
      <c r="HH9" s="15"/>
      <c r="HI9" s="15"/>
      <c r="HJ9" s="15"/>
      <c r="HK9" s="15"/>
      <c r="HL9" s="14"/>
      <c r="HM9" s="14"/>
      <c r="HN9" s="14"/>
      <c r="HO9" s="14"/>
      <c r="HP9" s="14"/>
      <c r="HQ9" s="14"/>
      <c r="HR9" s="14"/>
      <c r="HS9" s="15"/>
      <c r="HT9" s="15"/>
      <c r="HU9" s="15"/>
      <c r="HV9" s="15"/>
      <c r="HW9" s="15"/>
      <c r="HX9" s="15"/>
      <c r="HY9" s="15"/>
      <c r="HZ9" s="14"/>
      <c r="IA9" s="14"/>
      <c r="IB9" s="14"/>
      <c r="IC9" s="14"/>
      <c r="ID9" s="14"/>
      <c r="IE9" s="14"/>
      <c r="IF9" s="14"/>
      <c r="IG9" s="15"/>
      <c r="IH9" s="15"/>
      <c r="II9" s="15"/>
      <c r="IJ9" s="15"/>
      <c r="IK9" s="15"/>
      <c r="IL9" s="15"/>
      <c r="IM9" s="15"/>
      <c r="IN9" s="14"/>
      <c r="IO9" s="14"/>
      <c r="IP9" s="14"/>
      <c r="IQ9" s="14"/>
      <c r="IR9" s="14"/>
      <c r="IS9" s="14"/>
      <c r="IT9" s="14"/>
      <c r="IU9" s="14"/>
    </row>
    <row r="10" spans="1:255" s="11" customFormat="1" x14ac:dyDescent="0.2">
      <c r="A10" s="11" t="s">
        <v>16</v>
      </c>
      <c r="B10" s="12">
        <v>1081</v>
      </c>
      <c r="C10" s="12">
        <v>237</v>
      </c>
      <c r="D10" s="12">
        <v>189</v>
      </c>
      <c r="E10" s="12">
        <v>-861</v>
      </c>
      <c r="F10" s="12">
        <v>-677</v>
      </c>
      <c r="G10" s="12">
        <v>1067</v>
      </c>
      <c r="H10" s="12">
        <v>279</v>
      </c>
      <c r="I10" s="13">
        <v>59</v>
      </c>
      <c r="J10" s="13">
        <v>-509</v>
      </c>
      <c r="K10" s="13">
        <v>2076</v>
      </c>
      <c r="L10" s="13">
        <v>2728</v>
      </c>
      <c r="M10" s="13">
        <v>2365</v>
      </c>
      <c r="N10" s="13">
        <v>177</v>
      </c>
      <c r="O10" s="13">
        <v>-360</v>
      </c>
      <c r="P10" s="12">
        <v>-1379</v>
      </c>
      <c r="Q10" s="12">
        <v>233</v>
      </c>
      <c r="R10" s="12">
        <v>1763</v>
      </c>
      <c r="S10" s="12">
        <v>257</v>
      </c>
      <c r="T10" s="12">
        <v>-1800</v>
      </c>
      <c r="U10" s="12">
        <v>-2465</v>
      </c>
      <c r="V10" s="12">
        <v>-488</v>
      </c>
      <c r="W10" s="13">
        <v>-7</v>
      </c>
      <c r="X10" s="13">
        <v>-1223</v>
      </c>
      <c r="Y10" s="13">
        <v>-2002</v>
      </c>
      <c r="Z10" s="13">
        <v>-2040</v>
      </c>
      <c r="AA10" s="13">
        <v>-1286</v>
      </c>
      <c r="AB10" s="13">
        <v>-2127</v>
      </c>
      <c r="AC10" s="13">
        <v>-2127</v>
      </c>
      <c r="AD10" s="12">
        <v>-2474</v>
      </c>
      <c r="AE10" s="12">
        <v>-2833</v>
      </c>
      <c r="AF10" s="12">
        <v>-721</v>
      </c>
      <c r="AG10" s="12">
        <v>-1143</v>
      </c>
      <c r="AH10" s="12">
        <v>-1267</v>
      </c>
      <c r="AI10" s="12">
        <v>-2373</v>
      </c>
      <c r="AJ10" s="12">
        <v>-2342</v>
      </c>
      <c r="AK10" s="13">
        <v>-1409</v>
      </c>
      <c r="AL10" s="13">
        <v>-1678</v>
      </c>
      <c r="AM10" s="13">
        <v>-1046</v>
      </c>
      <c r="AN10" s="13">
        <v>-947</v>
      </c>
      <c r="AO10" s="13">
        <v>-1534</v>
      </c>
      <c r="AP10" s="13">
        <v>-1038</v>
      </c>
      <c r="AQ10" s="13">
        <v>-1913</v>
      </c>
      <c r="AR10" s="12">
        <v>-545</v>
      </c>
      <c r="AS10" s="12">
        <v>-1575</v>
      </c>
      <c r="AT10" s="12">
        <v>-2011</v>
      </c>
      <c r="AU10" s="12">
        <v>-1556</v>
      </c>
      <c r="AV10" s="12">
        <v>-2039</v>
      </c>
      <c r="AW10" s="12">
        <v>-1805</v>
      </c>
      <c r="AX10" s="12">
        <v>-2068</v>
      </c>
      <c r="AY10" s="13">
        <v>375</v>
      </c>
      <c r="AZ10" s="13">
        <v>1297</v>
      </c>
      <c r="BA10" s="13">
        <v>943</v>
      </c>
      <c r="BB10" s="13">
        <v>174</v>
      </c>
      <c r="BC10" s="13">
        <v>-1232</v>
      </c>
      <c r="BD10" s="13">
        <v>-70</v>
      </c>
      <c r="BE10" s="13">
        <v>154</v>
      </c>
      <c r="BF10" s="12">
        <v>104</v>
      </c>
      <c r="BG10" s="12">
        <v>363</v>
      </c>
      <c r="BH10" s="12">
        <v>1552</v>
      </c>
      <c r="BI10" s="12">
        <v>2210</v>
      </c>
      <c r="BJ10" s="12">
        <v>849</v>
      </c>
      <c r="BK10" s="12">
        <v>597</v>
      </c>
      <c r="BL10" s="12">
        <v>-228</v>
      </c>
      <c r="BM10" s="13">
        <v>-367</v>
      </c>
      <c r="BN10" s="13">
        <v>-1251</v>
      </c>
      <c r="BO10" s="13">
        <v>-27</v>
      </c>
      <c r="BP10" s="13">
        <v>128</v>
      </c>
      <c r="BQ10" s="13">
        <v>-266</v>
      </c>
      <c r="BR10" s="13">
        <v>1055</v>
      </c>
      <c r="BS10" s="13">
        <v>1190</v>
      </c>
      <c r="BT10" s="12">
        <v>-123</v>
      </c>
      <c r="BU10" s="12">
        <v>-174</v>
      </c>
      <c r="BV10" s="12">
        <v>1803</v>
      </c>
      <c r="BW10" s="12">
        <v>634</v>
      </c>
      <c r="BX10" s="12">
        <v>253</v>
      </c>
      <c r="BY10" s="12">
        <v>1108</v>
      </c>
      <c r="BZ10" s="12">
        <v>1333</v>
      </c>
      <c r="CA10" s="14">
        <v>1356</v>
      </c>
      <c r="CB10" s="14">
        <v>701</v>
      </c>
      <c r="CC10" s="14">
        <v>1909</v>
      </c>
      <c r="CD10" s="14">
        <v>1659</v>
      </c>
      <c r="CE10" s="14">
        <v>689</v>
      </c>
      <c r="CF10" s="14">
        <v>-147</v>
      </c>
      <c r="CG10" s="14">
        <v>-86</v>
      </c>
      <c r="CH10" s="15">
        <v>412</v>
      </c>
      <c r="CI10" s="15">
        <v>333</v>
      </c>
      <c r="CJ10" s="15">
        <v>157</v>
      </c>
      <c r="CK10" s="15">
        <v>652</v>
      </c>
      <c r="CL10" s="15">
        <v>891</v>
      </c>
      <c r="CM10" s="15">
        <v>414</v>
      </c>
      <c r="CN10" s="15">
        <v>663</v>
      </c>
      <c r="CO10" s="14">
        <v>1037</v>
      </c>
      <c r="CP10" s="14">
        <v>710</v>
      </c>
      <c r="CQ10" s="14">
        <v>932</v>
      </c>
      <c r="CR10" s="14">
        <v>-112</v>
      </c>
      <c r="CS10" s="14">
        <v>232</v>
      </c>
      <c r="CT10" s="14">
        <v>-140</v>
      </c>
      <c r="CU10" s="14">
        <v>-345</v>
      </c>
      <c r="CV10" s="15">
        <v>-354</v>
      </c>
      <c r="CW10" s="15">
        <v>-446</v>
      </c>
      <c r="CX10" s="15">
        <v>-345</v>
      </c>
      <c r="CY10" s="15">
        <v>-73</v>
      </c>
      <c r="CZ10" s="15">
        <v>-60</v>
      </c>
      <c r="DA10" s="15">
        <v>49</v>
      </c>
      <c r="DB10" s="15">
        <v>-131</v>
      </c>
      <c r="DC10" s="14">
        <v>-160</v>
      </c>
      <c r="DD10" s="14">
        <v>-64</v>
      </c>
      <c r="DE10" s="14">
        <v>58</v>
      </c>
      <c r="DF10" s="14">
        <v>204</v>
      </c>
      <c r="DG10" s="14">
        <v>341</v>
      </c>
      <c r="DH10" s="14">
        <v>190</v>
      </c>
      <c r="DI10" s="14">
        <v>38</v>
      </c>
      <c r="DJ10" s="15">
        <v>541</v>
      </c>
      <c r="DK10" s="15">
        <v>1082</v>
      </c>
      <c r="DL10" s="15">
        <v>772</v>
      </c>
      <c r="DM10" s="15">
        <v>442</v>
      </c>
      <c r="DN10" s="15">
        <v>245</v>
      </c>
      <c r="DO10" s="15">
        <v>-90</v>
      </c>
      <c r="DP10" s="15">
        <v>-7</v>
      </c>
      <c r="DQ10" s="14">
        <v>79</v>
      </c>
      <c r="DR10" s="14">
        <v>177</v>
      </c>
      <c r="DS10" s="14">
        <v>-54</v>
      </c>
      <c r="DT10" s="14">
        <v>149</v>
      </c>
      <c r="DU10" s="14">
        <v>65</v>
      </c>
      <c r="DV10" s="14">
        <v>327</v>
      </c>
      <c r="DW10" s="14">
        <v>203</v>
      </c>
      <c r="DX10" s="15">
        <v>-27</v>
      </c>
      <c r="DY10" s="15">
        <v>-7</v>
      </c>
      <c r="DZ10" s="15">
        <v>166</v>
      </c>
      <c r="EA10" s="12"/>
      <c r="EB10" s="15"/>
      <c r="EC10" s="15"/>
      <c r="ED10" s="15"/>
      <c r="EE10" s="15"/>
      <c r="EF10" s="14"/>
      <c r="EG10" s="14"/>
      <c r="EH10" s="14"/>
      <c r="EI10" s="14"/>
      <c r="EJ10" s="14"/>
      <c r="EK10" s="14"/>
      <c r="EL10" s="14"/>
      <c r="EM10" s="15"/>
      <c r="EN10" s="15"/>
      <c r="EO10" s="15"/>
      <c r="EP10" s="15"/>
      <c r="EQ10" s="15"/>
      <c r="ER10" s="15"/>
      <c r="ES10" s="15"/>
      <c r="ET10" s="14"/>
      <c r="EU10" s="14"/>
      <c r="EV10" s="14"/>
      <c r="EW10" s="14"/>
      <c r="EX10" s="14"/>
      <c r="EY10" s="14"/>
      <c r="EZ10" s="14"/>
      <c r="FA10" s="15"/>
      <c r="FB10" s="15"/>
      <c r="FC10" s="15"/>
      <c r="FD10" s="15"/>
      <c r="FE10" s="15"/>
      <c r="FF10" s="15"/>
      <c r="FG10" s="15"/>
      <c r="FH10" s="14"/>
      <c r="FI10" s="14"/>
      <c r="FJ10" s="14"/>
      <c r="FK10" s="14"/>
      <c r="FL10" s="14"/>
      <c r="FM10" s="14"/>
      <c r="FN10" s="14"/>
      <c r="FO10" s="15"/>
      <c r="FP10" s="15"/>
      <c r="FQ10" s="15"/>
      <c r="FR10" s="15"/>
      <c r="FS10" s="15"/>
      <c r="FT10" s="15"/>
      <c r="FU10" s="15"/>
      <c r="FV10" s="14"/>
      <c r="FW10" s="14"/>
      <c r="FX10" s="14"/>
      <c r="FY10" s="14"/>
      <c r="FZ10" s="14"/>
      <c r="GA10" s="14"/>
      <c r="GB10" s="14"/>
      <c r="GC10" s="15"/>
      <c r="GD10" s="15"/>
      <c r="GE10" s="15"/>
      <c r="GF10" s="15"/>
      <c r="GG10" s="15"/>
      <c r="GH10" s="15"/>
      <c r="GI10" s="15"/>
      <c r="GJ10" s="14"/>
      <c r="GK10" s="14"/>
      <c r="GL10" s="14"/>
      <c r="GM10" s="14"/>
      <c r="GN10" s="14"/>
      <c r="GO10" s="14"/>
      <c r="GP10" s="14"/>
      <c r="GQ10" s="15"/>
      <c r="GR10" s="15"/>
      <c r="GS10" s="15"/>
      <c r="GT10" s="15"/>
      <c r="GU10" s="15"/>
      <c r="GV10" s="15"/>
      <c r="GW10" s="15"/>
      <c r="GX10" s="14"/>
      <c r="GY10" s="14"/>
      <c r="GZ10" s="14"/>
      <c r="HA10" s="14"/>
      <c r="HB10" s="14"/>
      <c r="HC10" s="14"/>
      <c r="HD10" s="14"/>
      <c r="HE10" s="15"/>
      <c r="HF10" s="15"/>
      <c r="HG10" s="15"/>
      <c r="HH10" s="15"/>
      <c r="HI10" s="15"/>
      <c r="HJ10" s="15"/>
      <c r="HK10" s="15"/>
      <c r="HL10" s="14"/>
      <c r="HM10" s="14"/>
      <c r="HN10" s="14"/>
      <c r="HO10" s="14"/>
      <c r="HP10" s="14"/>
      <c r="HQ10" s="14"/>
      <c r="HR10" s="14"/>
      <c r="HS10" s="15"/>
      <c r="HT10" s="15"/>
      <c r="HU10" s="15"/>
      <c r="HV10" s="15"/>
      <c r="HW10" s="15"/>
      <c r="HX10" s="15"/>
      <c r="HY10" s="15"/>
      <c r="HZ10" s="14"/>
      <c r="IA10" s="14"/>
      <c r="IB10" s="14"/>
      <c r="IC10" s="14"/>
      <c r="ID10" s="14"/>
      <c r="IE10" s="14"/>
      <c r="IF10" s="14"/>
      <c r="IG10" s="15"/>
      <c r="IH10" s="15"/>
      <c r="II10" s="15"/>
      <c r="IJ10" s="15"/>
      <c r="IK10" s="15"/>
      <c r="IL10" s="15"/>
      <c r="IM10" s="15"/>
      <c r="IN10" s="14"/>
      <c r="IO10" s="14"/>
      <c r="IP10" s="14"/>
      <c r="IQ10" s="14"/>
      <c r="IR10" s="14"/>
      <c r="IS10" s="14"/>
      <c r="IT10" s="14"/>
      <c r="IU10" s="14"/>
    </row>
    <row r="11" spans="1:255" s="11" customFormat="1" x14ac:dyDescent="0.2">
      <c r="A11" s="11" t="s">
        <v>17</v>
      </c>
      <c r="B11" s="12">
        <v>175</v>
      </c>
      <c r="C11" s="12">
        <v>21</v>
      </c>
      <c r="D11" s="12">
        <v>-23</v>
      </c>
      <c r="E11" s="12">
        <v>-380</v>
      </c>
      <c r="F11" s="12">
        <v>-290</v>
      </c>
      <c r="G11" s="12">
        <v>-282</v>
      </c>
      <c r="H11" s="12">
        <v>439</v>
      </c>
      <c r="I11" s="13">
        <v>326</v>
      </c>
      <c r="J11" s="13">
        <v>520</v>
      </c>
      <c r="K11" s="13">
        <v>-138</v>
      </c>
      <c r="L11" s="13">
        <v>-163</v>
      </c>
      <c r="M11" s="13">
        <v>225</v>
      </c>
      <c r="N11" s="13">
        <v>224</v>
      </c>
      <c r="O11" s="13">
        <v>-13</v>
      </c>
      <c r="P11" s="12">
        <v>206</v>
      </c>
      <c r="Q11" s="12">
        <v>-383</v>
      </c>
      <c r="R11" s="12">
        <v>171</v>
      </c>
      <c r="S11" s="12">
        <v>249</v>
      </c>
      <c r="T11" s="12">
        <v>-157</v>
      </c>
      <c r="U11" s="12">
        <v>-495</v>
      </c>
      <c r="V11" s="12">
        <v>751</v>
      </c>
      <c r="W11" s="13">
        <v>105</v>
      </c>
      <c r="X11" s="13">
        <v>-224</v>
      </c>
      <c r="Y11" s="13">
        <v>-531</v>
      </c>
      <c r="Z11" s="13">
        <v>-541</v>
      </c>
      <c r="AA11" s="13">
        <v>-636</v>
      </c>
      <c r="AB11" s="13">
        <v>-405</v>
      </c>
      <c r="AC11" s="13">
        <v>-405</v>
      </c>
      <c r="AD11" s="12">
        <v>-385</v>
      </c>
      <c r="AE11" s="12">
        <v>-515</v>
      </c>
      <c r="AF11" s="12">
        <v>-929</v>
      </c>
      <c r="AG11" s="12">
        <v>-402</v>
      </c>
      <c r="AH11" s="12">
        <v>-162</v>
      </c>
      <c r="AI11" s="12">
        <v>-231</v>
      </c>
      <c r="AJ11" s="12">
        <v>-72</v>
      </c>
      <c r="AK11" s="13">
        <v>268</v>
      </c>
      <c r="AL11" s="13">
        <v>210</v>
      </c>
      <c r="AM11" s="13">
        <v>443</v>
      </c>
      <c r="AN11" s="13">
        <v>-144</v>
      </c>
      <c r="AO11" s="13">
        <v>-247</v>
      </c>
      <c r="AP11" s="13">
        <v>-824</v>
      </c>
      <c r="AQ11" s="13">
        <v>-285</v>
      </c>
      <c r="AR11" s="12">
        <v>-294</v>
      </c>
      <c r="AS11" s="12">
        <v>-245</v>
      </c>
      <c r="AT11" s="12">
        <v>-130</v>
      </c>
      <c r="AU11" s="12">
        <v>-52</v>
      </c>
      <c r="AV11" s="12">
        <v>-182</v>
      </c>
      <c r="AW11" s="12">
        <v>-479</v>
      </c>
      <c r="AX11" s="12">
        <v>-420</v>
      </c>
      <c r="AY11" s="13">
        <v>-823</v>
      </c>
      <c r="AZ11" s="13">
        <v>-586</v>
      </c>
      <c r="BA11" s="13">
        <v>124</v>
      </c>
      <c r="BB11" s="13">
        <v>150</v>
      </c>
      <c r="BC11" s="13">
        <v>-212</v>
      </c>
      <c r="BD11" s="13">
        <v>-195</v>
      </c>
      <c r="BE11" s="13">
        <v>-234</v>
      </c>
      <c r="BF11" s="12">
        <v>-197</v>
      </c>
      <c r="BG11" s="12">
        <v>-10</v>
      </c>
      <c r="BH11" s="12">
        <v>78</v>
      </c>
      <c r="BI11" s="12">
        <v>577</v>
      </c>
      <c r="BJ11" s="12">
        <v>641</v>
      </c>
      <c r="BK11" s="12">
        <v>277</v>
      </c>
      <c r="BL11" s="12">
        <v>316</v>
      </c>
      <c r="BM11" s="13">
        <v>149</v>
      </c>
      <c r="BN11" s="13">
        <v>-2</v>
      </c>
      <c r="BO11" s="13">
        <v>122</v>
      </c>
      <c r="BP11" s="13">
        <v>-380</v>
      </c>
      <c r="BQ11" s="13">
        <v>-155</v>
      </c>
      <c r="BR11" s="13">
        <v>-232</v>
      </c>
      <c r="BS11" s="13">
        <v>-341</v>
      </c>
      <c r="BT11" s="12">
        <v>28</v>
      </c>
      <c r="BU11" s="12">
        <v>290</v>
      </c>
      <c r="BV11" s="12">
        <v>539</v>
      </c>
      <c r="BW11" s="12">
        <v>686</v>
      </c>
      <c r="BX11" s="12">
        <v>405</v>
      </c>
      <c r="BY11" s="12">
        <v>428</v>
      </c>
      <c r="BZ11" s="12">
        <v>331</v>
      </c>
      <c r="CA11" s="14">
        <v>296</v>
      </c>
      <c r="CB11" s="14">
        <v>202</v>
      </c>
      <c r="CC11" s="14">
        <v>110</v>
      </c>
      <c r="CD11" s="14">
        <v>335</v>
      </c>
      <c r="CE11" s="14">
        <v>47</v>
      </c>
      <c r="CF11" s="14">
        <v>-386</v>
      </c>
      <c r="CG11" s="14">
        <v>-459</v>
      </c>
      <c r="CH11" s="15">
        <v>38</v>
      </c>
      <c r="CI11" s="15">
        <v>57</v>
      </c>
      <c r="CJ11" s="15">
        <v>145</v>
      </c>
      <c r="CK11" s="15">
        <v>-190</v>
      </c>
      <c r="CL11" s="15">
        <v>-62</v>
      </c>
      <c r="CM11" s="15">
        <v>51</v>
      </c>
      <c r="CN11" s="15">
        <v>-32</v>
      </c>
      <c r="CO11" s="14">
        <v>167</v>
      </c>
      <c r="CP11" s="14">
        <v>244</v>
      </c>
      <c r="CQ11" s="14">
        <v>213</v>
      </c>
      <c r="CR11" s="14">
        <v>-343</v>
      </c>
      <c r="CS11" s="14">
        <v>-245</v>
      </c>
      <c r="CT11" s="14">
        <v>-270</v>
      </c>
      <c r="CU11" s="14">
        <v>-94</v>
      </c>
      <c r="CV11" s="15">
        <v>-78</v>
      </c>
      <c r="CW11" s="15">
        <v>13</v>
      </c>
      <c r="CX11" s="15">
        <v>-94</v>
      </c>
      <c r="CY11" s="15">
        <v>4</v>
      </c>
      <c r="CZ11" s="15">
        <v>-77</v>
      </c>
      <c r="DA11" s="15">
        <v>-227</v>
      </c>
      <c r="DB11" s="15">
        <v>-240</v>
      </c>
      <c r="DC11" s="14">
        <v>-101</v>
      </c>
      <c r="DD11" s="14">
        <v>126</v>
      </c>
      <c r="DE11" s="14">
        <v>312</v>
      </c>
      <c r="DF11" s="14">
        <v>94</v>
      </c>
      <c r="DG11" s="14">
        <v>107</v>
      </c>
      <c r="DH11" s="14">
        <v>34</v>
      </c>
      <c r="DI11" s="14">
        <v>0</v>
      </c>
      <c r="DJ11" s="15">
        <v>251</v>
      </c>
      <c r="DK11" s="15">
        <v>34</v>
      </c>
      <c r="DL11" s="15">
        <v>-80</v>
      </c>
      <c r="DM11" s="15">
        <v>-47</v>
      </c>
      <c r="DN11" s="15">
        <v>72</v>
      </c>
      <c r="DO11" s="15">
        <v>7</v>
      </c>
      <c r="DP11" s="15">
        <v>7</v>
      </c>
      <c r="DQ11" s="14">
        <v>126</v>
      </c>
      <c r="DR11" s="14">
        <v>368</v>
      </c>
      <c r="DS11" s="14">
        <v>78</v>
      </c>
      <c r="DT11" s="14">
        <v>-52</v>
      </c>
      <c r="DU11" s="14">
        <v>201</v>
      </c>
      <c r="DV11" s="14">
        <v>202</v>
      </c>
      <c r="DW11" s="14">
        <v>134</v>
      </c>
      <c r="DX11" s="15">
        <v>169</v>
      </c>
      <c r="DY11" s="15">
        <v>105</v>
      </c>
      <c r="DZ11" s="15">
        <v>149</v>
      </c>
      <c r="EA11" s="12" t="s">
        <v>37</v>
      </c>
      <c r="EB11" s="15">
        <v>1040</v>
      </c>
      <c r="EC11" s="15">
        <v>710</v>
      </c>
      <c r="ED11" s="15">
        <v>85</v>
      </c>
      <c r="EE11" s="15">
        <v>-404</v>
      </c>
      <c r="EF11" s="14">
        <v>-437</v>
      </c>
      <c r="EG11" s="14">
        <v>-406</v>
      </c>
      <c r="EH11" s="14">
        <v>-141</v>
      </c>
      <c r="EI11" s="14">
        <v>153</v>
      </c>
      <c r="EJ11" s="14">
        <v>-40</v>
      </c>
      <c r="EK11" s="14">
        <v>306</v>
      </c>
      <c r="EL11" s="14">
        <v>-138</v>
      </c>
      <c r="EM11" s="15">
        <v>493</v>
      </c>
      <c r="EN11" s="15">
        <v>191</v>
      </c>
      <c r="EO11" s="15">
        <v>459</v>
      </c>
      <c r="EP11" s="15">
        <v>313</v>
      </c>
      <c r="EQ11" s="15">
        <v>-248</v>
      </c>
      <c r="ER11" s="15">
        <v>-439</v>
      </c>
      <c r="ES11" s="15">
        <v>182</v>
      </c>
      <c r="ET11" s="14">
        <v>561</v>
      </c>
      <c r="EU11" s="14">
        <v>504</v>
      </c>
      <c r="EV11" s="14">
        <v>135</v>
      </c>
      <c r="EW11" s="14">
        <v>-233</v>
      </c>
      <c r="EX11" s="14">
        <v>248</v>
      </c>
      <c r="EY11" s="14">
        <v>207</v>
      </c>
      <c r="EZ11" s="14">
        <v>36</v>
      </c>
      <c r="FA11" s="15">
        <v>790</v>
      </c>
      <c r="FB11" s="15">
        <v>803</v>
      </c>
      <c r="FC11" s="15">
        <v>803</v>
      </c>
      <c r="FD11" s="15">
        <v>809</v>
      </c>
      <c r="FE11" s="15">
        <v>565</v>
      </c>
      <c r="FF11" s="15">
        <v>786</v>
      </c>
      <c r="FG11" s="15">
        <v>244</v>
      </c>
      <c r="FH11" s="14">
        <v>15</v>
      </c>
      <c r="FI11" s="14">
        <v>113</v>
      </c>
      <c r="FJ11" s="14">
        <v>157</v>
      </c>
      <c r="FK11" s="14">
        <v>1993</v>
      </c>
      <c r="FL11" s="14">
        <v>1534</v>
      </c>
      <c r="FM11" s="14">
        <v>631</v>
      </c>
      <c r="FN11" s="14">
        <v>-280</v>
      </c>
      <c r="FO11" s="15">
        <v>-10</v>
      </c>
      <c r="FP11" s="15">
        <v>-132</v>
      </c>
      <c r="FQ11" s="15">
        <v>-4</v>
      </c>
      <c r="FR11" s="15">
        <v>24</v>
      </c>
      <c r="FS11" s="15">
        <v>-63</v>
      </c>
      <c r="FT11" s="15">
        <v>-530</v>
      </c>
      <c r="FU11" s="15">
        <v>-863</v>
      </c>
      <c r="FV11" s="14">
        <v>-102</v>
      </c>
      <c r="FW11" s="14">
        <v>200</v>
      </c>
      <c r="FX11" s="14">
        <v>-337</v>
      </c>
      <c r="FY11" s="14">
        <v>-753</v>
      </c>
      <c r="FZ11" s="14">
        <v>215</v>
      </c>
      <c r="GA11" s="14">
        <v>733</v>
      </c>
      <c r="GB11" s="14">
        <v>270</v>
      </c>
      <c r="GC11" s="15">
        <v>-210</v>
      </c>
      <c r="GD11" s="15">
        <v>675</v>
      </c>
      <c r="GE11" s="15">
        <v>818</v>
      </c>
      <c r="GF11" s="15">
        <v>887</v>
      </c>
      <c r="GG11" s="15">
        <v>779</v>
      </c>
      <c r="GH11" s="15">
        <v>-377</v>
      </c>
      <c r="GI11" s="15">
        <v>-317</v>
      </c>
      <c r="GJ11" s="14">
        <v>314</v>
      </c>
      <c r="GK11" s="14">
        <v>1095</v>
      </c>
      <c r="GL11" s="14">
        <v>2095</v>
      </c>
      <c r="GM11" s="14">
        <v>2310</v>
      </c>
      <c r="GN11" s="14">
        <v>2366</v>
      </c>
      <c r="GO11" s="14">
        <v>744</v>
      </c>
      <c r="GP11" s="14">
        <v>255</v>
      </c>
      <c r="GQ11" s="15">
        <v>195</v>
      </c>
      <c r="GR11" s="15">
        <v>316</v>
      </c>
      <c r="GS11" s="15">
        <v>-352</v>
      </c>
      <c r="GT11" s="15">
        <v>-453</v>
      </c>
      <c r="GU11" s="15">
        <v>-522</v>
      </c>
      <c r="GV11" s="15">
        <v>-623</v>
      </c>
      <c r="GW11" s="15">
        <v>424</v>
      </c>
      <c r="GX11" s="14">
        <v>1345</v>
      </c>
      <c r="GY11" s="14">
        <v>1543</v>
      </c>
      <c r="GZ11" s="14">
        <v>1498</v>
      </c>
      <c r="HA11" s="14">
        <v>1649</v>
      </c>
      <c r="HB11" s="14">
        <v>110</v>
      </c>
      <c r="HC11" s="14">
        <v>-245</v>
      </c>
      <c r="HD11" s="14">
        <v>-150</v>
      </c>
      <c r="HE11" s="15">
        <v>1245</v>
      </c>
      <c r="HF11" s="15">
        <v>1249</v>
      </c>
      <c r="HG11" s="15">
        <v>1752</v>
      </c>
      <c r="HH11" s="15">
        <v>885</v>
      </c>
      <c r="HI11" s="15">
        <v>1616</v>
      </c>
      <c r="HJ11" s="15">
        <v>1741</v>
      </c>
      <c r="HK11" s="15">
        <v>758</v>
      </c>
      <c r="HL11" s="14">
        <v>902</v>
      </c>
      <c r="HM11" s="14">
        <v>1270</v>
      </c>
      <c r="HN11" s="14">
        <v>2041</v>
      </c>
      <c r="HO11" s="14">
        <v>583</v>
      </c>
      <c r="HP11" s="14">
        <v>341</v>
      </c>
      <c r="HQ11" s="14">
        <v>107</v>
      </c>
      <c r="HR11" s="14">
        <v>456</v>
      </c>
      <c r="HS11" s="15">
        <v>107</v>
      </c>
      <c r="HT11" s="15">
        <v>457</v>
      </c>
      <c r="HU11" s="15">
        <v>-55</v>
      </c>
      <c r="HV11" s="15">
        <v>-312</v>
      </c>
      <c r="HW11" s="15">
        <v>-285</v>
      </c>
      <c r="HX11" s="15">
        <v>332</v>
      </c>
      <c r="HY11" s="15">
        <v>776</v>
      </c>
      <c r="HZ11" s="14">
        <v>801</v>
      </c>
      <c r="IA11" s="14">
        <v>419</v>
      </c>
      <c r="IB11" s="14">
        <v>-240</v>
      </c>
      <c r="IC11" s="14">
        <v>239</v>
      </c>
      <c r="ID11" s="14">
        <v>718</v>
      </c>
      <c r="IE11" s="14">
        <v>336</v>
      </c>
      <c r="IF11" s="14">
        <v>13</v>
      </c>
      <c r="IG11" s="15">
        <v>-350</v>
      </c>
      <c r="IH11" s="15">
        <v>-653</v>
      </c>
      <c r="II11" s="15">
        <v>-532</v>
      </c>
      <c r="IJ11" s="15">
        <v>353</v>
      </c>
      <c r="IK11" s="15">
        <v>438</v>
      </c>
      <c r="IL11" s="15">
        <v>31</v>
      </c>
      <c r="IM11" s="15">
        <v>-50</v>
      </c>
      <c r="IN11" s="14">
        <v>372</v>
      </c>
      <c r="IO11" s="14">
        <v>854</v>
      </c>
      <c r="IP11" s="14">
        <v>678</v>
      </c>
      <c r="IQ11" s="14">
        <v>-523</v>
      </c>
      <c r="IR11" s="14">
        <v>-115</v>
      </c>
      <c r="IS11" s="14">
        <v>69</v>
      </c>
      <c r="IT11" s="14">
        <v>341</v>
      </c>
      <c r="IU11" s="14"/>
    </row>
    <row r="12" spans="1:255" s="11" customFormat="1" x14ac:dyDescent="0.2">
      <c r="A12" s="11" t="s">
        <v>18</v>
      </c>
      <c r="B12" s="12">
        <v>947</v>
      </c>
      <c r="C12" s="12">
        <v>-219</v>
      </c>
      <c r="D12" s="12">
        <v>23</v>
      </c>
      <c r="E12" s="12">
        <v>-1525</v>
      </c>
      <c r="F12" s="12">
        <v>-1442</v>
      </c>
      <c r="G12" s="12">
        <v>-585</v>
      </c>
      <c r="H12" s="12">
        <v>1377</v>
      </c>
      <c r="I12" s="13">
        <v>911</v>
      </c>
      <c r="J12" s="13">
        <v>1655</v>
      </c>
      <c r="K12" s="13">
        <v>-1381</v>
      </c>
      <c r="L12" s="13">
        <v>715</v>
      </c>
      <c r="M12" s="13">
        <v>1506</v>
      </c>
      <c r="N12" s="13">
        <v>1129</v>
      </c>
      <c r="O12" s="13">
        <v>73</v>
      </c>
      <c r="P12" s="12">
        <v>667</v>
      </c>
      <c r="Q12" s="12">
        <v>-2081</v>
      </c>
      <c r="R12" s="12">
        <v>883</v>
      </c>
      <c r="S12" s="12">
        <v>1048</v>
      </c>
      <c r="T12" s="12">
        <v>-1022</v>
      </c>
      <c r="U12" s="12">
        <v>-3028</v>
      </c>
      <c r="V12" s="12">
        <v>1601</v>
      </c>
      <c r="W12" s="13">
        <v>-550</v>
      </c>
      <c r="X12" s="13">
        <v>-873</v>
      </c>
      <c r="Y12" s="13">
        <v>-2877</v>
      </c>
      <c r="Z12" s="13">
        <v>-3430</v>
      </c>
      <c r="AA12" s="13">
        <v>-2432</v>
      </c>
      <c r="AB12" s="13">
        <v>-2449</v>
      </c>
      <c r="AC12" s="13">
        <v>-2449</v>
      </c>
      <c r="AD12" s="12">
        <v>-2618</v>
      </c>
      <c r="AE12" s="12">
        <v>-3397</v>
      </c>
      <c r="AF12" s="12">
        <v>-4503</v>
      </c>
      <c r="AG12" s="12">
        <v>-1547</v>
      </c>
      <c r="AH12" s="12">
        <v>-1092</v>
      </c>
      <c r="AI12" s="12">
        <v>-1768</v>
      </c>
      <c r="AJ12" s="12">
        <v>-1855</v>
      </c>
      <c r="AK12" s="13">
        <v>-403</v>
      </c>
      <c r="AL12" s="13">
        <v>-317</v>
      </c>
      <c r="AM12" s="13">
        <v>984</v>
      </c>
      <c r="AN12" s="13">
        <v>-309</v>
      </c>
      <c r="AO12" s="13">
        <v>-2992</v>
      </c>
      <c r="AP12" s="13">
        <v>-3305</v>
      </c>
      <c r="AQ12" s="13">
        <v>-2124</v>
      </c>
      <c r="AR12" s="12">
        <v>-1107</v>
      </c>
      <c r="AS12" s="12">
        <v>-1657</v>
      </c>
      <c r="AT12" s="12">
        <v>-1222</v>
      </c>
      <c r="AU12" s="12">
        <v>-504</v>
      </c>
      <c r="AV12" s="12">
        <v>-1036</v>
      </c>
      <c r="AW12" s="12">
        <v>-2255</v>
      </c>
      <c r="AX12" s="12">
        <v>-2401</v>
      </c>
      <c r="AY12" s="13">
        <v>-4410</v>
      </c>
      <c r="AZ12" s="13">
        <v>-1050</v>
      </c>
      <c r="BA12" s="13">
        <v>352</v>
      </c>
      <c r="BB12" s="13">
        <v>-405</v>
      </c>
      <c r="BC12" s="13">
        <v>-2197</v>
      </c>
      <c r="BD12" s="13">
        <v>-1464</v>
      </c>
      <c r="BE12" s="13">
        <v>-1285</v>
      </c>
      <c r="BF12" s="12">
        <v>-443</v>
      </c>
      <c r="BG12" s="12">
        <v>279</v>
      </c>
      <c r="BH12" s="12">
        <v>1119</v>
      </c>
      <c r="BI12" s="12">
        <v>2358</v>
      </c>
      <c r="BJ12" s="12">
        <v>2559</v>
      </c>
      <c r="BK12" s="12">
        <v>1221</v>
      </c>
      <c r="BL12" s="12">
        <v>682</v>
      </c>
      <c r="BM12" s="13">
        <v>496</v>
      </c>
      <c r="BN12" s="13">
        <v>-501</v>
      </c>
      <c r="BO12" s="13">
        <v>-1496</v>
      </c>
      <c r="BP12" s="13">
        <v>-627</v>
      </c>
      <c r="BQ12" s="13">
        <v>-655</v>
      </c>
      <c r="BR12" s="13">
        <v>-1435</v>
      </c>
      <c r="BS12" s="13">
        <v>350</v>
      </c>
      <c r="BT12" s="12">
        <v>676</v>
      </c>
      <c r="BU12" s="12">
        <v>690</v>
      </c>
      <c r="BV12" s="12">
        <v>2758</v>
      </c>
      <c r="BW12" s="12">
        <v>2911</v>
      </c>
      <c r="BX12" s="12">
        <v>2633</v>
      </c>
      <c r="BY12" s="12">
        <v>1707</v>
      </c>
      <c r="BZ12" s="12">
        <v>1929</v>
      </c>
      <c r="CA12" s="14">
        <v>2099</v>
      </c>
      <c r="CB12" s="14">
        <v>1050</v>
      </c>
      <c r="CC12" s="14">
        <v>1444</v>
      </c>
      <c r="CD12" s="14">
        <v>1545</v>
      </c>
      <c r="CE12" s="14">
        <v>639</v>
      </c>
      <c r="CF12" s="14">
        <v>-1773</v>
      </c>
      <c r="CG12" s="14">
        <v>-2686</v>
      </c>
      <c r="CH12" s="15">
        <v>717</v>
      </c>
      <c r="CI12" s="15">
        <v>834</v>
      </c>
      <c r="CJ12" s="15">
        <v>712</v>
      </c>
      <c r="CK12" s="15">
        <v>875</v>
      </c>
      <c r="CL12" s="15">
        <v>549</v>
      </c>
      <c r="CM12" s="15">
        <v>-724</v>
      </c>
      <c r="CN12" s="15">
        <v>565</v>
      </c>
      <c r="CO12" s="14">
        <v>1159</v>
      </c>
      <c r="CP12" s="14">
        <v>1250</v>
      </c>
      <c r="CQ12" s="14">
        <v>300</v>
      </c>
      <c r="CR12" s="14">
        <v>-1282</v>
      </c>
      <c r="CS12" s="14">
        <v>-918</v>
      </c>
      <c r="CT12" s="14">
        <v>-1436</v>
      </c>
      <c r="CU12" s="14">
        <v>-1420</v>
      </c>
      <c r="CV12" s="15">
        <v>-969</v>
      </c>
      <c r="CW12" s="15">
        <v>-1244</v>
      </c>
      <c r="CX12" s="15">
        <v>-1420</v>
      </c>
      <c r="CY12" s="15">
        <v>401</v>
      </c>
      <c r="CZ12" s="15">
        <v>-489</v>
      </c>
      <c r="DA12" s="15">
        <v>-1368</v>
      </c>
      <c r="DB12" s="15">
        <v>-1073</v>
      </c>
      <c r="DC12" s="14">
        <v>-435</v>
      </c>
      <c r="DD12" s="14">
        <v>501</v>
      </c>
      <c r="DE12" s="14">
        <v>1555</v>
      </c>
      <c r="DF12" s="14">
        <v>855</v>
      </c>
      <c r="DG12" s="14">
        <v>410</v>
      </c>
      <c r="DH12" s="14">
        <v>-155</v>
      </c>
      <c r="DI12" s="14">
        <v>-563</v>
      </c>
      <c r="DJ12" s="15">
        <v>-245</v>
      </c>
      <c r="DK12" s="15">
        <v>80</v>
      </c>
      <c r="DL12" s="15">
        <v>452</v>
      </c>
      <c r="DM12" s="15">
        <v>922</v>
      </c>
      <c r="DN12" s="15">
        <v>1337</v>
      </c>
      <c r="DO12" s="15">
        <v>782</v>
      </c>
      <c r="DP12" s="15">
        <v>104</v>
      </c>
      <c r="DQ12" s="14">
        <v>79</v>
      </c>
      <c r="DR12" s="14">
        <v>1523</v>
      </c>
      <c r="DS12" s="14">
        <v>963</v>
      </c>
      <c r="DT12" s="14">
        <v>-71</v>
      </c>
      <c r="DU12" s="14">
        <v>299</v>
      </c>
      <c r="DV12" s="14">
        <v>809</v>
      </c>
      <c r="DW12" s="14">
        <v>239</v>
      </c>
      <c r="DX12" s="15">
        <v>783</v>
      </c>
      <c r="DY12" s="15">
        <v>350</v>
      </c>
      <c r="DZ12" s="15">
        <v>248</v>
      </c>
      <c r="EA12" s="12" t="s">
        <v>38</v>
      </c>
      <c r="EB12" s="15">
        <v>146</v>
      </c>
      <c r="EC12" s="15">
        <v>-23</v>
      </c>
      <c r="ED12" s="15">
        <v>182</v>
      </c>
      <c r="EE12" s="15">
        <v>79</v>
      </c>
      <c r="EF12" s="14">
        <v>132</v>
      </c>
      <c r="EG12" s="14">
        <v>317</v>
      </c>
      <c r="EH12" s="14">
        <v>415</v>
      </c>
      <c r="EI12" s="14">
        <v>49</v>
      </c>
      <c r="EJ12" s="14">
        <v>-306</v>
      </c>
      <c r="EK12" s="14">
        <v>-107</v>
      </c>
      <c r="EL12" s="14">
        <v>211</v>
      </c>
      <c r="EM12" s="15">
        <v>308</v>
      </c>
      <c r="EN12" s="15">
        <v>280</v>
      </c>
      <c r="EO12" s="15">
        <v>178</v>
      </c>
      <c r="EP12" s="15">
        <v>120</v>
      </c>
      <c r="EQ12" s="15">
        <v>-111</v>
      </c>
      <c r="ER12" s="15">
        <v>-36</v>
      </c>
      <c r="ES12" s="15">
        <v>166</v>
      </c>
      <c r="ET12" s="14">
        <v>204</v>
      </c>
      <c r="EU12" s="14">
        <v>63</v>
      </c>
      <c r="EV12" s="14">
        <v>487</v>
      </c>
      <c r="EW12" s="14">
        <v>218</v>
      </c>
      <c r="EX12" s="14">
        <v>286</v>
      </c>
      <c r="EY12" s="14">
        <v>282</v>
      </c>
      <c r="EZ12" s="14">
        <v>77</v>
      </c>
      <c r="FA12" s="15">
        <v>-108</v>
      </c>
      <c r="FB12" s="15">
        <v>-114</v>
      </c>
      <c r="FC12" s="15">
        <v>-272</v>
      </c>
      <c r="FD12" s="15">
        <v>-133</v>
      </c>
      <c r="FE12" s="15">
        <v>67</v>
      </c>
      <c r="FF12" s="15">
        <v>-4</v>
      </c>
      <c r="FG12" s="15">
        <v>82</v>
      </c>
      <c r="FH12" s="14">
        <v>552</v>
      </c>
      <c r="FI12" s="14">
        <v>311</v>
      </c>
      <c r="FJ12" s="14">
        <v>174</v>
      </c>
      <c r="FK12" s="14">
        <v>86</v>
      </c>
      <c r="FL12" s="14">
        <v>43</v>
      </c>
      <c r="FM12" s="14">
        <v>-4</v>
      </c>
      <c r="FN12" s="14">
        <v>142</v>
      </c>
      <c r="FO12" s="15">
        <v>-15</v>
      </c>
      <c r="FP12" s="15">
        <v>-76</v>
      </c>
      <c r="FQ12" s="15">
        <v>-259</v>
      </c>
      <c r="FR12" s="15">
        <v>-64</v>
      </c>
      <c r="FS12" s="15">
        <v>-384</v>
      </c>
      <c r="FT12" s="15">
        <v>-512</v>
      </c>
      <c r="FU12" s="15">
        <v>-427</v>
      </c>
      <c r="FV12" s="14">
        <v>-475</v>
      </c>
      <c r="FW12" s="14">
        <v>-315</v>
      </c>
      <c r="FX12" s="14">
        <v>-349</v>
      </c>
      <c r="FY12" s="14">
        <v>-423</v>
      </c>
      <c r="FZ12" s="14">
        <v>-255</v>
      </c>
      <c r="GA12" s="14">
        <v>-212</v>
      </c>
      <c r="GB12" s="14">
        <v>-132</v>
      </c>
      <c r="GC12" s="15">
        <v>-58</v>
      </c>
      <c r="GD12" s="15">
        <v>-157</v>
      </c>
      <c r="GE12" s="15">
        <v>-90</v>
      </c>
      <c r="GF12" s="15">
        <v>-105</v>
      </c>
      <c r="GG12" s="15">
        <v>-95</v>
      </c>
      <c r="GH12" s="15">
        <v>-78</v>
      </c>
      <c r="GI12" s="15">
        <v>-32</v>
      </c>
      <c r="GJ12" s="14">
        <v>198</v>
      </c>
      <c r="GK12" s="14">
        <v>178</v>
      </c>
      <c r="GL12" s="14">
        <v>-332</v>
      </c>
      <c r="GM12" s="14">
        <v>-280</v>
      </c>
      <c r="GN12" s="14">
        <v>78</v>
      </c>
      <c r="GO12" s="14">
        <v>-207</v>
      </c>
      <c r="GP12" s="14">
        <v>-191</v>
      </c>
      <c r="GQ12" s="15">
        <v>-126</v>
      </c>
      <c r="GR12" s="15">
        <v>-94</v>
      </c>
      <c r="GS12" s="15">
        <v>-180</v>
      </c>
      <c r="GT12" s="15">
        <v>-531</v>
      </c>
      <c r="GU12" s="15">
        <v>-563</v>
      </c>
      <c r="GV12" s="15">
        <v>-538</v>
      </c>
      <c r="GW12" s="15">
        <v>-202</v>
      </c>
      <c r="GX12" s="14">
        <v>-18</v>
      </c>
      <c r="GY12" s="14">
        <v>-129</v>
      </c>
      <c r="GZ12" s="14">
        <v>-316</v>
      </c>
      <c r="HA12" s="14">
        <v>-288</v>
      </c>
      <c r="HB12" s="14">
        <v>-361</v>
      </c>
      <c r="HC12" s="14">
        <v>110</v>
      </c>
      <c r="HD12" s="14">
        <v>131</v>
      </c>
      <c r="HE12" s="15">
        <v>550</v>
      </c>
      <c r="HF12" s="15">
        <v>567</v>
      </c>
      <c r="HG12" s="15">
        <v>127</v>
      </c>
      <c r="HH12" s="15">
        <v>267</v>
      </c>
      <c r="HI12" s="15">
        <v>395</v>
      </c>
      <c r="HJ12" s="15">
        <v>724</v>
      </c>
      <c r="HK12" s="15">
        <v>566</v>
      </c>
      <c r="HL12" s="14">
        <v>977</v>
      </c>
      <c r="HM12" s="14">
        <v>808</v>
      </c>
      <c r="HN12" s="14">
        <v>1003</v>
      </c>
      <c r="HO12" s="14">
        <v>1017</v>
      </c>
      <c r="HP12" s="14">
        <v>578</v>
      </c>
      <c r="HQ12" s="14">
        <v>403</v>
      </c>
      <c r="HR12" s="14">
        <v>778</v>
      </c>
      <c r="HS12" s="15">
        <v>402</v>
      </c>
      <c r="HT12" s="15">
        <v>778</v>
      </c>
      <c r="HU12" s="15">
        <v>447</v>
      </c>
      <c r="HV12" s="15">
        <v>466</v>
      </c>
      <c r="HW12" s="15">
        <v>-21</v>
      </c>
      <c r="HX12" s="15">
        <v>565</v>
      </c>
      <c r="HY12" s="15">
        <v>502</v>
      </c>
      <c r="HZ12" s="14">
        <v>920</v>
      </c>
      <c r="IA12" s="14">
        <v>758</v>
      </c>
      <c r="IB12" s="14">
        <v>13</v>
      </c>
      <c r="IC12" s="14">
        <v>425</v>
      </c>
      <c r="ID12" s="14">
        <v>641</v>
      </c>
      <c r="IE12" s="14">
        <v>847</v>
      </c>
      <c r="IF12" s="14">
        <v>998</v>
      </c>
      <c r="IG12" s="15">
        <v>646</v>
      </c>
      <c r="IH12" s="15">
        <v>468</v>
      </c>
      <c r="II12" s="15">
        <v>466</v>
      </c>
      <c r="IJ12" s="15">
        <v>439</v>
      </c>
      <c r="IK12" s="15">
        <v>275</v>
      </c>
      <c r="IL12" s="15">
        <v>566</v>
      </c>
      <c r="IM12" s="15">
        <v>916</v>
      </c>
      <c r="IN12" s="14">
        <v>990</v>
      </c>
      <c r="IO12" s="14">
        <v>623</v>
      </c>
      <c r="IP12" s="14">
        <v>622</v>
      </c>
      <c r="IQ12" s="14">
        <v>313</v>
      </c>
      <c r="IR12" s="14">
        <v>620</v>
      </c>
      <c r="IS12" s="14">
        <v>356</v>
      </c>
      <c r="IT12" s="14">
        <v>-278</v>
      </c>
      <c r="IU12" s="14"/>
    </row>
    <row r="13" spans="1:255" s="11" customFormat="1" x14ac:dyDescent="0.2">
      <c r="A13" s="11" t="s">
        <v>19</v>
      </c>
      <c r="B13" s="12">
        <v>879</v>
      </c>
      <c r="C13" s="12">
        <v>41</v>
      </c>
      <c r="D13" s="12">
        <v>720</v>
      </c>
      <c r="E13" s="12">
        <v>-76</v>
      </c>
      <c r="F13" s="12">
        <v>-449</v>
      </c>
      <c r="G13" s="12">
        <v>109</v>
      </c>
      <c r="H13" s="12">
        <v>647</v>
      </c>
      <c r="I13" s="13">
        <v>398</v>
      </c>
      <c r="J13" s="13">
        <v>560</v>
      </c>
      <c r="K13" s="13">
        <v>77</v>
      </c>
      <c r="L13" s="13">
        <v>1644</v>
      </c>
      <c r="M13" s="13">
        <v>1816</v>
      </c>
      <c r="N13" s="13">
        <v>847</v>
      </c>
      <c r="O13" s="13">
        <v>-567</v>
      </c>
      <c r="P13" s="12">
        <v>-554</v>
      </c>
      <c r="Q13" s="12">
        <v>-1593</v>
      </c>
      <c r="R13" s="12">
        <v>1297</v>
      </c>
      <c r="S13" s="12">
        <v>412</v>
      </c>
      <c r="T13" s="12">
        <v>-1354</v>
      </c>
      <c r="U13" s="12">
        <v>-1855</v>
      </c>
      <c r="V13" s="12">
        <v>-1334</v>
      </c>
      <c r="W13" s="13">
        <v>-947</v>
      </c>
      <c r="X13" s="13">
        <v>-733</v>
      </c>
      <c r="Y13" s="13">
        <v>-1444</v>
      </c>
      <c r="Z13" s="13">
        <v>-2636</v>
      </c>
      <c r="AA13" s="13">
        <v>-1570</v>
      </c>
      <c r="AB13" s="13">
        <v>-1681</v>
      </c>
      <c r="AC13" s="13">
        <v>-1681</v>
      </c>
      <c r="AD13" s="12">
        <v>-2247</v>
      </c>
      <c r="AE13" s="12">
        <v>-2665</v>
      </c>
      <c r="AF13" s="12">
        <v>-2848</v>
      </c>
      <c r="AG13" s="12">
        <v>-1275</v>
      </c>
      <c r="AH13" s="12">
        <v>-745</v>
      </c>
      <c r="AI13" s="12">
        <v>-1815</v>
      </c>
      <c r="AJ13" s="12">
        <v>-2774</v>
      </c>
      <c r="AK13" s="13">
        <v>-1612</v>
      </c>
      <c r="AL13" s="13">
        <v>-670</v>
      </c>
      <c r="AM13" s="13">
        <v>315</v>
      </c>
      <c r="AN13" s="13">
        <v>339</v>
      </c>
      <c r="AO13" s="13">
        <v>-1116</v>
      </c>
      <c r="AP13" s="13">
        <v>-1574</v>
      </c>
      <c r="AQ13" s="13">
        <v>-1950</v>
      </c>
      <c r="AR13" s="12">
        <v>-465</v>
      </c>
      <c r="AS13" s="12">
        <v>-1059</v>
      </c>
      <c r="AT13" s="12">
        <v>-1598</v>
      </c>
      <c r="AU13" s="12">
        <v>-1520</v>
      </c>
      <c r="AV13" s="12">
        <v>-1402</v>
      </c>
      <c r="AW13" s="12">
        <v>-2141</v>
      </c>
      <c r="AX13" s="12">
        <v>-1950</v>
      </c>
      <c r="AY13" s="13">
        <v>-2648</v>
      </c>
      <c r="AZ13" s="13">
        <v>712</v>
      </c>
      <c r="BA13" s="13">
        <v>981</v>
      </c>
      <c r="BB13" s="13">
        <v>67</v>
      </c>
      <c r="BC13" s="13">
        <v>-921</v>
      </c>
      <c r="BD13" s="13">
        <v>-1520</v>
      </c>
      <c r="BE13" s="13">
        <v>-1022</v>
      </c>
      <c r="BF13" s="12">
        <v>3</v>
      </c>
      <c r="BG13" s="12">
        <v>543</v>
      </c>
      <c r="BH13" s="12">
        <v>1022</v>
      </c>
      <c r="BI13" s="12">
        <v>1844</v>
      </c>
      <c r="BJ13" s="12">
        <v>1914</v>
      </c>
      <c r="BK13" s="12">
        <v>1650</v>
      </c>
      <c r="BL13" s="12">
        <v>995</v>
      </c>
      <c r="BM13" s="13">
        <v>289</v>
      </c>
      <c r="BN13" s="13">
        <v>-291</v>
      </c>
      <c r="BO13" s="13">
        <v>-1055</v>
      </c>
      <c r="BP13" s="13">
        <v>145</v>
      </c>
      <c r="BQ13" s="13">
        <v>-109</v>
      </c>
      <c r="BR13" s="13">
        <v>-836</v>
      </c>
      <c r="BS13" s="13">
        <v>1187</v>
      </c>
      <c r="BT13" s="12">
        <v>897</v>
      </c>
      <c r="BU13" s="12">
        <v>-188</v>
      </c>
      <c r="BV13" s="12">
        <v>1447</v>
      </c>
      <c r="BW13" s="12">
        <v>2045</v>
      </c>
      <c r="BX13" s="12">
        <v>2393</v>
      </c>
      <c r="BY13" s="12">
        <v>1750</v>
      </c>
      <c r="BZ13" s="12">
        <v>1765</v>
      </c>
      <c r="CA13" s="14">
        <v>1598</v>
      </c>
      <c r="CB13" s="14">
        <v>1270</v>
      </c>
      <c r="CC13" s="14">
        <v>1602</v>
      </c>
      <c r="CD13" s="14">
        <v>1154</v>
      </c>
      <c r="CE13" s="14">
        <v>862</v>
      </c>
      <c r="CF13" s="14">
        <v>-387</v>
      </c>
      <c r="CG13" s="14">
        <v>-1020</v>
      </c>
      <c r="CH13" s="15">
        <v>326</v>
      </c>
      <c r="CI13" s="15">
        <v>665</v>
      </c>
      <c r="CJ13" s="15">
        <v>303</v>
      </c>
      <c r="CK13" s="15">
        <v>794</v>
      </c>
      <c r="CL13" s="15">
        <v>789</v>
      </c>
      <c r="CM13" s="15">
        <v>-130</v>
      </c>
      <c r="CN13" s="15">
        <v>536</v>
      </c>
      <c r="CO13" s="14">
        <v>1569</v>
      </c>
      <c r="CP13" s="14">
        <v>1655</v>
      </c>
      <c r="CQ13" s="14">
        <v>543</v>
      </c>
      <c r="CR13" s="14">
        <v>77</v>
      </c>
      <c r="CS13" s="14">
        <v>183</v>
      </c>
      <c r="CT13" s="14">
        <v>322</v>
      </c>
      <c r="CU13" s="14">
        <v>-662</v>
      </c>
      <c r="CV13" s="15">
        <v>-870</v>
      </c>
      <c r="CW13" s="15">
        <v>-737</v>
      </c>
      <c r="CX13" s="15">
        <v>-662</v>
      </c>
      <c r="CY13" s="15">
        <v>-229</v>
      </c>
      <c r="CZ13" s="15">
        <v>61</v>
      </c>
      <c r="DA13" s="15">
        <v>-552</v>
      </c>
      <c r="DB13" s="15">
        <v>-362</v>
      </c>
      <c r="DC13" s="14">
        <v>-593</v>
      </c>
      <c r="DD13" s="14">
        <v>-311</v>
      </c>
      <c r="DE13" s="14">
        <v>376</v>
      </c>
      <c r="DF13" s="14">
        <v>272</v>
      </c>
      <c r="DG13" s="14">
        <v>724</v>
      </c>
      <c r="DH13" s="14">
        <v>426</v>
      </c>
      <c r="DI13" s="14">
        <v>212</v>
      </c>
      <c r="DJ13" s="15">
        <v>144</v>
      </c>
      <c r="DK13" s="15">
        <v>692</v>
      </c>
      <c r="DL13" s="15">
        <v>1192</v>
      </c>
      <c r="DM13" s="15">
        <v>928</v>
      </c>
      <c r="DN13" s="15">
        <v>136</v>
      </c>
      <c r="DO13" s="15">
        <v>620</v>
      </c>
      <c r="DP13" s="15">
        <v>-23</v>
      </c>
      <c r="DQ13" s="14">
        <v>-222</v>
      </c>
      <c r="DR13" s="14">
        <v>270</v>
      </c>
      <c r="DS13" s="14">
        <v>479</v>
      </c>
      <c r="DT13" s="14">
        <v>293</v>
      </c>
      <c r="DU13" s="14">
        <v>-19</v>
      </c>
      <c r="DV13" s="14">
        <v>462</v>
      </c>
      <c r="DW13" s="14">
        <v>1365</v>
      </c>
      <c r="DX13" s="15">
        <v>1016</v>
      </c>
      <c r="DY13" s="15">
        <v>583</v>
      </c>
      <c r="DZ13" s="15">
        <v>500</v>
      </c>
      <c r="EA13" s="12"/>
      <c r="EB13" s="15"/>
      <c r="EC13" s="15"/>
      <c r="ED13" s="15"/>
      <c r="EE13" s="15"/>
      <c r="EF13" s="14"/>
      <c r="EG13" s="14"/>
      <c r="EH13" s="14"/>
      <c r="EI13" s="14"/>
      <c r="EJ13" s="14"/>
      <c r="EK13" s="14"/>
      <c r="EL13" s="14"/>
      <c r="EM13" s="15"/>
      <c r="EN13" s="15"/>
      <c r="EO13" s="15"/>
      <c r="EP13" s="15"/>
      <c r="EQ13" s="15"/>
      <c r="ER13" s="15"/>
      <c r="ES13" s="15"/>
      <c r="ET13" s="14"/>
      <c r="EU13" s="14"/>
      <c r="EV13" s="14"/>
      <c r="EW13" s="14"/>
      <c r="EX13" s="14"/>
      <c r="EY13" s="14"/>
      <c r="EZ13" s="14"/>
      <c r="FA13" s="15"/>
      <c r="FB13" s="15"/>
      <c r="FC13" s="15"/>
      <c r="FD13" s="15"/>
      <c r="FE13" s="15"/>
      <c r="FF13" s="15"/>
      <c r="FG13" s="15"/>
      <c r="FH13" s="14"/>
      <c r="FI13" s="14"/>
      <c r="FJ13" s="14"/>
      <c r="FK13" s="14"/>
      <c r="FL13" s="14"/>
      <c r="FM13" s="14"/>
      <c r="FN13" s="14"/>
      <c r="FO13" s="15"/>
      <c r="FP13" s="15"/>
      <c r="FQ13" s="15"/>
      <c r="FR13" s="15"/>
      <c r="FS13" s="15"/>
      <c r="FT13" s="15"/>
      <c r="FU13" s="15"/>
      <c r="FV13" s="14"/>
      <c r="FW13" s="14"/>
      <c r="FX13" s="14"/>
      <c r="FY13" s="14"/>
      <c r="FZ13" s="14"/>
      <c r="GA13" s="14"/>
      <c r="GB13" s="14"/>
      <c r="GC13" s="15"/>
      <c r="GD13" s="15"/>
      <c r="GE13" s="15"/>
      <c r="GF13" s="15"/>
      <c r="GG13" s="15"/>
      <c r="GH13" s="15"/>
      <c r="GI13" s="15"/>
      <c r="GJ13" s="14"/>
      <c r="GK13" s="14"/>
      <c r="GL13" s="14"/>
      <c r="GM13" s="14"/>
      <c r="GN13" s="14"/>
      <c r="GO13" s="14"/>
      <c r="GP13" s="14"/>
      <c r="GQ13" s="15"/>
      <c r="GR13" s="15"/>
      <c r="GS13" s="15"/>
      <c r="GT13" s="15"/>
      <c r="GU13" s="15"/>
      <c r="GV13" s="15"/>
      <c r="GW13" s="15"/>
      <c r="GX13" s="14"/>
      <c r="GY13" s="14"/>
      <c r="GZ13" s="14"/>
      <c r="HA13" s="14"/>
      <c r="HB13" s="14"/>
      <c r="HC13" s="14"/>
      <c r="HD13" s="14"/>
      <c r="HE13" s="15"/>
      <c r="HF13" s="15"/>
      <c r="HG13" s="15"/>
      <c r="HH13" s="15"/>
      <c r="HI13" s="15"/>
      <c r="HJ13" s="15"/>
      <c r="HK13" s="15"/>
      <c r="HL13" s="14"/>
      <c r="HM13" s="14"/>
      <c r="HN13" s="14"/>
      <c r="HO13" s="14"/>
      <c r="HP13" s="14"/>
      <c r="HQ13" s="14"/>
      <c r="HR13" s="14"/>
      <c r="HS13" s="15"/>
      <c r="HT13" s="15"/>
      <c r="HU13" s="15"/>
      <c r="HV13" s="15"/>
      <c r="HW13" s="15"/>
      <c r="HX13" s="15"/>
      <c r="HY13" s="15"/>
      <c r="HZ13" s="14"/>
      <c r="IA13" s="14"/>
      <c r="IB13" s="14"/>
      <c r="IC13" s="14"/>
      <c r="ID13" s="14"/>
      <c r="IE13" s="14"/>
      <c r="IF13" s="14"/>
      <c r="IG13" s="15"/>
      <c r="IH13" s="15"/>
      <c r="II13" s="15"/>
      <c r="IJ13" s="15"/>
      <c r="IK13" s="15"/>
      <c r="IL13" s="15"/>
      <c r="IM13" s="15"/>
      <c r="IN13" s="14"/>
      <c r="IO13" s="14"/>
      <c r="IP13" s="14"/>
      <c r="IQ13" s="14"/>
      <c r="IR13" s="14"/>
      <c r="IS13" s="14"/>
      <c r="IT13" s="14"/>
      <c r="IU13" s="14"/>
    </row>
    <row r="14" spans="1:255" s="11" customFormat="1" ht="10.199999999999999" thickBot="1" x14ac:dyDescent="0.25">
      <c r="A14" s="11" t="s">
        <v>20</v>
      </c>
      <c r="B14" s="16">
        <f t="shared" ref="B14:H14" si="0">SUM(B3:B13)</f>
        <v>10284</v>
      </c>
      <c r="C14" s="16">
        <f t="shared" si="0"/>
        <v>-556</v>
      </c>
      <c r="D14" s="16">
        <f t="shared" si="0"/>
        <v>-4286</v>
      </c>
      <c r="E14" s="16">
        <f t="shared" si="0"/>
        <v>-8126</v>
      </c>
      <c r="F14" s="16">
        <f t="shared" si="0"/>
        <v>-10170</v>
      </c>
      <c r="G14" s="16">
        <f t="shared" si="0"/>
        <v>4671</v>
      </c>
      <c r="H14" s="16">
        <f t="shared" si="0"/>
        <v>5799</v>
      </c>
      <c r="I14" s="17">
        <f t="shared" ref="I14:T14" si="1">SUM(I3:I13)</f>
        <v>3803</v>
      </c>
      <c r="J14" s="17">
        <f t="shared" si="1"/>
        <v>4998</v>
      </c>
      <c r="K14" s="17">
        <f t="shared" si="1"/>
        <v>8041</v>
      </c>
      <c r="L14" s="17">
        <f t="shared" si="1"/>
        <v>17175</v>
      </c>
      <c r="M14" s="17">
        <f t="shared" si="1"/>
        <v>15807</v>
      </c>
      <c r="N14" s="17">
        <f t="shared" si="1"/>
        <v>1628</v>
      </c>
      <c r="O14" s="17">
        <f t="shared" si="1"/>
        <v>3207</v>
      </c>
      <c r="P14" s="16">
        <f t="shared" si="1"/>
        <v>-489</v>
      </c>
      <c r="Q14" s="16">
        <f t="shared" si="1"/>
        <v>1740</v>
      </c>
      <c r="R14" s="16">
        <f t="shared" si="1"/>
        <v>11494</v>
      </c>
      <c r="S14" s="16">
        <f t="shared" si="1"/>
        <v>3866</v>
      </c>
      <c r="T14" s="16">
        <f t="shared" si="1"/>
        <v>-8531</v>
      </c>
      <c r="U14" s="16">
        <f t="shared" ref="U14:AQ14" si="2">SUM(U3:U13)</f>
        <v>-8682</v>
      </c>
      <c r="V14" s="16">
        <f t="shared" si="2"/>
        <v>3393</v>
      </c>
      <c r="W14" s="17">
        <f t="shared" si="2"/>
        <v>-3198</v>
      </c>
      <c r="X14" s="17">
        <f t="shared" si="2"/>
        <v>-11251</v>
      </c>
      <c r="Y14" s="17">
        <f t="shared" si="2"/>
        <v>-14987</v>
      </c>
      <c r="Z14" s="17">
        <f t="shared" si="2"/>
        <v>-19970</v>
      </c>
      <c r="AA14" s="17">
        <f t="shared" si="2"/>
        <v>-13651</v>
      </c>
      <c r="AB14" s="17">
        <f t="shared" si="2"/>
        <v>-15557</v>
      </c>
      <c r="AC14" s="17">
        <f t="shared" si="2"/>
        <v>-15558</v>
      </c>
      <c r="AD14" s="16">
        <f t="shared" si="2"/>
        <v>-18812</v>
      </c>
      <c r="AE14" s="16">
        <f t="shared" si="2"/>
        <v>-22242</v>
      </c>
      <c r="AF14" s="16">
        <f t="shared" si="2"/>
        <v>-15868</v>
      </c>
      <c r="AG14" s="16">
        <f t="shared" si="2"/>
        <v>-8777</v>
      </c>
      <c r="AH14" s="16">
        <f t="shared" si="2"/>
        <v>-6467</v>
      </c>
      <c r="AI14" s="16">
        <f t="shared" si="2"/>
        <v>-16985</v>
      </c>
      <c r="AJ14" s="16">
        <f t="shared" si="2"/>
        <v>-14695</v>
      </c>
      <c r="AK14" s="17">
        <f t="shared" si="2"/>
        <v>-8658</v>
      </c>
      <c r="AL14" s="17">
        <f t="shared" si="2"/>
        <v>-8292</v>
      </c>
      <c r="AM14" s="17">
        <f t="shared" si="2"/>
        <v>-5169</v>
      </c>
      <c r="AN14" s="17">
        <f t="shared" si="2"/>
        <v>-8412</v>
      </c>
      <c r="AO14" s="17">
        <f t="shared" si="2"/>
        <v>-15241</v>
      </c>
      <c r="AP14" s="17">
        <f t="shared" si="2"/>
        <v>-15040</v>
      </c>
      <c r="AQ14" s="17">
        <f t="shared" si="2"/>
        <v>-13279</v>
      </c>
      <c r="AR14" s="16">
        <f t="shared" ref="AR14:BQ14" si="3">SUM(AR3:AR13)</f>
        <v>-6596</v>
      </c>
      <c r="AS14" s="16">
        <f t="shared" si="3"/>
        <v>-12189</v>
      </c>
      <c r="AT14" s="16">
        <f t="shared" si="3"/>
        <v>-12242</v>
      </c>
      <c r="AU14" s="16">
        <f t="shared" si="3"/>
        <v>-12330</v>
      </c>
      <c r="AV14" s="16">
        <f t="shared" si="3"/>
        <v>-16574</v>
      </c>
      <c r="AW14" s="16">
        <f t="shared" si="3"/>
        <v>-14531</v>
      </c>
      <c r="AX14" s="16">
        <f t="shared" si="3"/>
        <v>-18504</v>
      </c>
      <c r="AY14" s="17">
        <f t="shared" si="3"/>
        <v>-7777</v>
      </c>
      <c r="AZ14" s="17">
        <f t="shared" si="3"/>
        <v>3375</v>
      </c>
      <c r="BA14" s="17">
        <f t="shared" si="3"/>
        <v>-2696</v>
      </c>
      <c r="BB14" s="17">
        <f t="shared" si="3"/>
        <v>-8606</v>
      </c>
      <c r="BC14" s="17">
        <f t="shared" si="3"/>
        <v>-12147</v>
      </c>
      <c r="BD14" s="17">
        <f t="shared" si="3"/>
        <v>-6517</v>
      </c>
      <c r="BE14" s="17">
        <f t="shared" si="3"/>
        <v>-4467</v>
      </c>
      <c r="BF14" s="16">
        <f t="shared" si="3"/>
        <v>-1349</v>
      </c>
      <c r="BG14" s="16">
        <f t="shared" si="3"/>
        <v>1552</v>
      </c>
      <c r="BH14" s="16">
        <f t="shared" si="3"/>
        <v>5987</v>
      </c>
      <c r="BI14" s="16">
        <f t="shared" si="3"/>
        <v>12634</v>
      </c>
      <c r="BJ14" s="16">
        <f t="shared" si="3"/>
        <v>8713</v>
      </c>
      <c r="BK14" s="16">
        <f t="shared" si="3"/>
        <v>5060</v>
      </c>
      <c r="BL14" s="16">
        <f t="shared" si="3"/>
        <v>741</v>
      </c>
      <c r="BM14" s="17">
        <f t="shared" si="3"/>
        <v>-1416</v>
      </c>
      <c r="BN14" s="17">
        <f t="shared" si="3"/>
        <v>-6456</v>
      </c>
      <c r="BO14" s="17">
        <f t="shared" si="3"/>
        <v>-5656</v>
      </c>
      <c r="BP14" s="17">
        <f t="shared" si="3"/>
        <v>-2221</v>
      </c>
      <c r="BQ14" s="17">
        <f t="shared" si="3"/>
        <v>-2171</v>
      </c>
      <c r="BR14" s="17">
        <f t="shared" ref="BR14:CI14" si="4">SUM(BR3:BR13)</f>
        <v>76</v>
      </c>
      <c r="BS14" s="17">
        <f t="shared" si="4"/>
        <v>4211</v>
      </c>
      <c r="BT14" s="16">
        <f t="shared" si="4"/>
        <v>2777</v>
      </c>
      <c r="BU14" s="16">
        <f t="shared" si="4"/>
        <v>2149</v>
      </c>
      <c r="BV14" s="16">
        <f t="shared" si="4"/>
        <v>14305</v>
      </c>
      <c r="BW14" s="16">
        <f t="shared" si="4"/>
        <v>13490</v>
      </c>
      <c r="BX14" s="16">
        <f t="shared" si="4"/>
        <v>10852</v>
      </c>
      <c r="BY14" s="16">
        <f t="shared" si="4"/>
        <v>12359</v>
      </c>
      <c r="BZ14" s="16">
        <f t="shared" si="4"/>
        <v>11374</v>
      </c>
      <c r="CA14" s="17">
        <f t="shared" si="4"/>
        <v>11630</v>
      </c>
      <c r="CB14" s="17">
        <f t="shared" si="4"/>
        <v>9613</v>
      </c>
      <c r="CC14" s="17">
        <f t="shared" si="4"/>
        <v>9854</v>
      </c>
      <c r="CD14" s="17">
        <f t="shared" si="4"/>
        <v>9085</v>
      </c>
      <c r="CE14" s="17">
        <f t="shared" si="4"/>
        <v>1980</v>
      </c>
      <c r="CF14" s="17">
        <f t="shared" si="4"/>
        <v>-7775</v>
      </c>
      <c r="CG14" s="17">
        <f t="shared" si="4"/>
        <v>-4249</v>
      </c>
      <c r="CH14" s="16">
        <f t="shared" si="4"/>
        <v>3000</v>
      </c>
      <c r="CI14" s="16">
        <f t="shared" si="4"/>
        <v>1885</v>
      </c>
      <c r="CJ14" s="16">
        <f t="shared" ref="CJ14:DB14" si="5">SUM(CJ3:CJ13)</f>
        <v>2212</v>
      </c>
      <c r="CK14" s="16">
        <f t="shared" si="5"/>
        <v>5492</v>
      </c>
      <c r="CL14" s="16">
        <f t="shared" si="5"/>
        <v>3707</v>
      </c>
      <c r="CM14" s="16">
        <f t="shared" si="5"/>
        <v>1041</v>
      </c>
      <c r="CN14" s="16">
        <f t="shared" si="5"/>
        <v>5340</v>
      </c>
      <c r="CO14" s="17">
        <f t="shared" si="5"/>
        <v>6707</v>
      </c>
      <c r="CP14" s="17">
        <f t="shared" si="5"/>
        <v>4326</v>
      </c>
      <c r="CQ14" s="17">
        <f t="shared" si="5"/>
        <v>1511</v>
      </c>
      <c r="CR14" s="17">
        <f t="shared" si="5"/>
        <v>-4871</v>
      </c>
      <c r="CS14" s="17">
        <f t="shared" si="5"/>
        <v>-4225</v>
      </c>
      <c r="CT14" s="17">
        <f t="shared" si="5"/>
        <v>-6548</v>
      </c>
      <c r="CU14" s="17">
        <f t="shared" si="5"/>
        <v>-4097</v>
      </c>
      <c r="CV14" s="16">
        <f t="shared" si="5"/>
        <v>-6110</v>
      </c>
      <c r="CW14" s="16">
        <f t="shared" si="5"/>
        <v>-7314</v>
      </c>
      <c r="CX14" s="16">
        <f t="shared" si="5"/>
        <v>-4097</v>
      </c>
      <c r="CY14" s="16">
        <f t="shared" si="5"/>
        <v>1121</v>
      </c>
      <c r="CZ14" s="16">
        <f t="shared" si="5"/>
        <v>-2223</v>
      </c>
      <c r="DA14" s="16">
        <f t="shared" si="5"/>
        <v>-3172</v>
      </c>
      <c r="DB14" s="16">
        <f t="shared" si="5"/>
        <v>-4143</v>
      </c>
      <c r="DC14" s="17">
        <f t="shared" ref="DC14:DI14" si="6">SUM(DC3:DC13)</f>
        <v>-458</v>
      </c>
      <c r="DD14" s="17">
        <f t="shared" si="6"/>
        <v>1428</v>
      </c>
      <c r="DE14" s="17">
        <f t="shared" si="6"/>
        <v>4957</v>
      </c>
      <c r="DF14" s="17">
        <f t="shared" si="6"/>
        <v>5045</v>
      </c>
      <c r="DG14" s="17">
        <f t="shared" si="6"/>
        <v>2746</v>
      </c>
      <c r="DH14" s="17">
        <f t="shared" si="6"/>
        <v>1978</v>
      </c>
      <c r="DI14" s="17">
        <f t="shared" si="6"/>
        <v>41</v>
      </c>
      <c r="DJ14" s="16">
        <f t="shared" ref="DJ14:ES14" si="7">SUM(DJ3:DJ13)</f>
        <v>7662</v>
      </c>
      <c r="DK14" s="16">
        <f t="shared" si="7"/>
        <v>9292</v>
      </c>
      <c r="DL14" s="16">
        <f t="shared" si="7"/>
        <v>7410</v>
      </c>
      <c r="DM14" s="16">
        <f t="shared" si="7"/>
        <v>7204</v>
      </c>
      <c r="DN14" s="16">
        <f t="shared" si="7"/>
        <v>4637</v>
      </c>
      <c r="DO14" s="16">
        <f t="shared" si="7"/>
        <v>660</v>
      </c>
      <c r="DP14" s="16">
        <f t="shared" si="7"/>
        <v>1655</v>
      </c>
      <c r="DQ14" s="17">
        <f>SUM(DQ3:DQ13)</f>
        <v>2820</v>
      </c>
      <c r="DR14" s="17">
        <f>SUM(DR3:DR13)</f>
        <v>6336</v>
      </c>
      <c r="DS14" s="17">
        <f t="shared" si="7"/>
        <v>3612</v>
      </c>
      <c r="DT14" s="17">
        <f t="shared" si="7"/>
        <v>814</v>
      </c>
      <c r="DU14" s="17">
        <f t="shared" si="7"/>
        <v>2162</v>
      </c>
      <c r="DV14" s="17">
        <f t="shared" si="7"/>
        <v>3293</v>
      </c>
      <c r="DW14" s="17">
        <f t="shared" si="7"/>
        <v>3117</v>
      </c>
      <c r="DX14" s="16">
        <f t="shared" si="7"/>
        <v>2431</v>
      </c>
      <c r="DY14" s="16">
        <f t="shared" si="7"/>
        <v>181</v>
      </c>
      <c r="DZ14" s="16">
        <f t="shared" si="7"/>
        <v>-198</v>
      </c>
      <c r="EA14" s="12"/>
      <c r="EB14" s="16">
        <f t="shared" si="7"/>
        <v>-225</v>
      </c>
      <c r="EC14" s="16">
        <f t="shared" si="7"/>
        <v>369</v>
      </c>
      <c r="ED14" s="16">
        <f t="shared" si="7"/>
        <v>44</v>
      </c>
      <c r="EE14" s="16">
        <f t="shared" si="7"/>
        <v>-1454</v>
      </c>
      <c r="EF14" s="17">
        <f t="shared" si="7"/>
        <v>653</v>
      </c>
      <c r="EG14" s="17">
        <f t="shared" si="7"/>
        <v>474</v>
      </c>
      <c r="EH14" s="17">
        <f t="shared" si="7"/>
        <v>1708</v>
      </c>
      <c r="EI14" s="17">
        <f t="shared" si="7"/>
        <v>415</v>
      </c>
      <c r="EJ14" s="17">
        <f t="shared" si="7"/>
        <v>-161</v>
      </c>
      <c r="EK14" s="17">
        <f t="shared" si="7"/>
        <v>361</v>
      </c>
      <c r="EL14" s="17">
        <f t="shared" si="7"/>
        <v>1165</v>
      </c>
      <c r="EM14" s="16">
        <f t="shared" si="7"/>
        <v>1084</v>
      </c>
      <c r="EN14" s="16">
        <f t="shared" si="7"/>
        <v>123</v>
      </c>
      <c r="EO14" s="16">
        <f t="shared" si="7"/>
        <v>1071</v>
      </c>
      <c r="EP14" s="16">
        <f t="shared" si="7"/>
        <v>210</v>
      </c>
      <c r="EQ14" s="16">
        <f t="shared" si="7"/>
        <v>-1142</v>
      </c>
      <c r="ER14" s="16">
        <f t="shared" si="7"/>
        <v>-462</v>
      </c>
      <c r="ES14" s="16">
        <f t="shared" si="7"/>
        <v>334</v>
      </c>
      <c r="ET14" s="17">
        <f t="shared" ref="ET14:FY14" si="8">SUM(ET3:ET13)</f>
        <v>650</v>
      </c>
      <c r="EU14" s="17">
        <f t="shared" si="8"/>
        <v>982</v>
      </c>
      <c r="EV14" s="17">
        <f t="shared" si="8"/>
        <v>1159</v>
      </c>
      <c r="EW14" s="17">
        <f t="shared" si="8"/>
        <v>2706</v>
      </c>
      <c r="EX14" s="17">
        <f t="shared" si="8"/>
        <v>3018</v>
      </c>
      <c r="EY14" s="17">
        <f t="shared" si="8"/>
        <v>2798</v>
      </c>
      <c r="EZ14" s="17">
        <f t="shared" si="8"/>
        <v>633</v>
      </c>
      <c r="FA14" s="16">
        <f t="shared" si="8"/>
        <v>-16</v>
      </c>
      <c r="FB14" s="16">
        <f t="shared" si="8"/>
        <v>253</v>
      </c>
      <c r="FC14" s="16">
        <f t="shared" si="8"/>
        <v>-101</v>
      </c>
      <c r="FD14" s="16">
        <f t="shared" si="8"/>
        <v>576</v>
      </c>
      <c r="FE14" s="16">
        <f t="shared" si="8"/>
        <v>1604</v>
      </c>
      <c r="FF14" s="16">
        <f t="shared" si="8"/>
        <v>484</v>
      </c>
      <c r="FG14" s="16">
        <f t="shared" si="8"/>
        <v>1060</v>
      </c>
      <c r="FH14" s="17">
        <f t="shared" si="8"/>
        <v>1805</v>
      </c>
      <c r="FI14" s="17">
        <f t="shared" si="8"/>
        <v>298</v>
      </c>
      <c r="FJ14" s="17">
        <f t="shared" si="8"/>
        <v>435</v>
      </c>
      <c r="FK14" s="17">
        <f t="shared" si="8"/>
        <v>2488</v>
      </c>
      <c r="FL14" s="17">
        <f t="shared" si="8"/>
        <v>1381</v>
      </c>
      <c r="FM14" s="17">
        <f t="shared" si="8"/>
        <v>686</v>
      </c>
      <c r="FN14" s="17">
        <f t="shared" si="8"/>
        <v>31</v>
      </c>
      <c r="FO14" s="16">
        <f t="shared" si="8"/>
        <v>-125</v>
      </c>
      <c r="FP14" s="16">
        <f t="shared" si="8"/>
        <v>-568</v>
      </c>
      <c r="FQ14" s="16">
        <f t="shared" si="8"/>
        <v>-1455</v>
      </c>
      <c r="FR14" s="16">
        <f t="shared" si="8"/>
        <v>-1049</v>
      </c>
      <c r="FS14" s="16">
        <f t="shared" si="8"/>
        <v>-672</v>
      </c>
      <c r="FT14" s="16">
        <f t="shared" si="8"/>
        <v>-533</v>
      </c>
      <c r="FU14" s="16">
        <f t="shared" si="8"/>
        <v>-2052</v>
      </c>
      <c r="FV14" s="17">
        <f t="shared" si="8"/>
        <v>-1472</v>
      </c>
      <c r="FW14" s="17">
        <f t="shared" si="8"/>
        <v>-905</v>
      </c>
      <c r="FX14" s="17">
        <f t="shared" si="8"/>
        <v>-1640</v>
      </c>
      <c r="FY14" s="17">
        <f t="shared" si="8"/>
        <v>-2882</v>
      </c>
      <c r="FZ14" s="17">
        <f t="shared" ref="FZ14:HE14" si="9">SUM(FZ3:FZ13)</f>
        <v>-1700</v>
      </c>
      <c r="GA14" s="17">
        <f t="shared" si="9"/>
        <v>-290</v>
      </c>
      <c r="GB14" s="17">
        <f t="shared" si="9"/>
        <v>-1077</v>
      </c>
      <c r="GC14" s="16">
        <f t="shared" si="9"/>
        <v>-1033</v>
      </c>
      <c r="GD14" s="16">
        <f t="shared" si="9"/>
        <v>433</v>
      </c>
      <c r="GE14" s="16">
        <f t="shared" si="9"/>
        <v>1002</v>
      </c>
      <c r="GF14" s="16">
        <f t="shared" si="9"/>
        <v>1445</v>
      </c>
      <c r="GG14" s="16">
        <f t="shared" si="9"/>
        <v>372</v>
      </c>
      <c r="GH14" s="16">
        <f t="shared" si="9"/>
        <v>-620</v>
      </c>
      <c r="GI14" s="16">
        <f t="shared" si="9"/>
        <v>-409</v>
      </c>
      <c r="GJ14" s="17">
        <f t="shared" si="9"/>
        <v>779</v>
      </c>
      <c r="GK14" s="17">
        <f t="shared" si="9"/>
        <v>1885</v>
      </c>
      <c r="GL14" s="17">
        <f t="shared" si="9"/>
        <v>2166</v>
      </c>
      <c r="GM14" s="17">
        <f t="shared" si="9"/>
        <v>2949</v>
      </c>
      <c r="GN14" s="17">
        <f t="shared" si="9"/>
        <v>2376</v>
      </c>
      <c r="GO14" s="17">
        <f t="shared" si="9"/>
        <v>1063</v>
      </c>
      <c r="GP14" s="17">
        <f t="shared" si="9"/>
        <v>864</v>
      </c>
      <c r="GQ14" s="16">
        <f t="shared" si="9"/>
        <v>7</v>
      </c>
      <c r="GR14" s="16">
        <f t="shared" si="9"/>
        <v>-633</v>
      </c>
      <c r="GS14" s="16">
        <f t="shared" si="9"/>
        <v>-809</v>
      </c>
      <c r="GT14" s="16">
        <f t="shared" si="9"/>
        <v>-1236</v>
      </c>
      <c r="GU14" s="16">
        <f t="shared" si="9"/>
        <v>-2066</v>
      </c>
      <c r="GV14" s="16">
        <f t="shared" si="9"/>
        <v>-1369</v>
      </c>
      <c r="GW14" s="16">
        <f t="shared" si="9"/>
        <v>-41</v>
      </c>
      <c r="GX14" s="17">
        <f t="shared" si="9"/>
        <v>1499</v>
      </c>
      <c r="GY14" s="17">
        <f t="shared" si="9"/>
        <v>1554</v>
      </c>
      <c r="GZ14" s="17">
        <f t="shared" si="9"/>
        <v>550</v>
      </c>
      <c r="HA14" s="17">
        <f t="shared" si="9"/>
        <v>903</v>
      </c>
      <c r="HB14" s="17">
        <f t="shared" si="9"/>
        <v>-1310</v>
      </c>
      <c r="HC14" s="17">
        <f t="shared" si="9"/>
        <v>-1252</v>
      </c>
      <c r="HD14" s="17">
        <f t="shared" si="9"/>
        <v>375</v>
      </c>
      <c r="HE14" s="16">
        <f t="shared" si="9"/>
        <v>3264</v>
      </c>
      <c r="HF14" s="16">
        <f t="shared" ref="HF14:IK14" si="10">SUM(HF3:HF13)</f>
        <v>4174</v>
      </c>
      <c r="HG14" s="16">
        <f t="shared" si="10"/>
        <v>2856</v>
      </c>
      <c r="HH14" s="16">
        <f t="shared" si="10"/>
        <v>1745</v>
      </c>
      <c r="HI14" s="16">
        <f t="shared" si="10"/>
        <v>2498</v>
      </c>
      <c r="HJ14" s="16">
        <f t="shared" si="10"/>
        <v>3653</v>
      </c>
      <c r="HK14" s="16">
        <f t="shared" si="10"/>
        <v>3535</v>
      </c>
      <c r="HL14" s="17">
        <f t="shared" si="10"/>
        <v>4610</v>
      </c>
      <c r="HM14" s="17">
        <f t="shared" si="10"/>
        <v>3710</v>
      </c>
      <c r="HN14" s="17">
        <f t="shared" si="10"/>
        <v>4747</v>
      </c>
      <c r="HO14" s="17">
        <f t="shared" si="10"/>
        <v>3111</v>
      </c>
      <c r="HP14" s="17">
        <f t="shared" si="10"/>
        <v>1663</v>
      </c>
      <c r="HQ14" s="17">
        <f t="shared" si="10"/>
        <v>1123</v>
      </c>
      <c r="HR14" s="17">
        <f t="shared" si="10"/>
        <v>1410</v>
      </c>
      <c r="HS14" s="16">
        <f t="shared" si="10"/>
        <v>1123</v>
      </c>
      <c r="HT14" s="16">
        <f t="shared" si="10"/>
        <v>1412</v>
      </c>
      <c r="HU14" s="16">
        <f t="shared" si="10"/>
        <v>1300</v>
      </c>
      <c r="HV14" s="16">
        <f t="shared" si="10"/>
        <v>1644</v>
      </c>
      <c r="HW14" s="16">
        <f t="shared" si="10"/>
        <v>1603</v>
      </c>
      <c r="HX14" s="16">
        <f t="shared" si="10"/>
        <v>2632</v>
      </c>
      <c r="HY14" s="16">
        <f t="shared" si="10"/>
        <v>3709</v>
      </c>
      <c r="HZ14" s="17">
        <f t="shared" si="10"/>
        <v>2941</v>
      </c>
      <c r="IA14" s="17">
        <f t="shared" si="10"/>
        <v>1701</v>
      </c>
      <c r="IB14" s="17">
        <f t="shared" si="10"/>
        <v>1209</v>
      </c>
      <c r="IC14" s="17">
        <f t="shared" si="10"/>
        <v>2561</v>
      </c>
      <c r="ID14" s="17">
        <f t="shared" si="10"/>
        <v>2968</v>
      </c>
      <c r="IE14" s="17">
        <f t="shared" si="10"/>
        <v>2604</v>
      </c>
      <c r="IF14" s="17">
        <f t="shared" si="10"/>
        <v>2965</v>
      </c>
      <c r="IG14" s="16">
        <f t="shared" si="10"/>
        <v>1332</v>
      </c>
      <c r="IH14" s="16">
        <f t="shared" si="10"/>
        <v>480</v>
      </c>
      <c r="II14" s="16">
        <f t="shared" si="10"/>
        <v>3327</v>
      </c>
      <c r="IJ14" s="16">
        <f t="shared" si="10"/>
        <v>1651</v>
      </c>
      <c r="IK14" s="16">
        <f t="shared" si="10"/>
        <v>1607</v>
      </c>
      <c r="IL14" s="16">
        <f t="shared" ref="IL14:IV14" si="11">SUM(IL3:IL13)</f>
        <v>3114</v>
      </c>
      <c r="IM14" s="16">
        <f t="shared" si="11"/>
        <v>4726</v>
      </c>
      <c r="IN14" s="17">
        <f t="shared" si="11"/>
        <v>5167</v>
      </c>
      <c r="IO14" s="17">
        <f t="shared" si="11"/>
        <v>4520</v>
      </c>
      <c r="IP14" s="17">
        <f t="shared" si="11"/>
        <v>2734</v>
      </c>
      <c r="IQ14" s="17">
        <f t="shared" si="11"/>
        <v>1099</v>
      </c>
      <c r="IR14" s="17">
        <f t="shared" si="11"/>
        <v>2168</v>
      </c>
      <c r="IS14" s="17">
        <f t="shared" si="11"/>
        <v>1186</v>
      </c>
      <c r="IT14" s="17">
        <f t="shared" si="11"/>
        <v>511</v>
      </c>
      <c r="IU14" s="18"/>
    </row>
    <row r="15" spans="1:255" s="19" customFormat="1" ht="10.199999999999999" thickTop="1" x14ac:dyDescent="0.2">
      <c r="B15" s="20">
        <v>90.7</v>
      </c>
      <c r="C15" s="20">
        <v>79.3</v>
      </c>
      <c r="D15" s="20">
        <v>76.599999999999994</v>
      </c>
      <c r="E15" s="20">
        <v>72.599999999999994</v>
      </c>
      <c r="F15" s="20">
        <v>71</v>
      </c>
      <c r="G15" s="20">
        <v>86.5</v>
      </c>
      <c r="H15" s="20">
        <v>87.7</v>
      </c>
      <c r="I15" s="21">
        <v>85.6</v>
      </c>
      <c r="J15" s="21">
        <v>86.8</v>
      </c>
      <c r="K15" s="21">
        <v>90.4</v>
      </c>
      <c r="L15" s="21">
        <v>100.4</v>
      </c>
      <c r="M15" s="21">
        <v>99</v>
      </c>
      <c r="N15" s="21">
        <v>84.2</v>
      </c>
      <c r="O15" s="21">
        <v>85.8</v>
      </c>
      <c r="P15" s="20"/>
      <c r="Q15" s="20"/>
      <c r="R15" s="20"/>
      <c r="S15" s="20"/>
      <c r="T15" s="20"/>
      <c r="U15" s="20"/>
      <c r="V15" s="20"/>
      <c r="W15" s="21"/>
      <c r="X15" s="21"/>
      <c r="Y15" s="21"/>
      <c r="Z15" s="21"/>
      <c r="AA15" s="21"/>
      <c r="AB15" s="21"/>
      <c r="AC15" s="21"/>
      <c r="AD15" s="20"/>
      <c r="AE15" s="20"/>
      <c r="AF15" s="20"/>
      <c r="AG15" s="20"/>
      <c r="AH15" s="20"/>
      <c r="AI15" s="20"/>
      <c r="AJ15" s="20"/>
      <c r="AK15" s="21"/>
      <c r="AL15" s="21"/>
      <c r="AM15" s="21"/>
      <c r="AN15" s="21"/>
      <c r="AO15" s="21"/>
      <c r="AP15" s="21"/>
      <c r="AQ15" s="21"/>
      <c r="AR15" s="20"/>
      <c r="AS15" s="20"/>
      <c r="AT15" s="20"/>
      <c r="AU15" s="20"/>
      <c r="AV15" s="20"/>
      <c r="AW15" s="20"/>
      <c r="AX15" s="20"/>
      <c r="AY15" s="21"/>
      <c r="AZ15" s="21"/>
      <c r="BA15" s="21"/>
      <c r="BB15" s="21"/>
      <c r="BC15" s="21"/>
      <c r="BD15" s="21"/>
      <c r="BE15" s="21"/>
      <c r="BF15" s="20"/>
      <c r="BG15" s="20"/>
      <c r="BH15" s="20"/>
      <c r="BI15" s="20"/>
      <c r="BJ15" s="20"/>
      <c r="BK15" s="20"/>
      <c r="BL15" s="20"/>
      <c r="BM15" s="21"/>
      <c r="BN15" s="21"/>
      <c r="BO15" s="21"/>
      <c r="BP15" s="21"/>
      <c r="BQ15" s="21"/>
      <c r="BR15" s="21"/>
      <c r="BS15" s="21"/>
      <c r="BT15" s="20"/>
      <c r="BU15" s="20"/>
      <c r="BV15" s="20"/>
      <c r="BW15" s="20"/>
      <c r="BX15" s="20"/>
      <c r="BY15" s="20"/>
      <c r="BZ15" s="20"/>
      <c r="CA15" s="21"/>
      <c r="CB15" s="21"/>
      <c r="CC15" s="21"/>
      <c r="CD15" s="21"/>
      <c r="CE15" s="21"/>
      <c r="CF15" s="21"/>
      <c r="CG15" s="21"/>
      <c r="CH15" s="20"/>
      <c r="CI15" s="20"/>
      <c r="CJ15" s="20"/>
      <c r="CK15" s="20"/>
      <c r="CL15" s="20"/>
      <c r="CM15" s="20"/>
      <c r="CN15" s="20"/>
      <c r="CO15" s="21"/>
      <c r="CP15" s="21"/>
      <c r="CQ15" s="21"/>
      <c r="CR15" s="21"/>
      <c r="CS15" s="21"/>
      <c r="CT15" s="21"/>
      <c r="CU15" s="21"/>
      <c r="CV15" s="20"/>
      <c r="CW15" s="20"/>
      <c r="CX15" s="20"/>
      <c r="CY15" s="20"/>
      <c r="CZ15" s="20"/>
      <c r="DA15" s="20"/>
      <c r="DB15" s="20"/>
      <c r="DC15" s="21"/>
      <c r="DD15" s="21"/>
      <c r="DE15" s="21"/>
      <c r="DF15" s="21"/>
      <c r="DG15" s="21"/>
      <c r="DH15" s="21"/>
      <c r="DI15" s="21"/>
      <c r="DJ15" s="20"/>
      <c r="DK15" s="20"/>
      <c r="DL15" s="20"/>
      <c r="DM15" s="20"/>
      <c r="DN15" s="20"/>
      <c r="DO15" s="20"/>
      <c r="DP15" s="20"/>
      <c r="DQ15" s="21"/>
      <c r="DR15" s="21"/>
      <c r="DS15" s="21"/>
      <c r="DT15" s="21"/>
      <c r="DU15" s="21"/>
      <c r="DV15" s="21"/>
      <c r="DW15" s="21"/>
      <c r="DX15" s="20"/>
      <c r="DY15" s="20"/>
      <c r="DZ15" s="20"/>
      <c r="EA15" s="20"/>
      <c r="EB15" s="20"/>
      <c r="EC15" s="20"/>
      <c r="ED15" s="20"/>
      <c r="EE15" s="20"/>
      <c r="EF15" s="21"/>
      <c r="EG15" s="21"/>
      <c r="EH15" s="21"/>
      <c r="EI15" s="21"/>
      <c r="EJ15" s="21"/>
      <c r="EK15" s="21"/>
      <c r="EL15" s="21"/>
      <c r="EM15" s="20"/>
      <c r="EN15" s="20"/>
      <c r="EO15" s="20"/>
      <c r="EP15" s="20"/>
      <c r="EQ15" s="20"/>
      <c r="ER15" s="20"/>
      <c r="ES15" s="20"/>
      <c r="ET15" s="21"/>
      <c r="EU15" s="21"/>
      <c r="EV15" s="21"/>
      <c r="EW15" s="21"/>
      <c r="EX15" s="21"/>
      <c r="EY15" s="21"/>
      <c r="EZ15" s="21"/>
      <c r="FA15" s="20"/>
      <c r="FB15" s="20"/>
      <c r="FC15" s="20"/>
      <c r="FD15" s="20"/>
      <c r="FE15" s="20"/>
      <c r="FF15" s="20"/>
      <c r="FG15" s="20"/>
      <c r="FH15" s="21"/>
      <c r="FI15" s="21"/>
      <c r="FJ15" s="21"/>
      <c r="FK15" s="21"/>
      <c r="FL15" s="21"/>
      <c r="FM15" s="21"/>
      <c r="FN15" s="21"/>
      <c r="FO15" s="20"/>
      <c r="FP15" s="20"/>
      <c r="FQ15" s="20"/>
      <c r="FR15" s="20"/>
      <c r="FS15" s="20"/>
      <c r="FT15" s="20"/>
      <c r="FU15" s="20"/>
      <c r="FV15" s="21"/>
      <c r="FW15" s="21"/>
      <c r="FX15" s="21"/>
      <c r="FY15" s="21"/>
      <c r="FZ15" s="21"/>
      <c r="GA15" s="21"/>
      <c r="GB15" s="21"/>
      <c r="GC15" s="20"/>
      <c r="GD15" s="20"/>
      <c r="GE15" s="20"/>
      <c r="GF15" s="20"/>
      <c r="GG15" s="20"/>
      <c r="GH15" s="20"/>
      <c r="GI15" s="20"/>
      <c r="GJ15" s="21"/>
      <c r="GK15" s="21"/>
      <c r="GL15" s="21"/>
      <c r="GM15" s="21"/>
      <c r="GN15" s="21"/>
      <c r="GO15" s="21"/>
      <c r="GP15" s="21"/>
      <c r="GQ15" s="20"/>
      <c r="GR15" s="20"/>
      <c r="GS15" s="20"/>
      <c r="GT15" s="20"/>
      <c r="GU15" s="20"/>
      <c r="GV15" s="20"/>
      <c r="GW15" s="20"/>
      <c r="GX15" s="21"/>
      <c r="GY15" s="21"/>
      <c r="GZ15" s="21"/>
      <c r="HA15" s="21"/>
      <c r="HB15" s="21"/>
      <c r="HC15" s="21"/>
      <c r="HD15" s="21"/>
      <c r="HE15" s="20"/>
      <c r="HF15" s="20"/>
      <c r="HG15" s="20"/>
      <c r="HH15" s="20"/>
      <c r="HI15" s="20"/>
      <c r="HJ15" s="20"/>
      <c r="HK15" s="20"/>
      <c r="HL15" s="21"/>
      <c r="HM15" s="21"/>
      <c r="HN15" s="21">
        <v>53.9</v>
      </c>
      <c r="HO15" s="21">
        <v>52.3</v>
      </c>
      <c r="HP15" s="21">
        <v>50.9</v>
      </c>
      <c r="HQ15" s="21">
        <v>50.3</v>
      </c>
      <c r="HR15" s="21">
        <v>50.6</v>
      </c>
      <c r="HS15" s="20">
        <v>50.3</v>
      </c>
      <c r="HT15" s="20">
        <v>50.6</v>
      </c>
      <c r="HU15" s="20">
        <v>50.9</v>
      </c>
      <c r="HV15" s="20">
        <v>50.7</v>
      </c>
      <c r="HW15" s="20">
        <v>50.5</v>
      </c>
      <c r="HX15" s="20">
        <v>51.3</v>
      </c>
      <c r="HY15" s="20">
        <v>52.4</v>
      </c>
      <c r="HZ15" s="21">
        <v>51.6</v>
      </c>
      <c r="IA15" s="21">
        <v>50.4</v>
      </c>
      <c r="IB15" s="21">
        <v>49.8</v>
      </c>
      <c r="IC15" s="21">
        <v>50.9</v>
      </c>
      <c r="ID15" s="21">
        <v>51.3</v>
      </c>
      <c r="IE15" s="21">
        <v>51</v>
      </c>
      <c r="IF15" s="21">
        <v>51.3</v>
      </c>
      <c r="IG15" s="20">
        <v>49.6</v>
      </c>
      <c r="IH15" s="20">
        <v>48.8</v>
      </c>
      <c r="II15" s="20">
        <v>51.2</v>
      </c>
      <c r="IJ15" s="20">
        <v>49.5</v>
      </c>
      <c r="IK15" s="20">
        <v>49.4</v>
      </c>
      <c r="IL15" s="20">
        <v>51</v>
      </c>
      <c r="IM15" s="20">
        <v>52.4</v>
      </c>
      <c r="IN15" s="21">
        <v>52.8</v>
      </c>
      <c r="IO15" s="21">
        <v>52.1</v>
      </c>
      <c r="IP15" s="21">
        <v>50.3</v>
      </c>
      <c r="IQ15" s="21">
        <v>48.6</v>
      </c>
      <c r="IR15" s="21">
        <v>49.4</v>
      </c>
      <c r="IS15" s="21">
        <v>48.3</v>
      </c>
      <c r="IT15" s="21">
        <v>47.6</v>
      </c>
      <c r="IU15" s="21"/>
    </row>
    <row r="16" spans="1:255" s="19" customFormat="1" x14ac:dyDescent="0.2">
      <c r="B16" s="20"/>
      <c r="C16" s="20"/>
      <c r="D16" s="20"/>
      <c r="E16" s="20"/>
      <c r="F16" s="20"/>
      <c r="G16" s="20"/>
      <c r="H16" s="20"/>
      <c r="I16" s="21"/>
      <c r="J16" s="21"/>
      <c r="K16" s="21"/>
      <c r="L16" s="21"/>
      <c r="M16" s="21"/>
      <c r="N16" s="21"/>
      <c r="O16" s="21"/>
      <c r="P16" s="20"/>
      <c r="Q16" s="20"/>
      <c r="R16" s="20"/>
      <c r="S16" s="20"/>
      <c r="T16" s="20"/>
      <c r="U16" s="20"/>
      <c r="V16" s="20"/>
      <c r="W16" s="21"/>
      <c r="X16" s="21"/>
      <c r="Y16" s="21"/>
      <c r="Z16" s="21"/>
      <c r="AA16" s="21"/>
      <c r="AB16" s="21"/>
      <c r="AC16" s="21"/>
      <c r="AD16" s="20"/>
      <c r="AE16" s="20"/>
      <c r="AF16" s="20"/>
      <c r="AG16" s="20"/>
      <c r="AH16" s="20"/>
      <c r="AI16" s="20"/>
      <c r="AJ16" s="20"/>
      <c r="AK16" s="21"/>
      <c r="AL16" s="21"/>
      <c r="AM16" s="21"/>
      <c r="AN16" s="21"/>
      <c r="AO16" s="21"/>
      <c r="AP16" s="21"/>
      <c r="AQ16" s="21"/>
      <c r="AR16" s="20"/>
      <c r="AS16" s="20"/>
      <c r="AT16" s="20"/>
      <c r="AU16" s="20"/>
      <c r="AV16" s="20"/>
      <c r="AW16" s="20"/>
      <c r="AX16" s="20"/>
      <c r="AY16" s="21"/>
      <c r="AZ16" s="21"/>
      <c r="BA16" s="21"/>
      <c r="BB16" s="21"/>
      <c r="BC16" s="21"/>
      <c r="BD16" s="21"/>
      <c r="BE16" s="21"/>
      <c r="BF16" s="20"/>
      <c r="BG16" s="20"/>
      <c r="BH16" s="20"/>
      <c r="BI16" s="20"/>
      <c r="BJ16" s="20"/>
      <c r="BK16" s="20"/>
      <c r="BL16" s="20"/>
      <c r="BM16" s="21"/>
      <c r="BN16" s="21"/>
      <c r="BO16" s="21"/>
      <c r="BP16" s="21"/>
      <c r="BQ16" s="21"/>
      <c r="BR16" s="21"/>
      <c r="BS16" s="21"/>
      <c r="BT16" s="20"/>
      <c r="BU16" s="20"/>
      <c r="BV16" s="20"/>
      <c r="BW16" s="20"/>
      <c r="BX16" s="20"/>
      <c r="BY16" s="20"/>
      <c r="BZ16" s="20"/>
      <c r="CA16" s="21"/>
      <c r="CB16" s="21"/>
      <c r="CC16" s="21"/>
      <c r="CD16" s="21"/>
      <c r="CE16" s="21"/>
      <c r="CF16" s="21"/>
      <c r="CG16" s="21"/>
      <c r="CH16" s="20"/>
      <c r="CI16" s="20"/>
      <c r="CJ16" s="20"/>
      <c r="CK16" s="20"/>
      <c r="CL16" s="20"/>
      <c r="CM16" s="20"/>
      <c r="CN16" s="20"/>
      <c r="CO16" s="21"/>
      <c r="CP16" s="21"/>
      <c r="CQ16" s="21"/>
      <c r="CR16" s="21"/>
      <c r="CS16" s="21"/>
      <c r="CT16" s="21"/>
      <c r="CU16" s="21"/>
      <c r="CV16" s="20"/>
      <c r="CW16" s="20"/>
      <c r="CX16" s="20"/>
      <c r="CY16" s="20"/>
      <c r="CZ16" s="20"/>
      <c r="DA16" s="20"/>
      <c r="DB16" s="20"/>
      <c r="DC16" s="21"/>
      <c r="DD16" s="21"/>
      <c r="DE16" s="21"/>
      <c r="DF16" s="21"/>
      <c r="DG16" s="21"/>
      <c r="DH16" s="21"/>
      <c r="DI16" s="21"/>
      <c r="DJ16" s="20"/>
      <c r="DK16" s="20"/>
      <c r="DL16" s="20"/>
      <c r="DM16" s="20"/>
      <c r="DN16" s="20"/>
      <c r="DO16" s="20"/>
      <c r="DP16" s="20"/>
      <c r="DQ16" s="21"/>
      <c r="DR16" s="21"/>
      <c r="DS16" s="21"/>
      <c r="DT16" s="21"/>
      <c r="DU16" s="21"/>
      <c r="DV16" s="21"/>
      <c r="DW16" s="21"/>
      <c r="DX16" s="20"/>
      <c r="DY16" s="20"/>
      <c r="DZ16" s="20"/>
      <c r="EA16" s="20"/>
      <c r="EB16" s="20"/>
      <c r="EC16" s="20"/>
      <c r="ED16" s="20"/>
      <c r="EE16" s="20"/>
      <c r="EF16" s="21"/>
      <c r="EG16" s="21"/>
      <c r="EH16" s="21"/>
      <c r="EI16" s="21"/>
      <c r="EJ16" s="21"/>
      <c r="EK16" s="21"/>
      <c r="EL16" s="21"/>
      <c r="EM16" s="20"/>
      <c r="EN16" s="20"/>
      <c r="EO16" s="20"/>
      <c r="EP16" s="20"/>
      <c r="EQ16" s="20"/>
      <c r="ER16" s="20"/>
      <c r="ES16" s="20"/>
      <c r="ET16" s="21"/>
      <c r="EU16" s="21"/>
      <c r="EV16" s="21"/>
      <c r="EW16" s="21"/>
      <c r="EX16" s="21"/>
      <c r="EY16" s="21"/>
      <c r="EZ16" s="21"/>
      <c r="FA16" s="20"/>
      <c r="FB16" s="20"/>
      <c r="FC16" s="20"/>
      <c r="FD16" s="20"/>
      <c r="FE16" s="20"/>
      <c r="FF16" s="20"/>
      <c r="FG16" s="20"/>
      <c r="FH16" s="21"/>
      <c r="FI16" s="21"/>
      <c r="FJ16" s="21"/>
      <c r="FK16" s="21"/>
      <c r="FL16" s="21"/>
      <c r="FM16" s="21"/>
      <c r="FN16" s="21"/>
      <c r="FO16" s="20"/>
      <c r="FP16" s="20"/>
      <c r="FQ16" s="20"/>
      <c r="FR16" s="20"/>
      <c r="FS16" s="20"/>
      <c r="FT16" s="20"/>
      <c r="FU16" s="20"/>
      <c r="FV16" s="21"/>
      <c r="FW16" s="21"/>
      <c r="FX16" s="21"/>
      <c r="FY16" s="21"/>
      <c r="FZ16" s="21"/>
      <c r="GA16" s="21"/>
      <c r="GB16" s="21"/>
      <c r="GC16" s="20"/>
      <c r="GD16" s="20"/>
      <c r="GE16" s="20"/>
      <c r="GF16" s="20"/>
      <c r="GG16" s="20"/>
      <c r="GH16" s="20"/>
      <c r="GI16" s="20"/>
      <c r="GJ16" s="21"/>
      <c r="GK16" s="21"/>
      <c r="GL16" s="21"/>
      <c r="GM16" s="21"/>
      <c r="GN16" s="21"/>
      <c r="GO16" s="21"/>
      <c r="GP16" s="21"/>
      <c r="GQ16" s="20"/>
      <c r="GR16" s="20"/>
      <c r="GS16" s="20"/>
      <c r="GT16" s="20"/>
      <c r="GU16" s="20"/>
      <c r="GV16" s="20"/>
      <c r="GW16" s="20"/>
      <c r="GX16" s="21"/>
      <c r="GY16" s="21"/>
      <c r="GZ16" s="21"/>
      <c r="HA16" s="21"/>
      <c r="HB16" s="21"/>
      <c r="HC16" s="21"/>
      <c r="HD16" s="21"/>
      <c r="HE16" s="20"/>
      <c r="HF16" s="20"/>
      <c r="HG16" s="20"/>
      <c r="HH16" s="20"/>
      <c r="HI16" s="20"/>
      <c r="HJ16" s="20"/>
      <c r="HK16" s="20"/>
      <c r="HL16" s="21"/>
      <c r="HM16" s="21"/>
      <c r="HN16" s="21">
        <f>HN15-(HN14/1000)</f>
        <v>49.152999999999999</v>
      </c>
      <c r="HO16" s="21">
        <f t="shared" ref="HO16:IT16" si="12">HO15-(HO14/1000)</f>
        <v>49.189</v>
      </c>
      <c r="HP16" s="21">
        <f t="shared" si="12"/>
        <v>49.237000000000002</v>
      </c>
      <c r="HQ16" s="21">
        <f t="shared" si="12"/>
        <v>49.177</v>
      </c>
      <c r="HR16" s="21">
        <f t="shared" si="12"/>
        <v>49.190000000000005</v>
      </c>
      <c r="HS16" s="21">
        <f t="shared" si="12"/>
        <v>49.177</v>
      </c>
      <c r="HT16" s="21">
        <f t="shared" si="12"/>
        <v>49.188000000000002</v>
      </c>
      <c r="HU16" s="21">
        <f t="shared" si="12"/>
        <v>49.6</v>
      </c>
      <c r="HV16" s="21">
        <f t="shared" si="12"/>
        <v>49.056000000000004</v>
      </c>
      <c r="HW16" s="21">
        <f t="shared" si="12"/>
        <v>48.896999999999998</v>
      </c>
      <c r="HX16" s="21">
        <f t="shared" si="12"/>
        <v>48.667999999999999</v>
      </c>
      <c r="HY16" s="21">
        <f t="shared" si="12"/>
        <v>48.690999999999995</v>
      </c>
      <c r="HZ16" s="21">
        <f t="shared" si="12"/>
        <v>48.658999999999999</v>
      </c>
      <c r="IA16" s="21">
        <f t="shared" si="12"/>
        <v>48.698999999999998</v>
      </c>
      <c r="IB16" s="21">
        <f t="shared" si="12"/>
        <v>48.590999999999994</v>
      </c>
      <c r="IC16" s="21">
        <f t="shared" si="12"/>
        <v>48.338999999999999</v>
      </c>
      <c r="ID16" s="21">
        <f t="shared" si="12"/>
        <v>48.331999999999994</v>
      </c>
      <c r="IE16" s="21">
        <f t="shared" si="12"/>
        <v>48.396000000000001</v>
      </c>
      <c r="IF16" s="21">
        <f t="shared" si="12"/>
        <v>48.334999999999994</v>
      </c>
      <c r="IG16" s="21">
        <f t="shared" si="12"/>
        <v>48.268000000000001</v>
      </c>
      <c r="IH16" s="21">
        <f t="shared" si="12"/>
        <v>48.32</v>
      </c>
      <c r="II16" s="21">
        <f t="shared" si="12"/>
        <v>47.873000000000005</v>
      </c>
      <c r="IJ16" s="21">
        <f t="shared" si="12"/>
        <v>47.848999999999997</v>
      </c>
      <c r="IK16" s="21">
        <f t="shared" si="12"/>
        <v>47.792999999999999</v>
      </c>
      <c r="IL16" s="21">
        <f t="shared" si="12"/>
        <v>47.886000000000003</v>
      </c>
      <c r="IM16" s="21">
        <f t="shared" si="12"/>
        <v>47.673999999999999</v>
      </c>
      <c r="IN16" s="21">
        <f t="shared" si="12"/>
        <v>47.632999999999996</v>
      </c>
      <c r="IO16" s="21">
        <f t="shared" si="12"/>
        <v>47.58</v>
      </c>
      <c r="IP16" s="21">
        <f t="shared" si="12"/>
        <v>47.565999999999995</v>
      </c>
      <c r="IQ16" s="21">
        <f t="shared" si="12"/>
        <v>47.501000000000005</v>
      </c>
      <c r="IR16" s="21">
        <f t="shared" si="12"/>
        <v>47.231999999999999</v>
      </c>
      <c r="IS16" s="21">
        <f t="shared" si="12"/>
        <v>47.113999999999997</v>
      </c>
      <c r="IT16" s="21">
        <f t="shared" si="12"/>
        <v>47.088999999999999</v>
      </c>
      <c r="IU16" s="21"/>
    </row>
    <row r="17" spans="1:255" s="19" customFormat="1" x14ac:dyDescent="0.2">
      <c r="A17" s="19" t="s">
        <v>25</v>
      </c>
      <c r="B17" s="20"/>
      <c r="C17" s="20"/>
      <c r="D17" s="20"/>
      <c r="E17" s="20"/>
      <c r="F17" s="20"/>
      <c r="G17" s="20"/>
      <c r="H17" s="20"/>
      <c r="I17" s="21"/>
      <c r="J17" s="21"/>
      <c r="K17" s="21"/>
      <c r="L17" s="21"/>
      <c r="M17" s="21"/>
      <c r="N17" s="21"/>
      <c r="O17" s="21"/>
      <c r="P17" s="20"/>
      <c r="Q17" s="20"/>
      <c r="R17" s="20"/>
      <c r="S17" s="20"/>
      <c r="T17" s="20"/>
      <c r="U17" s="20"/>
      <c r="V17" s="20"/>
      <c r="W17" s="21"/>
      <c r="X17" s="21"/>
      <c r="Y17" s="21"/>
      <c r="Z17" s="21"/>
      <c r="AA17" s="21"/>
      <c r="AB17" s="21"/>
      <c r="AC17" s="21"/>
      <c r="AD17" s="20"/>
      <c r="AE17" s="20"/>
      <c r="AF17" s="20"/>
      <c r="AG17" s="20"/>
      <c r="AH17" s="20"/>
      <c r="AI17" s="20"/>
      <c r="AJ17" s="20"/>
      <c r="AK17" s="21">
        <v>70.8</v>
      </c>
      <c r="AL17" s="21">
        <v>71.099999999999994</v>
      </c>
      <c r="AM17" s="21">
        <v>74.400000000000006</v>
      </c>
      <c r="AN17" s="21">
        <v>70.900000000000006</v>
      </c>
      <c r="AO17" s="21">
        <v>62.7</v>
      </c>
      <c r="AP17" s="21">
        <v>62.8</v>
      </c>
      <c r="AQ17" s="21">
        <v>64.599999999999994</v>
      </c>
      <c r="AR17" s="20">
        <v>71.400000000000006</v>
      </c>
      <c r="AS17" s="20">
        <v>65.8</v>
      </c>
      <c r="AT17" s="20">
        <v>64.400000000000006</v>
      </c>
      <c r="AU17" s="20">
        <v>64</v>
      </c>
      <c r="AV17" s="20">
        <v>59.5</v>
      </c>
      <c r="AW17" s="20">
        <v>61.6</v>
      </c>
      <c r="AX17" s="20">
        <v>57.1</v>
      </c>
      <c r="AY17" s="21">
        <v>68.7</v>
      </c>
      <c r="AZ17" s="21">
        <v>79.900000000000006</v>
      </c>
      <c r="BA17" s="21">
        <v>73.8</v>
      </c>
      <c r="BB17" s="21">
        <v>66.599999999999994</v>
      </c>
      <c r="BC17" s="21">
        <v>61</v>
      </c>
      <c r="BD17" s="21">
        <v>66.5</v>
      </c>
      <c r="BE17" s="21">
        <v>68</v>
      </c>
      <c r="BF17" s="20">
        <v>71.2</v>
      </c>
      <c r="BG17" s="20">
        <v>74.2</v>
      </c>
      <c r="BH17" s="20">
        <v>77.900000000000006</v>
      </c>
      <c r="BI17" s="20">
        <v>83.6</v>
      </c>
      <c r="BJ17" s="20">
        <v>78.599999999999994</v>
      </c>
      <c r="BK17" s="20">
        <v>75</v>
      </c>
      <c r="BL17" s="20">
        <v>70.400000000000006</v>
      </c>
      <c r="BM17" s="21">
        <v>68.099999999999994</v>
      </c>
      <c r="BN17" s="21">
        <v>62.8</v>
      </c>
      <c r="BO17" s="21">
        <v>61.6</v>
      </c>
      <c r="BP17" s="21">
        <v>65</v>
      </c>
      <c r="BQ17" s="21">
        <v>64.900000000000006</v>
      </c>
      <c r="BR17" s="21">
        <v>65.2</v>
      </c>
      <c r="BS17" s="21">
        <v>69</v>
      </c>
      <c r="BT17" s="20">
        <v>68.900000000000006</v>
      </c>
      <c r="BU17" s="20">
        <v>68.2</v>
      </c>
      <c r="BV17" s="20">
        <v>77.2</v>
      </c>
      <c r="BW17" s="20">
        <v>78.3</v>
      </c>
      <c r="BX17" s="20">
        <v>75.2</v>
      </c>
      <c r="BY17" s="20">
        <v>73.900000000000006</v>
      </c>
      <c r="BZ17" s="20">
        <v>74.900000000000006</v>
      </c>
      <c r="CA17" s="22">
        <v>75.099999999999994</v>
      </c>
      <c r="CB17" s="22">
        <v>73</v>
      </c>
      <c r="CC17" s="22">
        <v>72.2</v>
      </c>
      <c r="CD17" s="22">
        <v>70.7</v>
      </c>
      <c r="CE17" s="22">
        <v>63.2</v>
      </c>
      <c r="CF17" s="22">
        <v>52.9</v>
      </c>
      <c r="CG17" s="22">
        <v>55.9</v>
      </c>
      <c r="CH17" s="23">
        <v>63.5</v>
      </c>
      <c r="CI17" s="23">
        <v>62.3</v>
      </c>
      <c r="CJ17" s="23">
        <v>61.9</v>
      </c>
      <c r="CK17" s="23">
        <v>65.3</v>
      </c>
      <c r="CL17" s="23">
        <v>62.9</v>
      </c>
      <c r="CM17" s="23">
        <v>59.7</v>
      </c>
      <c r="CN17" s="23">
        <v>63.6</v>
      </c>
      <c r="CO17" s="22">
        <v>65</v>
      </c>
      <c r="CP17" s="22">
        <v>62.5</v>
      </c>
      <c r="CQ17" s="22">
        <v>59.6</v>
      </c>
      <c r="CR17" s="22">
        <v>52.6</v>
      </c>
      <c r="CS17" s="22">
        <v>52.7</v>
      </c>
      <c r="CT17" s="22">
        <v>50.2</v>
      </c>
      <c r="CU17" s="22">
        <v>51.2</v>
      </c>
      <c r="CV17" s="23">
        <v>50.7</v>
      </c>
      <c r="CW17" s="23">
        <v>49.4</v>
      </c>
      <c r="CX17" s="23">
        <v>51.2</v>
      </c>
      <c r="CY17" s="23">
        <v>56.6</v>
      </c>
      <c r="CZ17" s="23">
        <v>53.1</v>
      </c>
      <c r="DA17" s="23">
        <v>51.3</v>
      </c>
      <c r="DB17" s="23">
        <v>50</v>
      </c>
      <c r="DC17" s="22">
        <v>53.9</v>
      </c>
      <c r="DD17" s="22">
        <v>55.8</v>
      </c>
      <c r="DE17" s="22">
        <v>58.8</v>
      </c>
      <c r="DF17" s="22">
        <v>58.4</v>
      </c>
      <c r="DG17" s="22">
        <v>55.6</v>
      </c>
      <c r="DH17" s="22">
        <v>54.3</v>
      </c>
      <c r="DI17" s="22">
        <v>52.3</v>
      </c>
      <c r="DJ17" s="23">
        <v>60.3</v>
      </c>
      <c r="DK17" s="23">
        <v>62</v>
      </c>
      <c r="DL17" s="23">
        <v>59.2</v>
      </c>
      <c r="DM17" s="23">
        <v>58.4</v>
      </c>
      <c r="DN17" s="23">
        <v>55.7</v>
      </c>
      <c r="DO17" s="23">
        <v>51.5</v>
      </c>
      <c r="DP17" s="23">
        <v>52</v>
      </c>
      <c r="DQ17" s="22">
        <v>53.2</v>
      </c>
      <c r="DR17" s="22">
        <v>56.9</v>
      </c>
      <c r="DS17" s="22">
        <v>53.8</v>
      </c>
      <c r="DT17" s="22">
        <v>50.1</v>
      </c>
      <c r="DU17" s="22">
        <v>51</v>
      </c>
      <c r="DV17" s="22">
        <v>51.5</v>
      </c>
      <c r="DW17" s="22">
        <v>50.8</v>
      </c>
      <c r="DX17" s="23">
        <v>50.1</v>
      </c>
      <c r="DY17" s="23">
        <v>47.7</v>
      </c>
      <c r="DZ17" s="23">
        <v>46.5</v>
      </c>
      <c r="EA17" s="23"/>
      <c r="EB17" s="23">
        <v>46.6</v>
      </c>
      <c r="EC17" s="23">
        <v>46.3</v>
      </c>
      <c r="ED17" s="23">
        <v>46.7</v>
      </c>
      <c r="EE17" s="23">
        <v>45.1</v>
      </c>
      <c r="EF17" s="22">
        <v>47.3</v>
      </c>
      <c r="EG17" s="22">
        <v>47.1</v>
      </c>
      <c r="EH17" s="22">
        <v>48.3</v>
      </c>
      <c r="EI17" s="22">
        <v>46.9</v>
      </c>
      <c r="EJ17" s="22">
        <v>46.3</v>
      </c>
      <c r="EK17" s="22">
        <v>46.9</v>
      </c>
      <c r="EL17" s="22">
        <v>47.7</v>
      </c>
      <c r="EM17" s="23">
        <v>47.6</v>
      </c>
      <c r="EN17" s="23">
        <v>46.6</v>
      </c>
      <c r="EO17" s="23">
        <v>47.7</v>
      </c>
      <c r="EP17" s="23">
        <v>46.7</v>
      </c>
      <c r="EQ17" s="23">
        <v>44.9</v>
      </c>
      <c r="ER17" s="23">
        <v>45.5</v>
      </c>
      <c r="ES17" s="23">
        <v>46.4</v>
      </c>
      <c r="ET17" s="22">
        <v>46.7</v>
      </c>
      <c r="EU17" s="22">
        <v>47.1</v>
      </c>
      <c r="EV17" s="22">
        <v>47.2</v>
      </c>
      <c r="EW17" s="22">
        <v>48.9</v>
      </c>
      <c r="EX17" s="22">
        <v>49.2</v>
      </c>
      <c r="EY17" s="22">
        <v>49</v>
      </c>
      <c r="EZ17" s="22">
        <v>46.8</v>
      </c>
      <c r="FA17" s="23">
        <v>46.1</v>
      </c>
      <c r="FB17" s="23">
        <v>46.4</v>
      </c>
      <c r="FC17" s="23">
        <v>46</v>
      </c>
      <c r="FD17" s="23">
        <v>46.8</v>
      </c>
      <c r="FE17" s="23">
        <v>47.8</v>
      </c>
      <c r="FF17" s="23">
        <v>46.8</v>
      </c>
      <c r="FG17" s="23">
        <v>47.4</v>
      </c>
      <c r="FH17" s="22">
        <v>48.2</v>
      </c>
      <c r="FI17" s="22">
        <v>46.7</v>
      </c>
      <c r="FJ17" s="22">
        <v>46.8</v>
      </c>
      <c r="FK17" s="22">
        <v>49</v>
      </c>
      <c r="FL17" s="22">
        <v>48.1</v>
      </c>
      <c r="FM17" s="22">
        <v>47.5</v>
      </c>
      <c r="FN17" s="22">
        <v>46.8</v>
      </c>
      <c r="FO17" s="23">
        <v>47</v>
      </c>
      <c r="FP17" s="23">
        <v>46.6</v>
      </c>
      <c r="FQ17" s="23">
        <v>45.8</v>
      </c>
      <c r="FR17" s="23">
        <v>46.5</v>
      </c>
      <c r="FS17" s="23">
        <v>47</v>
      </c>
      <c r="FT17" s="23">
        <v>47.1</v>
      </c>
      <c r="FU17" s="23">
        <v>45.8</v>
      </c>
      <c r="FV17" s="22">
        <v>46.4</v>
      </c>
      <c r="FW17" s="22">
        <v>47</v>
      </c>
      <c r="FX17" s="22">
        <v>46.2</v>
      </c>
      <c r="FY17" s="22">
        <v>44.9</v>
      </c>
      <c r="FZ17" s="22">
        <v>46.6</v>
      </c>
      <c r="GA17" s="22">
        <v>48.1</v>
      </c>
      <c r="GB17" s="22">
        <v>47.3</v>
      </c>
      <c r="GC17" s="23">
        <v>47.4</v>
      </c>
      <c r="GD17" s="23">
        <v>48.8</v>
      </c>
      <c r="GE17" s="23">
        <v>49.5</v>
      </c>
      <c r="GF17" s="23">
        <v>50</v>
      </c>
      <c r="GG17" s="23">
        <v>49.1</v>
      </c>
      <c r="GH17" s="23">
        <v>48.2</v>
      </c>
      <c r="GI17" s="23">
        <v>48.5</v>
      </c>
      <c r="GJ17" s="22">
        <v>49.8</v>
      </c>
      <c r="GK17" s="22">
        <v>50.9</v>
      </c>
      <c r="GL17" s="22">
        <v>51.2</v>
      </c>
      <c r="GM17" s="22">
        <v>52</v>
      </c>
      <c r="GN17" s="22">
        <v>51.5</v>
      </c>
      <c r="GO17" s="22">
        <v>50.2</v>
      </c>
      <c r="GP17" s="22">
        <v>50</v>
      </c>
      <c r="GQ17" s="23">
        <v>49.2</v>
      </c>
      <c r="GR17" s="23">
        <v>48.6</v>
      </c>
      <c r="GS17" s="23">
        <v>48.4</v>
      </c>
      <c r="GT17" s="23">
        <v>48</v>
      </c>
      <c r="GU17" s="23">
        <v>47.1</v>
      </c>
      <c r="GV17" s="23">
        <v>47.8</v>
      </c>
      <c r="GW17" s="23">
        <v>49.2</v>
      </c>
      <c r="GX17" s="22">
        <v>50.8</v>
      </c>
      <c r="GY17" s="22">
        <v>50.9</v>
      </c>
      <c r="GZ17" s="22">
        <v>49.8</v>
      </c>
      <c r="HA17" s="22">
        <v>50.2</v>
      </c>
      <c r="HB17" s="22">
        <v>48</v>
      </c>
      <c r="HC17" s="22">
        <v>48</v>
      </c>
      <c r="HD17" s="22">
        <v>49.7</v>
      </c>
      <c r="HE17" s="23">
        <v>52.6</v>
      </c>
      <c r="HF17" s="23">
        <v>53.5</v>
      </c>
      <c r="HG17" s="23">
        <v>52.2</v>
      </c>
      <c r="HH17" s="23">
        <v>51</v>
      </c>
      <c r="HI17" s="23">
        <v>51.8</v>
      </c>
      <c r="HJ17" s="23">
        <v>53</v>
      </c>
      <c r="HK17" s="23">
        <v>52.8</v>
      </c>
      <c r="HL17" s="24">
        <v>53.8</v>
      </c>
      <c r="HM17" s="24">
        <v>52.9</v>
      </c>
      <c r="HN17" s="24">
        <v>53.9</v>
      </c>
      <c r="HO17" s="24">
        <v>52.3</v>
      </c>
      <c r="HP17" s="24">
        <v>50.9</v>
      </c>
      <c r="HQ17" s="24">
        <v>50.3</v>
      </c>
      <c r="HR17" s="24">
        <v>50.6</v>
      </c>
      <c r="HS17" s="23">
        <v>50.3</v>
      </c>
      <c r="HT17" s="23">
        <v>50.6</v>
      </c>
      <c r="HU17" s="23">
        <v>50.5</v>
      </c>
      <c r="HV17" s="23">
        <v>50.8</v>
      </c>
      <c r="HW17" s="23">
        <v>50.8</v>
      </c>
      <c r="HX17" s="23">
        <v>51.8</v>
      </c>
      <c r="HY17" s="23">
        <v>52.9</v>
      </c>
      <c r="HZ17" s="22">
        <v>52.1</v>
      </c>
      <c r="IA17" s="22">
        <v>50.9</v>
      </c>
      <c r="IB17" s="22">
        <v>50.4</v>
      </c>
      <c r="IC17" s="22">
        <v>51.8</v>
      </c>
      <c r="ID17" s="22">
        <v>52.1</v>
      </c>
      <c r="IE17" s="22">
        <v>51.7</v>
      </c>
      <c r="IF17" s="22">
        <v>52.1</v>
      </c>
      <c r="IG17" s="23">
        <v>50.3</v>
      </c>
      <c r="IH17" s="23">
        <v>49.3</v>
      </c>
      <c r="II17" s="23">
        <v>52.1</v>
      </c>
      <c r="IJ17" s="23">
        <v>50.3</v>
      </c>
      <c r="IK17" s="23">
        <v>50.2</v>
      </c>
      <c r="IL17" s="23">
        <v>51.3</v>
      </c>
      <c r="IM17" s="23">
        <v>52.9</v>
      </c>
      <c r="IN17" s="22">
        <v>53.2</v>
      </c>
      <c r="IO17" s="22">
        <v>52.5</v>
      </c>
      <c r="IP17" s="22">
        <v>50.5</v>
      </c>
      <c r="IQ17" s="22">
        <v>48.9</v>
      </c>
      <c r="IR17" s="22">
        <v>49.8</v>
      </c>
      <c r="IS17" s="22">
        <v>48.8</v>
      </c>
      <c r="IT17" s="22">
        <v>47.9</v>
      </c>
      <c r="IU17" s="22"/>
    </row>
    <row r="18" spans="1:255" x14ac:dyDescent="0.2">
      <c r="A18" s="1" t="s">
        <v>26</v>
      </c>
      <c r="B18" s="8"/>
      <c r="C18" s="8"/>
      <c r="D18" s="8"/>
      <c r="E18" s="8"/>
      <c r="F18" s="8"/>
      <c r="G18" s="8"/>
      <c r="H18" s="8"/>
      <c r="I18" s="10"/>
      <c r="J18" s="10"/>
      <c r="K18" s="10"/>
      <c r="L18" s="10"/>
      <c r="M18" s="10"/>
      <c r="N18" s="10"/>
      <c r="O18" s="10"/>
      <c r="P18" s="8"/>
      <c r="Q18" s="8"/>
      <c r="R18" s="8"/>
      <c r="S18" s="8"/>
      <c r="T18" s="8"/>
      <c r="U18" s="8"/>
      <c r="V18" s="8"/>
      <c r="W18" s="10"/>
      <c r="X18" s="10"/>
      <c r="Y18" s="10"/>
      <c r="Z18" s="10"/>
      <c r="AA18" s="10"/>
      <c r="AB18" s="10"/>
      <c r="AC18" s="10"/>
      <c r="AD18" s="8"/>
      <c r="AE18" s="8"/>
      <c r="AF18" s="8"/>
      <c r="AG18" s="8"/>
      <c r="AH18" s="8" t="s">
        <v>24</v>
      </c>
      <c r="AI18" s="8"/>
      <c r="AJ18" s="8"/>
      <c r="AK18" s="25">
        <f t="shared" ref="AK18:AX18" si="13">AK17-(AK14/1000)</f>
        <v>79.457999999999998</v>
      </c>
      <c r="AL18" s="25">
        <f t="shared" si="13"/>
        <v>79.391999999999996</v>
      </c>
      <c r="AM18" s="25">
        <f t="shared" si="13"/>
        <v>79.569000000000003</v>
      </c>
      <c r="AN18" s="25">
        <f t="shared" si="13"/>
        <v>79.312000000000012</v>
      </c>
      <c r="AO18" s="25">
        <f t="shared" si="13"/>
        <v>77.941000000000003</v>
      </c>
      <c r="AP18" s="25">
        <f t="shared" si="13"/>
        <v>77.84</v>
      </c>
      <c r="AQ18" s="25">
        <f t="shared" si="13"/>
        <v>77.878999999999991</v>
      </c>
      <c r="AR18" s="26">
        <f t="shared" si="13"/>
        <v>77.996000000000009</v>
      </c>
      <c r="AS18" s="26">
        <f t="shared" si="13"/>
        <v>77.989000000000004</v>
      </c>
      <c r="AT18" s="26">
        <f t="shared" si="13"/>
        <v>76.64200000000001</v>
      </c>
      <c r="AU18" s="26">
        <f t="shared" si="13"/>
        <v>76.33</v>
      </c>
      <c r="AV18" s="26">
        <f t="shared" si="13"/>
        <v>76.073999999999998</v>
      </c>
      <c r="AW18" s="26">
        <f t="shared" si="13"/>
        <v>76.131</v>
      </c>
      <c r="AX18" s="26">
        <f t="shared" si="13"/>
        <v>75.603999999999999</v>
      </c>
      <c r="AY18" s="25">
        <f t="shared" ref="AY18:BD18" si="14">AY17-(AY14/1000)</f>
        <v>76.477000000000004</v>
      </c>
      <c r="AZ18" s="25">
        <f t="shared" si="14"/>
        <v>76.525000000000006</v>
      </c>
      <c r="BA18" s="25">
        <f t="shared" si="14"/>
        <v>76.495999999999995</v>
      </c>
      <c r="BB18" s="25">
        <f t="shared" si="14"/>
        <v>75.205999999999989</v>
      </c>
      <c r="BC18" s="25">
        <f t="shared" si="14"/>
        <v>73.147000000000006</v>
      </c>
      <c r="BD18" s="25">
        <f t="shared" si="14"/>
        <v>73.016999999999996</v>
      </c>
      <c r="BE18" s="25">
        <f t="shared" ref="BE18:BL18" si="15">BE17-(BE14/1000)</f>
        <v>72.466999999999999</v>
      </c>
      <c r="BF18" s="26">
        <f t="shared" si="15"/>
        <v>72.549000000000007</v>
      </c>
      <c r="BG18" s="26">
        <f t="shared" si="15"/>
        <v>72.647999999999996</v>
      </c>
      <c r="BH18" s="26">
        <f t="shared" si="15"/>
        <v>71.913000000000011</v>
      </c>
      <c r="BI18" s="26">
        <f t="shared" si="15"/>
        <v>70.965999999999994</v>
      </c>
      <c r="BJ18" s="26">
        <f t="shared" si="15"/>
        <v>69.887</v>
      </c>
      <c r="BK18" s="26">
        <f t="shared" si="15"/>
        <v>69.94</v>
      </c>
      <c r="BL18" s="26">
        <f t="shared" si="15"/>
        <v>69.659000000000006</v>
      </c>
      <c r="BM18" s="25">
        <f t="shared" ref="BM18:BS18" si="16">BM17-(BM14/1000)</f>
        <v>69.515999999999991</v>
      </c>
      <c r="BN18" s="25">
        <f t="shared" si="16"/>
        <v>69.256</v>
      </c>
      <c r="BO18" s="25">
        <f t="shared" si="16"/>
        <v>67.256</v>
      </c>
      <c r="BP18" s="25">
        <f t="shared" si="16"/>
        <v>67.221000000000004</v>
      </c>
      <c r="BQ18" s="25">
        <f t="shared" si="16"/>
        <v>67.071000000000012</v>
      </c>
      <c r="BR18" s="25">
        <f t="shared" si="16"/>
        <v>65.124000000000009</v>
      </c>
      <c r="BS18" s="25">
        <f t="shared" si="16"/>
        <v>64.789000000000001</v>
      </c>
      <c r="BT18" s="26">
        <f t="shared" ref="BT18:CA18" si="17">BT17-(BT14/1000)</f>
        <v>66.123000000000005</v>
      </c>
      <c r="BU18" s="26">
        <f t="shared" si="17"/>
        <v>66.051000000000002</v>
      </c>
      <c r="BV18" s="26">
        <f t="shared" si="17"/>
        <v>62.895000000000003</v>
      </c>
      <c r="BW18" s="26">
        <f t="shared" si="17"/>
        <v>64.81</v>
      </c>
      <c r="BX18" s="26">
        <f t="shared" si="17"/>
        <v>64.347999999999999</v>
      </c>
      <c r="BY18" s="26">
        <f t="shared" si="17"/>
        <v>61.541000000000004</v>
      </c>
      <c r="BZ18" s="26">
        <f t="shared" si="17"/>
        <v>63.526000000000003</v>
      </c>
      <c r="CA18" s="25">
        <f t="shared" si="17"/>
        <v>63.469999999999992</v>
      </c>
      <c r="CB18" s="25">
        <f t="shared" ref="CB18:CG18" si="18">CB17-(CB14/1000)</f>
        <v>63.387</v>
      </c>
      <c r="CC18" s="25">
        <f t="shared" si="18"/>
        <v>62.346000000000004</v>
      </c>
      <c r="CD18" s="25">
        <f t="shared" si="18"/>
        <v>61.615000000000002</v>
      </c>
      <c r="CE18" s="25">
        <f t="shared" si="18"/>
        <v>61.220000000000006</v>
      </c>
      <c r="CF18" s="25">
        <f t="shared" si="18"/>
        <v>60.674999999999997</v>
      </c>
      <c r="CG18" s="25">
        <f t="shared" si="18"/>
        <v>60.149000000000001</v>
      </c>
      <c r="CH18" s="26">
        <f t="shared" ref="CH18:CN18" si="19">CH17-(CH14/1000)</f>
        <v>60.5</v>
      </c>
      <c r="CI18" s="26">
        <f t="shared" si="19"/>
        <v>60.414999999999999</v>
      </c>
      <c r="CJ18" s="26">
        <f t="shared" si="19"/>
        <v>59.687999999999995</v>
      </c>
      <c r="CK18" s="26">
        <f t="shared" si="19"/>
        <v>59.808</v>
      </c>
      <c r="CL18" s="26">
        <f t="shared" si="19"/>
        <v>59.192999999999998</v>
      </c>
      <c r="CM18" s="26">
        <f t="shared" si="19"/>
        <v>58.659000000000006</v>
      </c>
      <c r="CN18" s="26">
        <f t="shared" si="19"/>
        <v>58.260000000000005</v>
      </c>
      <c r="CO18" s="25">
        <f t="shared" ref="CO18:CU18" si="20">CO17-(CO14/1000)</f>
        <v>58.292999999999999</v>
      </c>
      <c r="CP18" s="25">
        <f t="shared" si="20"/>
        <v>58.173999999999999</v>
      </c>
      <c r="CQ18" s="25">
        <f t="shared" si="20"/>
        <v>58.088999999999999</v>
      </c>
      <c r="CR18" s="25">
        <f t="shared" si="20"/>
        <v>57.471000000000004</v>
      </c>
      <c r="CS18" s="25">
        <f t="shared" si="20"/>
        <v>56.925000000000004</v>
      </c>
      <c r="CT18" s="25">
        <f t="shared" si="20"/>
        <v>56.748000000000005</v>
      </c>
      <c r="CU18" s="25">
        <f t="shared" si="20"/>
        <v>55.297000000000004</v>
      </c>
      <c r="CV18" s="26">
        <f t="shared" ref="CV18:DP18" si="21">CV17-(CV14/1000)</f>
        <v>56.81</v>
      </c>
      <c r="CW18" s="26">
        <f t="shared" si="21"/>
        <v>56.713999999999999</v>
      </c>
      <c r="CX18" s="26">
        <f t="shared" si="21"/>
        <v>55.297000000000004</v>
      </c>
      <c r="CY18" s="26">
        <f t="shared" si="21"/>
        <v>55.478999999999999</v>
      </c>
      <c r="CZ18" s="26">
        <f t="shared" si="21"/>
        <v>55.323</v>
      </c>
      <c r="DA18" s="26">
        <f t="shared" si="21"/>
        <v>54.471999999999994</v>
      </c>
      <c r="DB18" s="26">
        <f t="shared" si="21"/>
        <v>54.143000000000001</v>
      </c>
      <c r="DC18" s="25">
        <f t="shared" si="21"/>
        <v>54.357999999999997</v>
      </c>
      <c r="DD18" s="25">
        <f t="shared" si="21"/>
        <v>54.372</v>
      </c>
      <c r="DE18" s="25">
        <f t="shared" si="21"/>
        <v>53.842999999999996</v>
      </c>
      <c r="DF18" s="25">
        <f t="shared" si="21"/>
        <v>53.354999999999997</v>
      </c>
      <c r="DG18" s="25">
        <f t="shared" si="21"/>
        <v>52.853999999999999</v>
      </c>
      <c r="DH18" s="25">
        <f t="shared" si="21"/>
        <v>52.321999999999996</v>
      </c>
      <c r="DI18" s="25">
        <f t="shared" si="21"/>
        <v>52.259</v>
      </c>
      <c r="DJ18" s="26">
        <f t="shared" si="21"/>
        <v>52.637999999999998</v>
      </c>
      <c r="DK18" s="26">
        <f t="shared" si="21"/>
        <v>52.707999999999998</v>
      </c>
      <c r="DL18" s="26">
        <f t="shared" si="21"/>
        <v>51.790000000000006</v>
      </c>
      <c r="DM18" s="26">
        <f t="shared" si="21"/>
        <v>51.195999999999998</v>
      </c>
      <c r="DN18" s="26">
        <f t="shared" si="21"/>
        <v>51.063000000000002</v>
      </c>
      <c r="DO18" s="26">
        <f t="shared" si="21"/>
        <v>50.84</v>
      </c>
      <c r="DP18" s="26">
        <f t="shared" si="21"/>
        <v>50.344999999999999</v>
      </c>
      <c r="DQ18" s="25">
        <f t="shared" ref="DQ18:DW18" si="22">DQ17-(DQ14/1000)</f>
        <v>50.38</v>
      </c>
      <c r="DR18" s="25">
        <f t="shared" si="22"/>
        <v>50.564</v>
      </c>
      <c r="DS18" s="25">
        <f t="shared" si="22"/>
        <v>50.187999999999995</v>
      </c>
      <c r="DT18" s="25">
        <f t="shared" si="22"/>
        <v>49.286000000000001</v>
      </c>
      <c r="DU18" s="25">
        <f t="shared" si="22"/>
        <v>48.838000000000001</v>
      </c>
      <c r="DV18" s="25">
        <f t="shared" si="22"/>
        <v>48.207000000000001</v>
      </c>
      <c r="DW18" s="25">
        <f t="shared" si="22"/>
        <v>47.683</v>
      </c>
      <c r="DX18" s="26">
        <f t="shared" ref="DX18:EE18" si="23">DX17-(DX14/1000)</f>
        <v>47.669000000000004</v>
      </c>
      <c r="DY18" s="26">
        <f t="shared" si="23"/>
        <v>47.519000000000005</v>
      </c>
      <c r="DZ18" s="26">
        <f t="shared" si="23"/>
        <v>46.698</v>
      </c>
      <c r="EA18" s="26"/>
      <c r="EB18" s="26">
        <f t="shared" si="23"/>
        <v>46.825000000000003</v>
      </c>
      <c r="EC18" s="26">
        <f t="shared" si="23"/>
        <v>45.930999999999997</v>
      </c>
      <c r="ED18" s="26">
        <f t="shared" si="23"/>
        <v>46.656000000000006</v>
      </c>
      <c r="EE18" s="26">
        <f t="shared" si="23"/>
        <v>46.554000000000002</v>
      </c>
      <c r="EF18" s="25">
        <f t="shared" ref="EF18:EL18" si="24">EF17-(EF14/1000)</f>
        <v>46.646999999999998</v>
      </c>
      <c r="EG18" s="25">
        <f t="shared" si="24"/>
        <v>46.626000000000005</v>
      </c>
      <c r="EH18" s="25">
        <f t="shared" si="24"/>
        <v>46.591999999999999</v>
      </c>
      <c r="EI18" s="25">
        <f t="shared" si="24"/>
        <v>46.484999999999999</v>
      </c>
      <c r="EJ18" s="25">
        <f t="shared" si="24"/>
        <v>46.460999999999999</v>
      </c>
      <c r="EK18" s="25">
        <f t="shared" si="24"/>
        <v>46.539000000000001</v>
      </c>
      <c r="EL18" s="25">
        <f t="shared" si="24"/>
        <v>46.535000000000004</v>
      </c>
      <c r="EM18" s="26">
        <f t="shared" ref="EM18:ES18" si="25">EM17-(EM14/1000)</f>
        <v>46.515999999999998</v>
      </c>
      <c r="EN18" s="26">
        <f t="shared" si="25"/>
        <v>46.477000000000004</v>
      </c>
      <c r="EO18" s="26">
        <f t="shared" si="25"/>
        <v>46.629000000000005</v>
      </c>
      <c r="EP18" s="26">
        <f t="shared" si="25"/>
        <v>46.49</v>
      </c>
      <c r="EQ18" s="26">
        <f t="shared" si="25"/>
        <v>46.042000000000002</v>
      </c>
      <c r="ER18" s="26">
        <f t="shared" si="25"/>
        <v>45.962000000000003</v>
      </c>
      <c r="ES18" s="26">
        <f t="shared" si="25"/>
        <v>46.065999999999995</v>
      </c>
      <c r="ET18" s="25">
        <f t="shared" ref="ET18:EZ18" si="26">ET17-(ET14/1000)</f>
        <v>46.050000000000004</v>
      </c>
      <c r="EU18" s="25">
        <f t="shared" si="26"/>
        <v>46.118000000000002</v>
      </c>
      <c r="EV18" s="25">
        <f t="shared" si="26"/>
        <v>46.041000000000004</v>
      </c>
      <c r="EW18" s="25">
        <f t="shared" si="26"/>
        <v>46.193999999999996</v>
      </c>
      <c r="EX18" s="25">
        <f t="shared" si="26"/>
        <v>46.182000000000002</v>
      </c>
      <c r="EY18" s="25">
        <f t="shared" si="26"/>
        <v>46.201999999999998</v>
      </c>
      <c r="EZ18" s="25">
        <f t="shared" si="26"/>
        <v>46.166999999999994</v>
      </c>
      <c r="FA18" s="26">
        <f t="shared" ref="FA18:FG18" si="27">FA17-(FA14/1000)</f>
        <v>46.116</v>
      </c>
      <c r="FB18" s="26">
        <f t="shared" si="27"/>
        <v>46.146999999999998</v>
      </c>
      <c r="FC18" s="26">
        <f t="shared" si="27"/>
        <v>46.100999999999999</v>
      </c>
      <c r="FD18" s="26">
        <f t="shared" si="27"/>
        <v>46.223999999999997</v>
      </c>
      <c r="FE18" s="26">
        <f t="shared" si="27"/>
        <v>46.195999999999998</v>
      </c>
      <c r="FF18" s="26">
        <f t="shared" si="27"/>
        <v>46.315999999999995</v>
      </c>
      <c r="FG18" s="26">
        <f t="shared" si="27"/>
        <v>46.339999999999996</v>
      </c>
      <c r="FH18" s="25">
        <f t="shared" ref="FH18:FM18" si="28">FH17-(FH14/1000)</f>
        <v>46.395000000000003</v>
      </c>
      <c r="FI18" s="25">
        <f t="shared" si="28"/>
        <v>46.402000000000001</v>
      </c>
      <c r="FJ18" s="25">
        <f t="shared" si="28"/>
        <v>46.364999999999995</v>
      </c>
      <c r="FK18" s="25">
        <f t="shared" si="28"/>
        <v>46.512</v>
      </c>
      <c r="FL18" s="25">
        <f t="shared" si="28"/>
        <v>46.719000000000001</v>
      </c>
      <c r="FM18" s="25">
        <f t="shared" si="28"/>
        <v>46.814</v>
      </c>
      <c r="FN18" s="25">
        <f>FN17-(FO14/1000)</f>
        <v>46.924999999999997</v>
      </c>
      <c r="FO18" s="26">
        <f t="shared" ref="FO18:GT18" si="29">FO17-(FO14/1000)</f>
        <v>47.125</v>
      </c>
      <c r="FP18" s="26">
        <f t="shared" si="29"/>
        <v>47.167999999999999</v>
      </c>
      <c r="FQ18" s="26">
        <f>FQ17-(FQ14/1000)</f>
        <v>47.254999999999995</v>
      </c>
      <c r="FR18" s="26">
        <f>FR17-(FR14/1000)</f>
        <v>47.548999999999999</v>
      </c>
      <c r="FS18" s="26">
        <f t="shared" si="29"/>
        <v>47.671999999999997</v>
      </c>
      <c r="FT18" s="26">
        <f t="shared" si="29"/>
        <v>47.633000000000003</v>
      </c>
      <c r="FU18" s="26">
        <f t="shared" si="29"/>
        <v>47.851999999999997</v>
      </c>
      <c r="FV18" s="25">
        <f t="shared" si="29"/>
        <v>47.872</v>
      </c>
      <c r="FW18" s="25">
        <f t="shared" si="29"/>
        <v>47.905000000000001</v>
      </c>
      <c r="FX18" s="25">
        <f t="shared" si="29"/>
        <v>47.84</v>
      </c>
      <c r="FY18" s="25">
        <f t="shared" si="29"/>
        <v>47.781999999999996</v>
      </c>
      <c r="FZ18" s="25">
        <f t="shared" si="29"/>
        <v>48.300000000000004</v>
      </c>
      <c r="GA18" s="25">
        <f t="shared" si="29"/>
        <v>48.39</v>
      </c>
      <c r="GB18" s="25">
        <f t="shared" si="29"/>
        <v>48.376999999999995</v>
      </c>
      <c r="GC18" s="26">
        <f t="shared" si="29"/>
        <v>48.433</v>
      </c>
      <c r="GD18" s="26">
        <f t="shared" si="29"/>
        <v>48.366999999999997</v>
      </c>
      <c r="GE18" s="26">
        <f t="shared" si="29"/>
        <v>48.497999999999998</v>
      </c>
      <c r="GF18" s="26">
        <f t="shared" si="29"/>
        <v>48.555</v>
      </c>
      <c r="GG18" s="26">
        <f t="shared" si="29"/>
        <v>48.728000000000002</v>
      </c>
      <c r="GH18" s="26">
        <f>GH17-(GH14/1000)</f>
        <v>48.82</v>
      </c>
      <c r="GI18" s="26">
        <f>GI17-(GI14/1000)</f>
        <v>48.908999999999999</v>
      </c>
      <c r="GJ18" s="25">
        <f t="shared" si="29"/>
        <v>49.020999999999994</v>
      </c>
      <c r="GK18" s="25">
        <f t="shared" si="29"/>
        <v>49.015000000000001</v>
      </c>
      <c r="GL18" s="25">
        <f t="shared" si="29"/>
        <v>49.034000000000006</v>
      </c>
      <c r="GM18" s="25">
        <f t="shared" si="29"/>
        <v>49.051000000000002</v>
      </c>
      <c r="GN18" s="25">
        <f>GN17-(GN14/1000)</f>
        <v>49.124000000000002</v>
      </c>
      <c r="GO18" s="25">
        <f>GO17-(GO14/1000)</f>
        <v>49.137</v>
      </c>
      <c r="GP18" s="25">
        <f t="shared" si="29"/>
        <v>49.136000000000003</v>
      </c>
      <c r="GQ18" s="26">
        <f t="shared" si="29"/>
        <v>49.193000000000005</v>
      </c>
      <c r="GR18" s="26">
        <f t="shared" si="29"/>
        <v>49.233000000000004</v>
      </c>
      <c r="GS18" s="26">
        <f t="shared" si="29"/>
        <v>49.208999999999996</v>
      </c>
      <c r="GT18" s="26">
        <f t="shared" si="29"/>
        <v>49.235999999999997</v>
      </c>
      <c r="GU18" s="26">
        <f t="shared" ref="GU18:HZ18" si="30">GU17-(GU14/1000)</f>
        <v>49.166000000000004</v>
      </c>
      <c r="GV18" s="26">
        <f t="shared" si="30"/>
        <v>49.168999999999997</v>
      </c>
      <c r="GW18" s="26">
        <f t="shared" si="30"/>
        <v>49.241</v>
      </c>
      <c r="GX18" s="25">
        <f t="shared" si="30"/>
        <v>49.300999999999995</v>
      </c>
      <c r="GY18" s="25">
        <f t="shared" si="30"/>
        <v>49.345999999999997</v>
      </c>
      <c r="GZ18" s="25">
        <f t="shared" si="30"/>
        <v>49.25</v>
      </c>
      <c r="HA18" s="25">
        <f t="shared" si="30"/>
        <v>49.297000000000004</v>
      </c>
      <c r="HB18" s="25">
        <f>HB17-(HB14/1000)</f>
        <v>49.31</v>
      </c>
      <c r="HC18" s="25">
        <f>HC17-(HC14/1000)</f>
        <v>49.252000000000002</v>
      </c>
      <c r="HD18" s="25">
        <f t="shared" si="30"/>
        <v>49.325000000000003</v>
      </c>
      <c r="HE18" s="26">
        <f t="shared" si="30"/>
        <v>49.335999999999999</v>
      </c>
      <c r="HF18" s="26">
        <f t="shared" si="30"/>
        <v>49.326000000000001</v>
      </c>
      <c r="HG18" s="26">
        <f t="shared" si="30"/>
        <v>49.344000000000001</v>
      </c>
      <c r="HH18" s="26">
        <f t="shared" si="30"/>
        <v>49.255000000000003</v>
      </c>
      <c r="HI18" s="26">
        <f t="shared" si="30"/>
        <v>49.302</v>
      </c>
      <c r="HJ18" s="26">
        <f t="shared" si="30"/>
        <v>49.347000000000001</v>
      </c>
      <c r="HK18" s="26">
        <f t="shared" si="30"/>
        <v>49.265000000000001</v>
      </c>
      <c r="HL18" s="25">
        <f t="shared" si="30"/>
        <v>49.19</v>
      </c>
      <c r="HM18" s="25">
        <f t="shared" si="30"/>
        <v>49.19</v>
      </c>
      <c r="HN18" s="25">
        <f t="shared" si="30"/>
        <v>49.152999999999999</v>
      </c>
      <c r="HO18" s="25">
        <f t="shared" si="30"/>
        <v>49.189</v>
      </c>
      <c r="HP18" s="25">
        <f t="shared" si="30"/>
        <v>49.237000000000002</v>
      </c>
      <c r="HQ18" s="25">
        <f t="shared" si="30"/>
        <v>49.177</v>
      </c>
      <c r="HR18" s="25">
        <f t="shared" si="30"/>
        <v>49.190000000000005</v>
      </c>
      <c r="HS18" s="26">
        <f t="shared" si="30"/>
        <v>49.177</v>
      </c>
      <c r="HT18" s="26">
        <f t="shared" si="30"/>
        <v>49.188000000000002</v>
      </c>
      <c r="HU18" s="26">
        <f t="shared" si="30"/>
        <v>49.2</v>
      </c>
      <c r="HV18" s="26">
        <f t="shared" si="30"/>
        <v>49.155999999999999</v>
      </c>
      <c r="HW18" s="26">
        <f t="shared" si="30"/>
        <v>49.196999999999996</v>
      </c>
      <c r="HX18" s="26">
        <f t="shared" si="30"/>
        <v>49.167999999999999</v>
      </c>
      <c r="HY18" s="26">
        <f t="shared" si="30"/>
        <v>49.190999999999995</v>
      </c>
      <c r="HZ18" s="25">
        <f t="shared" si="30"/>
        <v>49.158999999999999</v>
      </c>
      <c r="IA18" s="25">
        <f t="shared" ref="IA18:IT18" si="31">IA17-(IA14/1000)</f>
        <v>49.198999999999998</v>
      </c>
      <c r="IB18" s="25">
        <f t="shared" si="31"/>
        <v>49.190999999999995</v>
      </c>
      <c r="IC18" s="25">
        <f t="shared" si="31"/>
        <v>49.238999999999997</v>
      </c>
      <c r="ID18" s="25">
        <f t="shared" si="31"/>
        <v>49.132000000000005</v>
      </c>
      <c r="IE18" s="25">
        <f t="shared" si="31"/>
        <v>49.096000000000004</v>
      </c>
      <c r="IF18" s="25">
        <f t="shared" si="31"/>
        <v>49.135000000000005</v>
      </c>
      <c r="IG18" s="26">
        <f t="shared" si="31"/>
        <v>48.967999999999996</v>
      </c>
      <c r="IH18" s="26">
        <f t="shared" si="31"/>
        <v>48.82</v>
      </c>
      <c r="II18" s="26">
        <f t="shared" si="31"/>
        <v>48.773000000000003</v>
      </c>
      <c r="IJ18" s="26">
        <f t="shared" si="31"/>
        <v>48.648999999999994</v>
      </c>
      <c r="IK18" s="26">
        <f t="shared" si="31"/>
        <v>48.593000000000004</v>
      </c>
      <c r="IL18" s="26">
        <f t="shared" si="31"/>
        <v>48.186</v>
      </c>
      <c r="IM18" s="26">
        <f t="shared" si="31"/>
        <v>48.173999999999999</v>
      </c>
      <c r="IN18" s="25">
        <f t="shared" si="31"/>
        <v>48.033000000000001</v>
      </c>
      <c r="IO18" s="25">
        <f t="shared" si="31"/>
        <v>47.980000000000004</v>
      </c>
      <c r="IP18" s="25">
        <f t="shared" si="31"/>
        <v>47.765999999999998</v>
      </c>
      <c r="IQ18" s="25">
        <f t="shared" si="31"/>
        <v>47.801000000000002</v>
      </c>
      <c r="IR18" s="25">
        <f t="shared" si="31"/>
        <v>47.631999999999998</v>
      </c>
      <c r="IS18" s="25">
        <f t="shared" si="31"/>
        <v>47.613999999999997</v>
      </c>
      <c r="IT18" s="25">
        <f t="shared" si="31"/>
        <v>47.388999999999996</v>
      </c>
      <c r="IU18" s="25"/>
    </row>
    <row r="19" spans="1:255" s="27" customFormat="1" x14ac:dyDescent="0.2">
      <c r="A19" s="27" t="s">
        <v>7</v>
      </c>
      <c r="B19" s="28">
        <f t="shared" ref="B19:H19" si="32">B14/1000</f>
        <v>10.284000000000001</v>
      </c>
      <c r="C19" s="28">
        <f t="shared" si="32"/>
        <v>-0.55600000000000005</v>
      </c>
      <c r="D19" s="28">
        <f t="shared" si="32"/>
        <v>-4.2859999999999996</v>
      </c>
      <c r="E19" s="28">
        <f t="shared" si="32"/>
        <v>-8.1259999999999994</v>
      </c>
      <c r="F19" s="28">
        <f t="shared" si="32"/>
        <v>-10.17</v>
      </c>
      <c r="G19" s="28">
        <f t="shared" si="32"/>
        <v>4.6710000000000003</v>
      </c>
      <c r="H19" s="28">
        <f t="shared" si="32"/>
        <v>5.7990000000000004</v>
      </c>
      <c r="I19" s="29">
        <f t="shared" ref="I19:O19" si="33">I14/1000</f>
        <v>3.8029999999999999</v>
      </c>
      <c r="J19" s="29">
        <f t="shared" si="33"/>
        <v>4.9980000000000002</v>
      </c>
      <c r="K19" s="29">
        <f t="shared" si="33"/>
        <v>8.0410000000000004</v>
      </c>
      <c r="L19" s="29">
        <f t="shared" si="33"/>
        <v>17.175000000000001</v>
      </c>
      <c r="M19" s="29">
        <f t="shared" si="33"/>
        <v>15.807</v>
      </c>
      <c r="N19" s="29">
        <f t="shared" si="33"/>
        <v>1.6279999999999999</v>
      </c>
      <c r="O19" s="29">
        <f t="shared" si="33"/>
        <v>3.2069999999999999</v>
      </c>
      <c r="P19" s="28">
        <f t="shared" ref="P19:AA19" si="34">P14/1000</f>
        <v>-0.48899999999999999</v>
      </c>
      <c r="Q19" s="28">
        <f t="shared" si="34"/>
        <v>1.74</v>
      </c>
      <c r="R19" s="28">
        <f t="shared" si="34"/>
        <v>11.494</v>
      </c>
      <c r="S19" s="28">
        <f t="shared" si="34"/>
        <v>3.8660000000000001</v>
      </c>
      <c r="T19" s="28">
        <f t="shared" si="34"/>
        <v>-8.5310000000000006</v>
      </c>
      <c r="U19" s="28">
        <f t="shared" si="34"/>
        <v>-8.6820000000000004</v>
      </c>
      <c r="V19" s="28">
        <f t="shared" si="34"/>
        <v>3.3929999999999998</v>
      </c>
      <c r="W19" s="29">
        <f t="shared" si="34"/>
        <v>-3.198</v>
      </c>
      <c r="X19" s="29">
        <f t="shared" si="34"/>
        <v>-11.250999999999999</v>
      </c>
      <c r="Y19" s="29">
        <f t="shared" si="34"/>
        <v>-14.987</v>
      </c>
      <c r="Z19" s="29">
        <f t="shared" si="34"/>
        <v>-19.97</v>
      </c>
      <c r="AA19" s="29">
        <f t="shared" si="34"/>
        <v>-13.651</v>
      </c>
      <c r="AB19" s="29">
        <f t="shared" ref="AB19:BV19" si="35">AB14/1000</f>
        <v>-15.557</v>
      </c>
      <c r="AC19" s="29">
        <f t="shared" si="35"/>
        <v>-15.558</v>
      </c>
      <c r="AD19" s="28">
        <f t="shared" si="35"/>
        <v>-18.812000000000001</v>
      </c>
      <c r="AE19" s="28">
        <f t="shared" si="35"/>
        <v>-22.242000000000001</v>
      </c>
      <c r="AF19" s="28">
        <f t="shared" si="35"/>
        <v>-15.868</v>
      </c>
      <c r="AG19" s="28">
        <f t="shared" si="35"/>
        <v>-8.7769999999999992</v>
      </c>
      <c r="AH19" s="28">
        <f t="shared" si="35"/>
        <v>-6.4669999999999996</v>
      </c>
      <c r="AI19" s="28">
        <f t="shared" si="35"/>
        <v>-16.984999999999999</v>
      </c>
      <c r="AJ19" s="28">
        <f t="shared" si="35"/>
        <v>-14.695</v>
      </c>
      <c r="AK19" s="29">
        <f t="shared" si="35"/>
        <v>-8.6579999999999995</v>
      </c>
      <c r="AL19" s="29">
        <f t="shared" si="35"/>
        <v>-8.2919999999999998</v>
      </c>
      <c r="AM19" s="29">
        <f t="shared" si="35"/>
        <v>-5.1689999999999996</v>
      </c>
      <c r="AN19" s="29">
        <f t="shared" si="35"/>
        <v>-8.4120000000000008</v>
      </c>
      <c r="AO19" s="29">
        <f t="shared" si="35"/>
        <v>-15.241</v>
      </c>
      <c r="AP19" s="29">
        <f t="shared" si="35"/>
        <v>-15.04</v>
      </c>
      <c r="AQ19" s="29">
        <f t="shared" si="35"/>
        <v>-13.279</v>
      </c>
      <c r="AR19" s="28">
        <f t="shared" si="35"/>
        <v>-6.5960000000000001</v>
      </c>
      <c r="AS19" s="28">
        <f t="shared" si="35"/>
        <v>-12.189</v>
      </c>
      <c r="AT19" s="28">
        <f t="shared" si="35"/>
        <v>-12.242000000000001</v>
      </c>
      <c r="AU19" s="28">
        <f t="shared" si="35"/>
        <v>-12.33</v>
      </c>
      <c r="AV19" s="28">
        <f t="shared" si="35"/>
        <v>-16.574000000000002</v>
      </c>
      <c r="AW19" s="28">
        <f t="shared" si="35"/>
        <v>-14.531000000000001</v>
      </c>
      <c r="AX19" s="28">
        <f t="shared" si="35"/>
        <v>-18.504000000000001</v>
      </c>
      <c r="AY19" s="29">
        <f t="shared" si="35"/>
        <v>-7.7770000000000001</v>
      </c>
      <c r="AZ19" s="29">
        <f t="shared" si="35"/>
        <v>3.375</v>
      </c>
      <c r="BA19" s="29">
        <f t="shared" si="35"/>
        <v>-2.6960000000000002</v>
      </c>
      <c r="BB19" s="29">
        <f t="shared" si="35"/>
        <v>-8.6059999999999999</v>
      </c>
      <c r="BC19" s="29">
        <f t="shared" si="35"/>
        <v>-12.147</v>
      </c>
      <c r="BD19" s="29">
        <f t="shared" si="35"/>
        <v>-6.5170000000000003</v>
      </c>
      <c r="BE19" s="29">
        <f t="shared" si="35"/>
        <v>-4.4669999999999996</v>
      </c>
      <c r="BF19" s="28">
        <f t="shared" si="35"/>
        <v>-1.349</v>
      </c>
      <c r="BG19" s="28">
        <f t="shared" si="35"/>
        <v>1.552</v>
      </c>
      <c r="BH19" s="28">
        <f t="shared" si="35"/>
        <v>5.9870000000000001</v>
      </c>
      <c r="BI19" s="28">
        <f t="shared" si="35"/>
        <v>12.634</v>
      </c>
      <c r="BJ19" s="28">
        <f t="shared" si="35"/>
        <v>8.7129999999999992</v>
      </c>
      <c r="BK19" s="28">
        <f t="shared" si="35"/>
        <v>5.0599999999999996</v>
      </c>
      <c r="BL19" s="28">
        <f t="shared" si="35"/>
        <v>0.74099999999999999</v>
      </c>
      <c r="BM19" s="29">
        <f t="shared" si="35"/>
        <v>-1.4159999999999999</v>
      </c>
      <c r="BN19" s="29">
        <f t="shared" si="35"/>
        <v>-6.4560000000000004</v>
      </c>
      <c r="BO19" s="29">
        <f t="shared" si="35"/>
        <v>-5.6559999999999997</v>
      </c>
      <c r="BP19" s="29">
        <f t="shared" si="35"/>
        <v>-2.2210000000000001</v>
      </c>
      <c r="BQ19" s="29">
        <f t="shared" si="35"/>
        <v>-2.1709999999999998</v>
      </c>
      <c r="BR19" s="29">
        <f t="shared" si="35"/>
        <v>7.5999999999999998E-2</v>
      </c>
      <c r="BS19" s="29">
        <f t="shared" si="35"/>
        <v>4.2110000000000003</v>
      </c>
      <c r="BT19" s="28">
        <f t="shared" si="35"/>
        <v>2.7770000000000001</v>
      </c>
      <c r="BU19" s="28">
        <f t="shared" si="35"/>
        <v>2.149</v>
      </c>
      <c r="BV19" s="28">
        <f t="shared" si="35"/>
        <v>14.305</v>
      </c>
      <c r="BW19" s="28">
        <v>-4.4000000000000004</v>
      </c>
      <c r="BX19" s="28">
        <v>-4.4000000000000004</v>
      </c>
      <c r="BY19" s="28">
        <v>-4.4000000000000004</v>
      </c>
      <c r="BZ19" s="28">
        <v>-4.4000000000000004</v>
      </c>
      <c r="CA19" s="29">
        <f t="shared" ref="CA19:CG19" si="36">CA14/1000</f>
        <v>11.63</v>
      </c>
      <c r="CB19" s="29">
        <f t="shared" si="36"/>
        <v>9.6129999999999995</v>
      </c>
      <c r="CC19" s="29">
        <f t="shared" si="36"/>
        <v>9.8539999999999992</v>
      </c>
      <c r="CD19" s="29">
        <f t="shared" si="36"/>
        <v>9.0850000000000009</v>
      </c>
      <c r="CE19" s="29">
        <f t="shared" si="36"/>
        <v>1.98</v>
      </c>
      <c r="CF19" s="29">
        <f t="shared" si="36"/>
        <v>-7.7750000000000004</v>
      </c>
      <c r="CG19" s="29">
        <f t="shared" si="36"/>
        <v>-4.2489999999999997</v>
      </c>
      <c r="CH19" s="28">
        <f t="shared" ref="CH19:CU19" si="37">CH14/1000</f>
        <v>3</v>
      </c>
      <c r="CI19" s="28">
        <f t="shared" si="37"/>
        <v>1.885</v>
      </c>
      <c r="CJ19" s="28">
        <f t="shared" si="37"/>
        <v>2.2120000000000002</v>
      </c>
      <c r="CK19" s="28">
        <f t="shared" si="37"/>
        <v>5.492</v>
      </c>
      <c r="CL19" s="28">
        <f t="shared" si="37"/>
        <v>3.7069999999999999</v>
      </c>
      <c r="CM19" s="28">
        <f t="shared" si="37"/>
        <v>1.0409999999999999</v>
      </c>
      <c r="CN19" s="28">
        <f t="shared" si="37"/>
        <v>5.34</v>
      </c>
      <c r="CO19" s="29">
        <f t="shared" si="37"/>
        <v>6.7069999999999999</v>
      </c>
      <c r="CP19" s="29">
        <f t="shared" si="37"/>
        <v>4.3259999999999996</v>
      </c>
      <c r="CQ19" s="29">
        <f t="shared" si="37"/>
        <v>1.5109999999999999</v>
      </c>
      <c r="CR19" s="29">
        <f t="shared" si="37"/>
        <v>-4.8710000000000004</v>
      </c>
      <c r="CS19" s="29">
        <f t="shared" si="37"/>
        <v>-4.2249999999999996</v>
      </c>
      <c r="CT19" s="29">
        <f t="shared" si="37"/>
        <v>-6.548</v>
      </c>
      <c r="CU19" s="29">
        <f t="shared" si="37"/>
        <v>-4.0970000000000004</v>
      </c>
      <c r="CV19" s="28">
        <f t="shared" ref="CV19:DI19" si="38">CV14/1000</f>
        <v>-6.11</v>
      </c>
      <c r="CW19" s="28">
        <f t="shared" si="38"/>
        <v>-7.3140000000000001</v>
      </c>
      <c r="CX19" s="28">
        <f t="shared" si="38"/>
        <v>-4.0970000000000004</v>
      </c>
      <c r="CY19" s="28">
        <f t="shared" si="38"/>
        <v>1.121</v>
      </c>
      <c r="CZ19" s="28">
        <f t="shared" si="38"/>
        <v>-2.2229999999999999</v>
      </c>
      <c r="DA19" s="28">
        <f t="shared" si="38"/>
        <v>-3.1720000000000002</v>
      </c>
      <c r="DB19" s="28">
        <f t="shared" si="38"/>
        <v>-4.1429999999999998</v>
      </c>
      <c r="DC19" s="29">
        <f t="shared" si="38"/>
        <v>-0.45800000000000002</v>
      </c>
      <c r="DD19" s="29">
        <f t="shared" si="38"/>
        <v>1.4279999999999999</v>
      </c>
      <c r="DE19" s="29">
        <f t="shared" si="38"/>
        <v>4.9569999999999999</v>
      </c>
      <c r="DF19" s="29">
        <f t="shared" si="38"/>
        <v>5.0449999999999999</v>
      </c>
      <c r="DG19" s="29">
        <f t="shared" si="38"/>
        <v>2.746</v>
      </c>
      <c r="DH19" s="29">
        <f t="shared" si="38"/>
        <v>1.978</v>
      </c>
      <c r="DI19" s="29">
        <f t="shared" si="38"/>
        <v>4.1000000000000002E-2</v>
      </c>
      <c r="DJ19" s="28">
        <f t="shared" ref="DJ19:DW19" si="39">DJ14/1000</f>
        <v>7.6619999999999999</v>
      </c>
      <c r="DK19" s="28">
        <f t="shared" si="39"/>
        <v>9.2919999999999998</v>
      </c>
      <c r="DL19" s="28">
        <f t="shared" si="39"/>
        <v>7.41</v>
      </c>
      <c r="DM19" s="28">
        <f t="shared" si="39"/>
        <v>7.2039999999999997</v>
      </c>
      <c r="DN19" s="28">
        <f t="shared" si="39"/>
        <v>4.6369999999999996</v>
      </c>
      <c r="DO19" s="28">
        <f t="shared" si="39"/>
        <v>0.66</v>
      </c>
      <c r="DP19" s="28">
        <f t="shared" si="39"/>
        <v>1.655</v>
      </c>
      <c r="DQ19" s="29">
        <f t="shared" si="39"/>
        <v>2.82</v>
      </c>
      <c r="DR19" s="29">
        <f t="shared" si="39"/>
        <v>6.3360000000000003</v>
      </c>
      <c r="DS19" s="29">
        <f t="shared" si="39"/>
        <v>3.6120000000000001</v>
      </c>
      <c r="DT19" s="29">
        <f t="shared" si="39"/>
        <v>0.81399999999999995</v>
      </c>
      <c r="DU19" s="29">
        <f t="shared" si="39"/>
        <v>2.1619999999999999</v>
      </c>
      <c r="DV19" s="29">
        <f t="shared" si="39"/>
        <v>3.2930000000000001</v>
      </c>
      <c r="DW19" s="29">
        <f t="shared" si="39"/>
        <v>3.117</v>
      </c>
      <c r="DX19" s="28">
        <f t="shared" ref="DX19:EE19" si="40">DX14/1000</f>
        <v>2.431</v>
      </c>
      <c r="DY19" s="28">
        <f t="shared" si="40"/>
        <v>0.18099999999999999</v>
      </c>
      <c r="DZ19" s="28">
        <f t="shared" si="40"/>
        <v>-0.19800000000000001</v>
      </c>
      <c r="EA19" s="28"/>
      <c r="EB19" s="28">
        <f t="shared" si="40"/>
        <v>-0.22500000000000001</v>
      </c>
      <c r="EC19" s="28">
        <f t="shared" si="40"/>
        <v>0.36899999999999999</v>
      </c>
      <c r="ED19" s="28">
        <f t="shared" si="40"/>
        <v>4.3999999999999997E-2</v>
      </c>
      <c r="EE19" s="28">
        <f t="shared" si="40"/>
        <v>-1.454</v>
      </c>
      <c r="EF19" s="29">
        <f t="shared" ref="EF19:ES19" si="41">EF14/1000</f>
        <v>0.65300000000000002</v>
      </c>
      <c r="EG19" s="29">
        <f t="shared" si="41"/>
        <v>0.47399999999999998</v>
      </c>
      <c r="EH19" s="29">
        <f t="shared" si="41"/>
        <v>1.708</v>
      </c>
      <c r="EI19" s="29">
        <f t="shared" si="41"/>
        <v>0.41499999999999998</v>
      </c>
      <c r="EJ19" s="29">
        <f t="shared" si="41"/>
        <v>-0.161</v>
      </c>
      <c r="EK19" s="29">
        <f t="shared" si="41"/>
        <v>0.36099999999999999</v>
      </c>
      <c r="EL19" s="29">
        <f t="shared" si="41"/>
        <v>1.165</v>
      </c>
      <c r="EM19" s="28">
        <f t="shared" si="41"/>
        <v>1.0840000000000001</v>
      </c>
      <c r="EN19" s="28">
        <f t="shared" si="41"/>
        <v>0.123</v>
      </c>
      <c r="EO19" s="28">
        <f t="shared" si="41"/>
        <v>1.071</v>
      </c>
      <c r="EP19" s="28">
        <f t="shared" si="41"/>
        <v>0.21</v>
      </c>
      <c r="EQ19" s="28">
        <f t="shared" si="41"/>
        <v>-1.1419999999999999</v>
      </c>
      <c r="ER19" s="28">
        <f t="shared" si="41"/>
        <v>-0.46200000000000002</v>
      </c>
      <c r="ES19" s="28">
        <f t="shared" si="41"/>
        <v>0.33400000000000002</v>
      </c>
      <c r="ET19" s="29">
        <f>ET14/1000</f>
        <v>0.65</v>
      </c>
      <c r="EU19" s="29">
        <f>EU14/1000</f>
        <v>0.98199999999999998</v>
      </c>
      <c r="EV19" s="29">
        <f t="shared" ref="EV19:FG19" si="42">EV14/1000</f>
        <v>1.159</v>
      </c>
      <c r="EW19" s="29">
        <f t="shared" si="42"/>
        <v>2.706</v>
      </c>
      <c r="EX19" s="29">
        <f t="shared" si="42"/>
        <v>3.0179999999999998</v>
      </c>
      <c r="EY19" s="29">
        <f t="shared" si="42"/>
        <v>2.798</v>
      </c>
      <c r="EZ19" s="29">
        <f t="shared" si="42"/>
        <v>0.63300000000000001</v>
      </c>
      <c r="FA19" s="28">
        <f t="shared" si="42"/>
        <v>-1.6E-2</v>
      </c>
      <c r="FB19" s="28">
        <f t="shared" si="42"/>
        <v>0.253</v>
      </c>
      <c r="FC19" s="28">
        <f t="shared" si="42"/>
        <v>-0.10100000000000001</v>
      </c>
      <c r="FD19" s="28">
        <f t="shared" si="42"/>
        <v>0.57599999999999996</v>
      </c>
      <c r="FE19" s="28">
        <f t="shared" si="42"/>
        <v>1.6040000000000001</v>
      </c>
      <c r="FF19" s="28">
        <f t="shared" si="42"/>
        <v>0.48399999999999999</v>
      </c>
      <c r="FG19" s="28">
        <f t="shared" si="42"/>
        <v>1.06</v>
      </c>
      <c r="FH19" s="29">
        <f t="shared" ref="FH19:FU19" si="43">FH14/1000</f>
        <v>1.8049999999999999</v>
      </c>
      <c r="FI19" s="29">
        <f t="shared" si="43"/>
        <v>0.29799999999999999</v>
      </c>
      <c r="FJ19" s="29">
        <f t="shared" si="43"/>
        <v>0.435</v>
      </c>
      <c r="FK19" s="29">
        <f t="shared" si="43"/>
        <v>2.488</v>
      </c>
      <c r="FL19" s="29">
        <f t="shared" si="43"/>
        <v>1.381</v>
      </c>
      <c r="FM19" s="29">
        <f t="shared" si="43"/>
        <v>0.68600000000000005</v>
      </c>
      <c r="FN19" s="29">
        <f>FO14/1000</f>
        <v>-0.125</v>
      </c>
      <c r="FO19" s="28">
        <f t="shared" si="43"/>
        <v>-0.125</v>
      </c>
      <c r="FP19" s="28">
        <f t="shared" si="43"/>
        <v>-0.56799999999999995</v>
      </c>
      <c r="FQ19" s="28">
        <f>FQ14/1000</f>
        <v>-1.4550000000000001</v>
      </c>
      <c r="FR19" s="28">
        <f>FR14/1000</f>
        <v>-1.0489999999999999</v>
      </c>
      <c r="FS19" s="28">
        <f t="shared" si="43"/>
        <v>-0.67200000000000004</v>
      </c>
      <c r="FT19" s="28">
        <f t="shared" si="43"/>
        <v>-0.53300000000000003</v>
      </c>
      <c r="FU19" s="28">
        <f t="shared" si="43"/>
        <v>-2.052</v>
      </c>
      <c r="FV19" s="29">
        <f t="shared" ref="FV19:GG19" si="44">FV14/1000</f>
        <v>-1.472</v>
      </c>
      <c r="FW19" s="29">
        <f t="shared" si="44"/>
        <v>-0.90500000000000003</v>
      </c>
      <c r="FX19" s="29">
        <f t="shared" si="44"/>
        <v>-1.64</v>
      </c>
      <c r="FY19" s="29">
        <f t="shared" si="44"/>
        <v>-2.8820000000000001</v>
      </c>
      <c r="FZ19" s="29">
        <f t="shared" si="44"/>
        <v>-1.7</v>
      </c>
      <c r="GA19" s="29">
        <f t="shared" si="44"/>
        <v>-0.28999999999999998</v>
      </c>
      <c r="GB19" s="29">
        <f t="shared" si="44"/>
        <v>-1.077</v>
      </c>
      <c r="GC19" s="28">
        <f t="shared" si="44"/>
        <v>-1.0329999999999999</v>
      </c>
      <c r="GD19" s="28">
        <f t="shared" si="44"/>
        <v>0.433</v>
      </c>
      <c r="GE19" s="28">
        <f t="shared" si="44"/>
        <v>1.002</v>
      </c>
      <c r="GF19" s="28">
        <f t="shared" si="44"/>
        <v>1.4450000000000001</v>
      </c>
      <c r="GG19" s="28">
        <f t="shared" si="44"/>
        <v>0.372</v>
      </c>
      <c r="GH19" s="28">
        <f>GH14/1000</f>
        <v>-0.62</v>
      </c>
      <c r="GI19" s="28">
        <f>GI14/1000</f>
        <v>-0.40899999999999997</v>
      </c>
      <c r="GJ19" s="29">
        <f t="shared" ref="GJ19:GW19" si="45">GJ14/1000</f>
        <v>0.77900000000000003</v>
      </c>
      <c r="GK19" s="29">
        <f t="shared" si="45"/>
        <v>1.885</v>
      </c>
      <c r="GL19" s="29">
        <f t="shared" si="45"/>
        <v>2.1659999999999999</v>
      </c>
      <c r="GM19" s="29">
        <f t="shared" si="45"/>
        <v>2.9489999999999998</v>
      </c>
      <c r="GN19" s="29">
        <f>GN14/1000</f>
        <v>2.3759999999999999</v>
      </c>
      <c r="GO19" s="29">
        <f>GO14/1000</f>
        <v>1.0629999999999999</v>
      </c>
      <c r="GP19" s="29">
        <f t="shared" si="45"/>
        <v>0.86399999999999999</v>
      </c>
      <c r="GQ19" s="28">
        <f t="shared" si="45"/>
        <v>7.0000000000000001E-3</v>
      </c>
      <c r="GR19" s="28">
        <f t="shared" si="45"/>
        <v>-0.63300000000000001</v>
      </c>
      <c r="GS19" s="28">
        <f t="shared" si="45"/>
        <v>-0.80900000000000005</v>
      </c>
      <c r="GT19" s="28">
        <f t="shared" si="45"/>
        <v>-1.236</v>
      </c>
      <c r="GU19" s="28">
        <f t="shared" si="45"/>
        <v>-2.0659999999999998</v>
      </c>
      <c r="GV19" s="28">
        <f t="shared" si="45"/>
        <v>-1.369</v>
      </c>
      <c r="GW19" s="28">
        <f t="shared" si="45"/>
        <v>-4.1000000000000002E-2</v>
      </c>
      <c r="GX19" s="29">
        <f t="shared" ref="GX19:HK19" si="46">GX14/1000</f>
        <v>1.4990000000000001</v>
      </c>
      <c r="GY19" s="29">
        <f t="shared" si="46"/>
        <v>1.554</v>
      </c>
      <c r="GZ19" s="29">
        <f t="shared" si="46"/>
        <v>0.55000000000000004</v>
      </c>
      <c r="HA19" s="29">
        <f t="shared" si="46"/>
        <v>0.90300000000000002</v>
      </c>
      <c r="HB19" s="29">
        <f>HB14/1000</f>
        <v>-1.31</v>
      </c>
      <c r="HC19" s="29">
        <f>HC14/1000</f>
        <v>-1.252</v>
      </c>
      <c r="HD19" s="29">
        <f t="shared" si="46"/>
        <v>0.375</v>
      </c>
      <c r="HE19" s="28">
        <f t="shared" si="46"/>
        <v>3.2639999999999998</v>
      </c>
      <c r="HF19" s="28">
        <f t="shared" si="46"/>
        <v>4.1740000000000004</v>
      </c>
      <c r="HG19" s="28">
        <f t="shared" si="46"/>
        <v>2.8559999999999999</v>
      </c>
      <c r="HH19" s="28">
        <f t="shared" si="46"/>
        <v>1.7450000000000001</v>
      </c>
      <c r="HI19" s="28">
        <f t="shared" si="46"/>
        <v>2.4980000000000002</v>
      </c>
      <c r="HJ19" s="28">
        <f t="shared" si="46"/>
        <v>3.653</v>
      </c>
      <c r="HK19" s="28">
        <f t="shared" si="46"/>
        <v>3.5350000000000001</v>
      </c>
      <c r="HL19" s="29">
        <f t="shared" ref="HL19:HY19" si="47">HL14/1000</f>
        <v>4.6100000000000003</v>
      </c>
      <c r="HM19" s="29">
        <f t="shared" si="47"/>
        <v>3.71</v>
      </c>
      <c r="HN19" s="29">
        <f t="shared" si="47"/>
        <v>4.7469999999999999</v>
      </c>
      <c r="HO19" s="29">
        <f t="shared" si="47"/>
        <v>3.1110000000000002</v>
      </c>
      <c r="HP19" s="29">
        <f t="shared" si="47"/>
        <v>1.663</v>
      </c>
      <c r="HQ19" s="29">
        <f t="shared" si="47"/>
        <v>1.123</v>
      </c>
      <c r="HR19" s="29">
        <f t="shared" si="47"/>
        <v>1.41</v>
      </c>
      <c r="HS19" s="28">
        <f t="shared" si="47"/>
        <v>1.123</v>
      </c>
      <c r="HT19" s="28">
        <f t="shared" si="47"/>
        <v>1.4119999999999999</v>
      </c>
      <c r="HU19" s="28">
        <f t="shared" si="47"/>
        <v>1.3</v>
      </c>
      <c r="HV19" s="28">
        <f t="shared" si="47"/>
        <v>1.6439999999999999</v>
      </c>
      <c r="HW19" s="28">
        <f t="shared" si="47"/>
        <v>1.603</v>
      </c>
      <c r="HX19" s="28">
        <f t="shared" si="47"/>
        <v>2.6320000000000001</v>
      </c>
      <c r="HY19" s="28">
        <f t="shared" si="47"/>
        <v>3.7090000000000001</v>
      </c>
      <c r="HZ19" s="29">
        <f t="shared" ref="HZ19:IM19" si="48">HZ14/1000</f>
        <v>2.9409999999999998</v>
      </c>
      <c r="IA19" s="29">
        <f t="shared" si="48"/>
        <v>1.7010000000000001</v>
      </c>
      <c r="IB19" s="29">
        <f t="shared" si="48"/>
        <v>1.2090000000000001</v>
      </c>
      <c r="IC19" s="29">
        <f t="shared" si="48"/>
        <v>2.5609999999999999</v>
      </c>
      <c r="ID19" s="29">
        <f t="shared" si="48"/>
        <v>2.968</v>
      </c>
      <c r="IE19" s="29">
        <f t="shared" si="48"/>
        <v>2.6040000000000001</v>
      </c>
      <c r="IF19" s="29">
        <f t="shared" si="48"/>
        <v>2.9649999999999999</v>
      </c>
      <c r="IG19" s="28">
        <f t="shared" si="48"/>
        <v>1.3320000000000001</v>
      </c>
      <c r="IH19" s="28">
        <f t="shared" si="48"/>
        <v>0.48</v>
      </c>
      <c r="II19" s="28">
        <f t="shared" si="48"/>
        <v>3.327</v>
      </c>
      <c r="IJ19" s="28">
        <f t="shared" si="48"/>
        <v>1.651</v>
      </c>
      <c r="IK19" s="28">
        <f t="shared" si="48"/>
        <v>1.607</v>
      </c>
      <c r="IL19" s="28">
        <f t="shared" si="48"/>
        <v>3.1139999999999999</v>
      </c>
      <c r="IM19" s="28">
        <f t="shared" si="48"/>
        <v>4.726</v>
      </c>
      <c r="IN19" s="29">
        <f t="shared" ref="IN19:IT19" si="49">IN14/1000</f>
        <v>5.1669999999999998</v>
      </c>
      <c r="IO19" s="29">
        <f t="shared" si="49"/>
        <v>4.5199999999999996</v>
      </c>
      <c r="IP19" s="29">
        <f t="shared" si="49"/>
        <v>2.734</v>
      </c>
      <c r="IQ19" s="29">
        <f t="shared" si="49"/>
        <v>1.099</v>
      </c>
      <c r="IR19" s="29">
        <f t="shared" si="49"/>
        <v>2.1680000000000001</v>
      </c>
      <c r="IS19" s="29">
        <f t="shared" si="49"/>
        <v>1.1859999999999999</v>
      </c>
      <c r="IT19" s="29">
        <f t="shared" si="49"/>
        <v>0.51100000000000001</v>
      </c>
      <c r="IU19" s="29"/>
    </row>
    <row r="20" spans="1:255" s="30" customFormat="1" x14ac:dyDescent="0.2">
      <c r="A20" s="30" t="s">
        <v>8</v>
      </c>
      <c r="B20" s="31">
        <v>-34</v>
      </c>
      <c r="C20" s="31">
        <v>-23</v>
      </c>
      <c r="D20" s="31">
        <v>-19</v>
      </c>
      <c r="E20" s="31">
        <v>-15</v>
      </c>
      <c r="F20" s="31">
        <v>-13</v>
      </c>
      <c r="G20" s="31">
        <v>-26</v>
      </c>
      <c r="H20" s="31">
        <v>-28</v>
      </c>
      <c r="I20" s="30">
        <v>-28</v>
      </c>
      <c r="J20" s="30">
        <v>-30</v>
      </c>
      <c r="K20" s="30">
        <v>-31</v>
      </c>
      <c r="L20" s="30">
        <v>-33</v>
      </c>
      <c r="M20" s="30">
        <v>-43</v>
      </c>
      <c r="N20" s="30">
        <v>-33</v>
      </c>
      <c r="O20" s="30">
        <v>-35</v>
      </c>
      <c r="P20" s="31">
        <v>-30</v>
      </c>
      <c r="Q20" s="31">
        <v>-32</v>
      </c>
      <c r="R20" s="31">
        <v>-40</v>
      </c>
      <c r="S20" s="31">
        <v>-32</v>
      </c>
      <c r="T20" s="31">
        <v>-22</v>
      </c>
      <c r="U20" s="31">
        <v>-17</v>
      </c>
      <c r="V20" s="31">
        <v>-30</v>
      </c>
      <c r="W20" s="30">
        <v>-23</v>
      </c>
      <c r="X20" s="30">
        <v>-15</v>
      </c>
      <c r="Y20" s="30">
        <v>-12</v>
      </c>
      <c r="Z20" s="30">
        <v>-7</v>
      </c>
      <c r="AA20" s="30">
        <v>-13</v>
      </c>
      <c r="AB20" s="30">
        <v>-11</v>
      </c>
      <c r="AC20" s="30">
        <v>-11</v>
      </c>
      <c r="AD20" s="28">
        <v>-7</v>
      </c>
      <c r="AE20" s="28">
        <v>-4</v>
      </c>
      <c r="AF20" s="28">
        <v>-10</v>
      </c>
      <c r="AG20" s="28">
        <v>-18</v>
      </c>
      <c r="AH20" s="28">
        <v>-19</v>
      </c>
      <c r="AI20" s="28">
        <v>-9</v>
      </c>
      <c r="AJ20" s="28">
        <v>-11</v>
      </c>
      <c r="AK20" s="30">
        <v>-15</v>
      </c>
      <c r="AL20" s="30">
        <v>-15</v>
      </c>
      <c r="AM20" s="30">
        <v>-19</v>
      </c>
      <c r="AN20" s="30">
        <v>-15</v>
      </c>
      <c r="AO20" s="30">
        <v>-9</v>
      </c>
      <c r="AP20" s="30">
        <v>-9</v>
      </c>
      <c r="AQ20" s="30">
        <v>-11</v>
      </c>
      <c r="AR20" s="28">
        <f>-11+(AQ17-AR17)</f>
        <v>-17.800000000000011</v>
      </c>
      <c r="AS20" s="28">
        <f>AR20+(AR17-AS17)+1.6</f>
        <v>-10.600000000000003</v>
      </c>
      <c r="AT20" s="28">
        <f>AS20+(AS17-AT17)</f>
        <v>-9.2000000000000117</v>
      </c>
      <c r="AU20" s="28">
        <f>AT20+(AT17-AU17)</f>
        <v>-8.800000000000006</v>
      </c>
      <c r="AV20" s="28">
        <f>AU20+(AU17-AV17)</f>
        <v>-4.300000000000006</v>
      </c>
      <c r="AW20" s="28">
        <f>AV20+(AV17-AW17)</f>
        <v>-6.4000000000000075</v>
      </c>
      <c r="AX20" s="28">
        <f>AW20+(AW17-AX17)</f>
        <v>-1.9000000000000075</v>
      </c>
      <c r="AY20" s="27">
        <f>AX20+(AX17-AY17)+1.45</f>
        <v>-12.05000000000001</v>
      </c>
      <c r="AZ20" s="27">
        <f>AY20+(AY17-AZ17)-1.5</f>
        <v>-24.750000000000014</v>
      </c>
      <c r="BA20" s="27">
        <f>AZ20+(AZ17-BA17)</f>
        <v>-18.650000000000006</v>
      </c>
      <c r="BB20" s="27">
        <f>BA20+(BA17-BB17)</f>
        <v>-11.450000000000003</v>
      </c>
      <c r="BC20" s="27">
        <f>BB20+(BB17-BC17)</f>
        <v>-5.8500000000000085</v>
      </c>
      <c r="BD20" s="27">
        <f>BC20+(BC17-BD17)</f>
        <v>-11.350000000000009</v>
      </c>
      <c r="BE20" s="27">
        <f>BD20+(BD17-BE17)</f>
        <v>-12.850000000000009</v>
      </c>
      <c r="BF20" s="28">
        <f>BE20+(BE17-BF17)+2.4</f>
        <v>-13.650000000000011</v>
      </c>
      <c r="BG20" s="28">
        <f t="shared" ref="BG20:BL20" si="50">BF20+(BF17-BG17)</f>
        <v>-16.650000000000013</v>
      </c>
      <c r="BH20" s="28">
        <f t="shared" si="50"/>
        <v>-20.350000000000016</v>
      </c>
      <c r="BI20" s="28">
        <f t="shared" si="50"/>
        <v>-26.050000000000004</v>
      </c>
      <c r="BJ20" s="28">
        <f t="shared" si="50"/>
        <v>-21.050000000000004</v>
      </c>
      <c r="BK20" s="28">
        <f t="shared" si="50"/>
        <v>-17.45000000000001</v>
      </c>
      <c r="BL20" s="28">
        <f t="shared" si="50"/>
        <v>-12.850000000000016</v>
      </c>
      <c r="BM20" s="27">
        <f>BL20+(BL17-BM17)-2.18</f>
        <v>-12.730000000000004</v>
      </c>
      <c r="BN20" s="27">
        <f t="shared" ref="BN20:BS20" si="51">BM20+(BM17-BN17)</f>
        <v>-7.4300000000000068</v>
      </c>
      <c r="BO20" s="27">
        <f t="shared" si="51"/>
        <v>-6.2300000000000111</v>
      </c>
      <c r="BP20" s="27">
        <f t="shared" si="51"/>
        <v>-9.6300000000000097</v>
      </c>
      <c r="BQ20" s="27">
        <f t="shared" si="51"/>
        <v>-9.5300000000000153</v>
      </c>
      <c r="BR20" s="27">
        <f t="shared" si="51"/>
        <v>-9.8300000000000125</v>
      </c>
      <c r="BS20" s="27">
        <f t="shared" si="51"/>
        <v>-13.63000000000001</v>
      </c>
      <c r="BT20" s="28">
        <f>BS20+(BS17-BT17)-0.71</f>
        <v>-14.240000000000016</v>
      </c>
      <c r="BU20" s="28">
        <f t="shared" ref="BU20:BZ20" si="52">BT20+(BT17-BU17)</f>
        <v>-13.540000000000013</v>
      </c>
      <c r="BV20" s="28">
        <f t="shared" si="52"/>
        <v>-22.540000000000013</v>
      </c>
      <c r="BW20" s="28">
        <f t="shared" si="52"/>
        <v>-23.640000000000008</v>
      </c>
      <c r="BX20" s="28">
        <f t="shared" si="52"/>
        <v>-20.540000000000013</v>
      </c>
      <c r="BY20" s="28">
        <f t="shared" si="52"/>
        <v>-19.240000000000016</v>
      </c>
      <c r="BZ20" s="28">
        <f t="shared" si="52"/>
        <v>-20.240000000000016</v>
      </c>
      <c r="CA20" s="27">
        <f>BZ20+(BZ17-CA17)-0.95</f>
        <v>-21.390000000000004</v>
      </c>
      <c r="CB20" s="27">
        <f t="shared" ref="CB20:CG20" si="53">CA20+(CA17-CB17)</f>
        <v>-19.29000000000001</v>
      </c>
      <c r="CC20" s="27">
        <f t="shared" si="53"/>
        <v>-18.490000000000013</v>
      </c>
      <c r="CD20" s="27">
        <f t="shared" si="53"/>
        <v>-16.990000000000013</v>
      </c>
      <c r="CE20" s="27">
        <f t="shared" si="53"/>
        <v>-9.4900000000000126</v>
      </c>
      <c r="CF20" s="27">
        <f t="shared" si="53"/>
        <v>0.80999999999999162</v>
      </c>
      <c r="CG20" s="27">
        <f t="shared" si="53"/>
        <v>-2.1900000000000084</v>
      </c>
      <c r="CH20" s="28">
        <f>CG20+(CG17-CH17)+3.75</f>
        <v>-6.0400000000000098</v>
      </c>
      <c r="CI20" s="28">
        <f t="shared" ref="CI20:CN20" si="54">CH20+(CH17-CI17)</f>
        <v>-4.840000000000007</v>
      </c>
      <c r="CJ20" s="28">
        <f t="shared" si="54"/>
        <v>-4.4400000000000084</v>
      </c>
      <c r="CK20" s="28">
        <f t="shared" si="54"/>
        <v>-7.840000000000007</v>
      </c>
      <c r="CL20" s="28">
        <f t="shared" si="54"/>
        <v>-5.4400000000000084</v>
      </c>
      <c r="CM20" s="28">
        <f t="shared" si="54"/>
        <v>-2.2400000000000126</v>
      </c>
      <c r="CN20" s="28">
        <f t="shared" si="54"/>
        <v>-6.1400000000000112</v>
      </c>
      <c r="CO20" s="27">
        <f>CN20+(CN17-CO17)-0.92</f>
        <v>-8.4600000000000097</v>
      </c>
      <c r="CP20" s="27">
        <f t="shared" ref="CP20:CU20" si="55">CO20+(CO17-CP17)</f>
        <v>-5.9600000000000097</v>
      </c>
      <c r="CQ20" s="27">
        <f t="shared" si="55"/>
        <v>-3.0600000000000112</v>
      </c>
      <c r="CR20" s="27">
        <f t="shared" si="55"/>
        <v>3.9399999999999888</v>
      </c>
      <c r="CS20" s="27">
        <f t="shared" si="55"/>
        <v>3.8399999999999874</v>
      </c>
      <c r="CT20" s="27">
        <f t="shared" si="55"/>
        <v>6.3399999999999874</v>
      </c>
      <c r="CU20" s="27">
        <f t="shared" si="55"/>
        <v>5.3399999999999874</v>
      </c>
      <c r="CV20" s="28">
        <f>CU20+(CU17-CV17)-0.5</f>
        <v>5.3399999999999874</v>
      </c>
      <c r="CW20" s="28">
        <f t="shared" ref="CW20:DB20" si="56">CV20+(CV17-CW17)</f>
        <v>6.6399999999999917</v>
      </c>
      <c r="CX20" s="28">
        <f t="shared" si="56"/>
        <v>4.8399999999999874</v>
      </c>
      <c r="CY20" s="28">
        <f t="shared" si="56"/>
        <v>-0.56000000000001116</v>
      </c>
      <c r="CZ20" s="28">
        <f t="shared" si="56"/>
        <v>2.9399999999999888</v>
      </c>
      <c r="DA20" s="28">
        <f t="shared" si="56"/>
        <v>4.7399999999999931</v>
      </c>
      <c r="DB20" s="28">
        <f t="shared" si="56"/>
        <v>6.0399999999999903</v>
      </c>
      <c r="DC20" s="27">
        <f>DB20+(DB17-DC17)-0.17</f>
        <v>1.9699999999999918</v>
      </c>
      <c r="DD20" s="27">
        <f t="shared" ref="DD20:DP20" si="57">DC20+(DC17-DD17)</f>
        <v>6.9999999999993179E-2</v>
      </c>
      <c r="DE20" s="27">
        <f t="shared" si="57"/>
        <v>-2.9300000000000068</v>
      </c>
      <c r="DF20" s="27">
        <f t="shared" si="57"/>
        <v>-2.5300000000000082</v>
      </c>
      <c r="DG20" s="27">
        <f t="shared" si="57"/>
        <v>0.26999999999998892</v>
      </c>
      <c r="DH20" s="27">
        <f t="shared" si="57"/>
        <v>1.5699999999999932</v>
      </c>
      <c r="DI20" s="27">
        <f t="shared" si="57"/>
        <v>3.5699999999999932</v>
      </c>
      <c r="DJ20" s="28">
        <f>DI20+(DI17-DJ17)+1.86</f>
        <v>-2.5700000000000065</v>
      </c>
      <c r="DK20" s="28">
        <f t="shared" si="57"/>
        <v>-4.2700000000000093</v>
      </c>
      <c r="DL20" s="28">
        <f t="shared" si="57"/>
        <v>-1.4700000000000122</v>
      </c>
      <c r="DM20" s="28">
        <f t="shared" si="57"/>
        <v>-0.67000000000000792</v>
      </c>
      <c r="DN20" s="28">
        <f t="shared" si="57"/>
        <v>2.0299999999999878</v>
      </c>
      <c r="DO20" s="28">
        <f t="shared" si="57"/>
        <v>6.2299999999999907</v>
      </c>
      <c r="DP20" s="28">
        <f t="shared" si="57"/>
        <v>5.7299999999999907</v>
      </c>
      <c r="DQ20" s="27">
        <f>DP20+(DP17-DQ17)-0.4</f>
        <v>4.1299999999999875</v>
      </c>
      <c r="DR20" s="27">
        <f t="shared" ref="DR20:DW20" si="58">DQ20+(DQ17-DR17)</f>
        <v>0.42999999999999172</v>
      </c>
      <c r="DS20" s="27">
        <f t="shared" si="58"/>
        <v>3.5299999999999931</v>
      </c>
      <c r="DT20" s="27">
        <f t="shared" si="58"/>
        <v>7.2299999999999889</v>
      </c>
      <c r="DU20" s="27">
        <f t="shared" si="58"/>
        <v>6.3299999999999903</v>
      </c>
      <c r="DV20" s="27">
        <f t="shared" si="58"/>
        <v>5.8299999999999903</v>
      </c>
      <c r="DW20" s="27">
        <f t="shared" si="58"/>
        <v>6.5299999999999931</v>
      </c>
      <c r="DX20" s="28">
        <f>DW20+(DW17-DX17)-0.05</f>
        <v>7.1799999999999891</v>
      </c>
      <c r="DY20" s="28">
        <f t="shared" ref="DY20:EE20" si="59">DX20+(DX17-DY17)</f>
        <v>9.5799999999999876</v>
      </c>
      <c r="DZ20" s="28">
        <f t="shared" si="59"/>
        <v>10.77999999999999</v>
      </c>
      <c r="EA20" s="28"/>
      <c r="EB20" s="28">
        <f>DZ20+(DZ17-EB17)</f>
        <v>10.679999999999989</v>
      </c>
      <c r="EC20" s="28">
        <f t="shared" si="59"/>
        <v>10.979999999999993</v>
      </c>
      <c r="ED20" s="28">
        <f t="shared" si="59"/>
        <v>10.579999999999988</v>
      </c>
      <c r="EE20" s="28">
        <f t="shared" si="59"/>
        <v>12.179999999999989</v>
      </c>
      <c r="EF20" s="27">
        <f>EE20+(EE17-EF17)+1.22</f>
        <v>11.199999999999994</v>
      </c>
      <c r="EG20" s="27">
        <f t="shared" ref="EG20:EL20" si="60">EF20+(EF17-EG17)</f>
        <v>11.39999999999999</v>
      </c>
      <c r="EH20" s="27">
        <f t="shared" si="60"/>
        <v>10.199999999999994</v>
      </c>
      <c r="EI20" s="27">
        <f t="shared" si="60"/>
        <v>11.599999999999993</v>
      </c>
      <c r="EJ20" s="27">
        <f t="shared" si="60"/>
        <v>12.199999999999994</v>
      </c>
      <c r="EK20" s="27">
        <f t="shared" si="60"/>
        <v>11.599999999999993</v>
      </c>
      <c r="EL20" s="27">
        <f t="shared" si="60"/>
        <v>10.799999999999988</v>
      </c>
      <c r="EM20" s="28">
        <f>EL20+(EL17-EM17)-1.58</f>
        <v>9.3199999999999896</v>
      </c>
      <c r="EN20" s="28">
        <f t="shared" ref="EN20:ES20" si="61">EM20+(EM17-EN17)</f>
        <v>10.31999999999999</v>
      </c>
      <c r="EO20" s="28">
        <f t="shared" si="61"/>
        <v>9.2199999999999882</v>
      </c>
      <c r="EP20" s="28">
        <f t="shared" si="61"/>
        <v>10.219999999999988</v>
      </c>
      <c r="EQ20" s="28">
        <f t="shared" si="61"/>
        <v>12.019999999999992</v>
      </c>
      <c r="ER20" s="28">
        <f t="shared" si="61"/>
        <v>11.419999999999991</v>
      </c>
      <c r="ES20" s="28">
        <f t="shared" si="61"/>
        <v>10.519999999999992</v>
      </c>
      <c r="ET20" s="27">
        <f>ES20+(ES17-ET17)+1.06</f>
        <v>11.279999999999989</v>
      </c>
      <c r="EU20" s="27">
        <f t="shared" ref="EU20:EZ20" si="62">ET20+(ET17-EU17)</f>
        <v>10.87999999999999</v>
      </c>
      <c r="EV20" s="27">
        <f t="shared" si="62"/>
        <v>10.779999999999989</v>
      </c>
      <c r="EW20" s="27">
        <f t="shared" si="62"/>
        <v>9.079999999999993</v>
      </c>
      <c r="EX20" s="27">
        <f t="shared" si="62"/>
        <v>8.7799999999999887</v>
      </c>
      <c r="EY20" s="27">
        <f t="shared" si="62"/>
        <v>8.9799999999999915</v>
      </c>
      <c r="EZ20" s="27">
        <f t="shared" si="62"/>
        <v>11.179999999999994</v>
      </c>
      <c r="FA20" s="28">
        <f>EZ20+(EZ17-FA17)-0.94</f>
        <v>10.939999999999991</v>
      </c>
      <c r="FB20" s="28">
        <f t="shared" ref="FB20:FG20" si="63">FA20+(FA17-FB17)</f>
        <v>10.639999999999993</v>
      </c>
      <c r="FC20" s="28">
        <f t="shared" si="63"/>
        <v>11.039999999999992</v>
      </c>
      <c r="FD20" s="28">
        <f t="shared" si="63"/>
        <v>10.239999999999995</v>
      </c>
      <c r="FE20" s="28">
        <f t="shared" si="63"/>
        <v>9.2399999999999949</v>
      </c>
      <c r="FF20" s="28">
        <f t="shared" si="63"/>
        <v>10.239999999999995</v>
      </c>
      <c r="FG20" s="28">
        <f t="shared" si="63"/>
        <v>9.6399999999999935</v>
      </c>
      <c r="FH20" s="27">
        <f>FG20+(FG17-FH17)-0.45</f>
        <v>8.3899999999999899</v>
      </c>
      <c r="FI20" s="27">
        <f t="shared" ref="FI20:FN20" si="64">FH20+(FH17-FI17)</f>
        <v>9.8899999999999899</v>
      </c>
      <c r="FJ20" s="27">
        <f t="shared" si="64"/>
        <v>9.7899999999999956</v>
      </c>
      <c r="FK20" s="27">
        <f t="shared" si="64"/>
        <v>7.5899999999999928</v>
      </c>
      <c r="FL20" s="27">
        <f t="shared" si="64"/>
        <v>8.4899999999999913</v>
      </c>
      <c r="FM20" s="27">
        <f t="shared" si="64"/>
        <v>9.0899999999999928</v>
      </c>
      <c r="FN20" s="27">
        <f t="shared" si="64"/>
        <v>9.7899999999999956</v>
      </c>
      <c r="FO20" s="28">
        <f>FN20+(FN17-FO17)+2.1</f>
        <v>11.689999999999992</v>
      </c>
      <c r="FP20" s="28">
        <f t="shared" ref="FP20:GT20" si="65">FO20+(FO17-FP17)</f>
        <v>12.089999999999991</v>
      </c>
      <c r="FQ20" s="28">
        <f t="shared" si="65"/>
        <v>12.889999999999995</v>
      </c>
      <c r="FR20" s="28">
        <f t="shared" si="65"/>
        <v>12.189999999999992</v>
      </c>
      <c r="FS20" s="28">
        <f t="shared" si="65"/>
        <v>11.689999999999992</v>
      </c>
      <c r="FT20" s="28">
        <f t="shared" si="65"/>
        <v>11.589999999999991</v>
      </c>
      <c r="FU20" s="28">
        <f t="shared" si="65"/>
        <v>12.889999999999995</v>
      </c>
      <c r="FV20" s="27">
        <f>FU20+(FU17-FV17)+0.96</f>
        <v>13.249999999999993</v>
      </c>
      <c r="FW20" s="27">
        <f t="shared" si="65"/>
        <v>12.649999999999991</v>
      </c>
      <c r="FX20" s="27">
        <f t="shared" si="65"/>
        <v>13.449999999999989</v>
      </c>
      <c r="FY20" s="27">
        <f t="shared" si="65"/>
        <v>14.749999999999993</v>
      </c>
      <c r="FZ20" s="27">
        <f t="shared" si="65"/>
        <v>13.04999999999999</v>
      </c>
      <c r="GA20" s="27">
        <f t="shared" si="65"/>
        <v>11.54999999999999</v>
      </c>
      <c r="GB20" s="27">
        <f t="shared" si="65"/>
        <v>12.349999999999994</v>
      </c>
      <c r="GC20" s="28">
        <f>GB20+(GB17-GC17)-1</f>
        <v>11.249999999999993</v>
      </c>
      <c r="GD20" s="28">
        <f t="shared" si="65"/>
        <v>9.8499999999999943</v>
      </c>
      <c r="GE20" s="28">
        <f t="shared" si="65"/>
        <v>9.1499999999999915</v>
      </c>
      <c r="GF20" s="28">
        <f t="shared" si="65"/>
        <v>8.6499999999999915</v>
      </c>
      <c r="GG20" s="28">
        <f t="shared" si="65"/>
        <v>9.5499999999999901</v>
      </c>
      <c r="GH20" s="28">
        <f>GG20+(GG17-GH17)</f>
        <v>10.449999999999989</v>
      </c>
      <c r="GI20" s="28">
        <f>GH20+(GH17-GI17)</f>
        <v>10.149999999999991</v>
      </c>
      <c r="GJ20" s="27">
        <f>GI20+(GI17-GJ17)+0.59</f>
        <v>9.4399999999999942</v>
      </c>
      <c r="GK20" s="27">
        <f t="shared" si="65"/>
        <v>8.3399999999999928</v>
      </c>
      <c r="GL20" s="27">
        <f t="shared" si="65"/>
        <v>8.0399999999999885</v>
      </c>
      <c r="GM20" s="27">
        <f t="shared" si="65"/>
        <v>7.2399999999999913</v>
      </c>
      <c r="GN20" s="27">
        <f t="shared" si="65"/>
        <v>7.7399999999999913</v>
      </c>
      <c r="GO20" s="27">
        <f t="shared" si="65"/>
        <v>9.0399999999999885</v>
      </c>
      <c r="GP20" s="27">
        <f t="shared" si="65"/>
        <v>9.2399999999999913</v>
      </c>
      <c r="GQ20" s="28">
        <f>(GP20+(GP17-GQ17))+0.24</f>
        <v>10.279999999999989</v>
      </c>
      <c r="GR20" s="28">
        <f t="shared" si="65"/>
        <v>10.87999999999999</v>
      </c>
      <c r="GS20" s="28">
        <f t="shared" si="65"/>
        <v>11.079999999999993</v>
      </c>
      <c r="GT20" s="28">
        <f t="shared" si="65"/>
        <v>11.479999999999992</v>
      </c>
      <c r="GU20" s="28">
        <f t="shared" ref="GU20:HY20" si="66">GT20+(GT17-GU17)</f>
        <v>12.37999999999999</v>
      </c>
      <c r="GV20" s="28">
        <f t="shared" si="66"/>
        <v>11.679999999999994</v>
      </c>
      <c r="GW20" s="28">
        <f t="shared" si="66"/>
        <v>10.279999999999989</v>
      </c>
      <c r="GX20" s="27">
        <f>(GW20+(GW17-GX17))-3.99</f>
        <v>4.6899999999999942</v>
      </c>
      <c r="GY20" s="27">
        <f t="shared" si="66"/>
        <v>4.5899999999999928</v>
      </c>
      <c r="GZ20" s="27">
        <f t="shared" si="66"/>
        <v>5.6899999999999942</v>
      </c>
      <c r="HA20" s="27">
        <f t="shared" si="66"/>
        <v>5.2899999999999885</v>
      </c>
      <c r="HB20" s="27">
        <f t="shared" si="66"/>
        <v>7.4899999999999913</v>
      </c>
      <c r="HC20" s="27">
        <f t="shared" si="66"/>
        <v>7.4899999999999913</v>
      </c>
      <c r="HD20" s="27">
        <f t="shared" si="66"/>
        <v>5.7899999999999885</v>
      </c>
      <c r="HE20" s="28">
        <f>HD20+(HD17-HE17)+0.64</f>
        <v>3.52999999999999</v>
      </c>
      <c r="HF20" s="28">
        <f t="shared" si="66"/>
        <v>2.6299999999999915</v>
      </c>
      <c r="HG20" s="28">
        <f t="shared" si="66"/>
        <v>3.9299999999999886</v>
      </c>
      <c r="HH20" s="28">
        <f t="shared" si="66"/>
        <v>5.1299999999999919</v>
      </c>
      <c r="HI20" s="28">
        <f t="shared" si="66"/>
        <v>4.3299999999999947</v>
      </c>
      <c r="HJ20" s="28">
        <f t="shared" si="66"/>
        <v>3.1299999999999919</v>
      </c>
      <c r="HK20" s="28">
        <f t="shared" si="66"/>
        <v>3.3299999999999947</v>
      </c>
      <c r="HL20" s="27">
        <f>HK20+(HK17-HL17)+2.4</f>
        <v>4.7299999999999951</v>
      </c>
      <c r="HM20" s="27">
        <f t="shared" si="66"/>
        <v>5.6299999999999937</v>
      </c>
      <c r="HN20" s="27">
        <f t="shared" si="66"/>
        <v>4.6299999999999937</v>
      </c>
      <c r="HO20" s="27">
        <f t="shared" si="66"/>
        <v>6.2299999999999951</v>
      </c>
      <c r="HP20" s="27">
        <f t="shared" si="66"/>
        <v>7.6299999999999937</v>
      </c>
      <c r="HQ20" s="27">
        <f t="shared" si="66"/>
        <v>8.2299999999999951</v>
      </c>
      <c r="HR20" s="27">
        <f t="shared" si="66"/>
        <v>7.9299999999999908</v>
      </c>
      <c r="HS20" s="28">
        <f>HR20+(HR17-HS17)-0.15</f>
        <v>8.0799999999999947</v>
      </c>
      <c r="HT20" s="28">
        <f t="shared" si="66"/>
        <v>7.7799999999999905</v>
      </c>
      <c r="HU20" s="28">
        <f t="shared" si="66"/>
        <v>7.8799999999999919</v>
      </c>
      <c r="HV20" s="28">
        <f t="shared" si="66"/>
        <v>7.5799999999999947</v>
      </c>
      <c r="HW20" s="28">
        <f t="shared" si="66"/>
        <v>7.5799999999999947</v>
      </c>
      <c r="HX20" s="28">
        <f t="shared" si="66"/>
        <v>6.5799999999999947</v>
      </c>
      <c r="HY20" s="28">
        <f t="shared" si="66"/>
        <v>5.4799999999999933</v>
      </c>
      <c r="HZ20" s="27">
        <f>HY20+(HY17-HZ17)+0.35</f>
        <v>6.6299999999999901</v>
      </c>
      <c r="IA20" s="27">
        <f t="shared" ref="IA20:IT20" si="67">HZ20+(HZ17-IA17)</f>
        <v>7.829999999999993</v>
      </c>
      <c r="IB20" s="27">
        <f t="shared" si="67"/>
        <v>8.329999999999993</v>
      </c>
      <c r="IC20" s="27">
        <f t="shared" si="67"/>
        <v>6.9299999999999944</v>
      </c>
      <c r="ID20" s="27">
        <f t="shared" si="67"/>
        <v>6.6299999999999901</v>
      </c>
      <c r="IE20" s="27">
        <f t="shared" si="67"/>
        <v>7.0299999999999887</v>
      </c>
      <c r="IF20" s="27">
        <f t="shared" si="67"/>
        <v>6.6299999999999901</v>
      </c>
      <c r="IG20" s="28">
        <f>IF20+(IF17-IG17)+2.04</f>
        <v>10.469999999999995</v>
      </c>
      <c r="IH20" s="28">
        <f t="shared" si="67"/>
        <v>11.469999999999995</v>
      </c>
      <c r="II20" s="28">
        <f t="shared" si="67"/>
        <v>8.669999999999991</v>
      </c>
      <c r="IJ20" s="28">
        <f t="shared" si="67"/>
        <v>10.469999999999995</v>
      </c>
      <c r="IK20" s="28">
        <f t="shared" si="67"/>
        <v>10.56999999999999</v>
      </c>
      <c r="IL20" s="28">
        <f t="shared" si="67"/>
        <v>9.4699999999999953</v>
      </c>
      <c r="IM20" s="28">
        <f t="shared" si="67"/>
        <v>7.8699999999999939</v>
      </c>
      <c r="IN20" s="27">
        <f>IM20+(IM17-IN17)-1.11</f>
        <v>6.4599999999999893</v>
      </c>
      <c r="IO20" s="27">
        <f t="shared" si="67"/>
        <v>7.1599999999999921</v>
      </c>
      <c r="IP20" s="27">
        <f t="shared" si="67"/>
        <v>9.159999999999993</v>
      </c>
      <c r="IQ20" s="27">
        <f t="shared" si="67"/>
        <v>10.759999999999994</v>
      </c>
      <c r="IR20" s="27">
        <f t="shared" si="67"/>
        <v>9.8599999999999959</v>
      </c>
      <c r="IS20" s="27">
        <f t="shared" si="67"/>
        <v>10.859999999999996</v>
      </c>
      <c r="IT20" s="27">
        <f t="shared" si="67"/>
        <v>11.759999999999994</v>
      </c>
      <c r="IU20" s="27"/>
    </row>
    <row r="21" spans="1:255" s="32" customFormat="1" x14ac:dyDescent="0.2">
      <c r="A21" s="32" t="s">
        <v>33</v>
      </c>
      <c r="B21" s="33"/>
      <c r="C21" s="33"/>
      <c r="D21" s="33"/>
      <c r="E21" s="33"/>
      <c r="F21" s="33"/>
      <c r="G21" s="33"/>
      <c r="H21" s="33">
        <f>SUM(B20:H20)</f>
        <v>-158</v>
      </c>
      <c r="O21" s="32">
        <f>SUM(I20:O20)</f>
        <v>-233</v>
      </c>
      <c r="P21" s="33"/>
      <c r="Q21" s="33"/>
      <c r="R21" s="33"/>
      <c r="S21" s="33"/>
      <c r="T21" s="33"/>
      <c r="U21" s="33"/>
      <c r="V21" s="33">
        <f>SUM(P20:V20)</f>
        <v>-203</v>
      </c>
      <c r="AC21" s="34">
        <f>SUM(W20:AC20)</f>
        <v>-92</v>
      </c>
      <c r="AD21" s="33"/>
      <c r="AE21" s="33"/>
      <c r="AF21" s="33"/>
      <c r="AG21" s="33"/>
      <c r="AH21" s="33"/>
      <c r="AI21" s="33"/>
      <c r="AJ21" s="33">
        <f>SUM(AD20:AJ20)</f>
        <v>-78</v>
      </c>
      <c r="AQ21" s="34">
        <f>SUM(AK20:AQ20)</f>
        <v>-93</v>
      </c>
      <c r="AR21" s="33"/>
      <c r="AS21" s="33"/>
      <c r="AT21" s="33"/>
      <c r="AU21" s="33"/>
      <c r="AV21" s="33"/>
      <c r="AW21" s="33"/>
      <c r="AX21" s="28">
        <f>SUM(AR20:AX20)</f>
        <v>-59.000000000000043</v>
      </c>
      <c r="AY21" s="35">
        <v>1.45</v>
      </c>
      <c r="BE21" s="34">
        <f>SUM(AY20:BE20)</f>
        <v>-96.95000000000006</v>
      </c>
      <c r="BF21" s="36">
        <v>2.4</v>
      </c>
      <c r="BG21" s="33"/>
      <c r="BH21" s="33"/>
      <c r="BI21" s="33"/>
      <c r="BJ21" s="33"/>
      <c r="BK21" s="33"/>
      <c r="BL21" s="33">
        <f>SUM(BF20:BL20)</f>
        <v>-128.0500000000001</v>
      </c>
      <c r="BM21" s="35">
        <v>-2.1800000000000002</v>
      </c>
      <c r="BS21" s="34">
        <f>SUM(BM20:BS20)</f>
        <v>-69.010000000000076</v>
      </c>
      <c r="BT21" s="37">
        <v>-0.71</v>
      </c>
      <c r="BU21" s="28"/>
      <c r="BV21" s="28"/>
      <c r="BW21" s="28"/>
      <c r="BX21" s="28"/>
      <c r="BY21" s="28"/>
      <c r="BZ21" s="33">
        <f>SUM(BT20:BZ20)</f>
        <v>-133.98000000000008</v>
      </c>
      <c r="CA21" s="38">
        <v>-0.95</v>
      </c>
      <c r="CG21" s="34">
        <f>SUM(CA20:CG20)</f>
        <v>-87.030000000000072</v>
      </c>
      <c r="CH21" s="36">
        <v>3.75</v>
      </c>
      <c r="CI21" s="33"/>
      <c r="CJ21" s="33"/>
      <c r="CK21" s="33"/>
      <c r="CL21" s="33"/>
      <c r="CM21" s="33"/>
      <c r="CN21" s="33">
        <f>SUM(CH20:CN20)</f>
        <v>-36.980000000000061</v>
      </c>
      <c r="CO21" s="38">
        <v>-0.92</v>
      </c>
      <c r="CU21" s="34">
        <f>SUM(CO20:CU20)</f>
        <v>1.9799999999999187</v>
      </c>
      <c r="CV21" s="33">
        <v>-0.5</v>
      </c>
      <c r="CW21" s="33"/>
      <c r="CX21" s="33"/>
      <c r="CY21" s="33"/>
      <c r="CZ21" s="33"/>
      <c r="DA21" s="33"/>
      <c r="DB21" s="33">
        <f>SUM(CV20:DB20)</f>
        <v>29.979999999999933</v>
      </c>
      <c r="DC21" s="38">
        <v>-0.17</v>
      </c>
      <c r="DI21" s="34">
        <f>SUM(DC20:DI20)</f>
        <v>1.9899999999999451</v>
      </c>
      <c r="DJ21" s="36">
        <v>1.86</v>
      </c>
      <c r="DK21" s="33"/>
      <c r="DL21" s="33"/>
      <c r="DM21" s="33"/>
      <c r="DN21" s="33"/>
      <c r="DO21" s="33"/>
      <c r="DP21" s="33">
        <f>SUM(DJ20:DP20)</f>
        <v>5.0099999999999332</v>
      </c>
      <c r="DQ21" s="34">
        <v>-0.4</v>
      </c>
      <c r="DW21" s="34">
        <f>SUM(DQ20:DW20)</f>
        <v>34.009999999999934</v>
      </c>
      <c r="DX21" s="39">
        <v>-0.05</v>
      </c>
      <c r="DY21" s="33"/>
      <c r="DZ21" s="33"/>
      <c r="EA21" s="33"/>
      <c r="EB21" s="33"/>
      <c r="EC21" s="33"/>
      <c r="ED21" s="33"/>
      <c r="EE21" s="33">
        <f>SUM(DX20:EE20)</f>
        <v>71.959999999999923</v>
      </c>
      <c r="EF21" s="40">
        <v>1.23</v>
      </c>
      <c r="EL21" s="34">
        <f>SUM(EF20:EL20)</f>
        <v>78.999999999999943</v>
      </c>
      <c r="EM21" s="39">
        <v>-1.58</v>
      </c>
      <c r="EN21" s="33"/>
      <c r="EO21" s="33"/>
      <c r="EP21" s="33"/>
      <c r="EQ21" s="33"/>
      <c r="ER21" s="33"/>
      <c r="ES21" s="33">
        <f>SUM(EM20:ES20)</f>
        <v>73.039999999999935</v>
      </c>
      <c r="ET21" s="40">
        <v>1.06</v>
      </c>
      <c r="EZ21" s="34">
        <f>SUM(ET20:EZ20)</f>
        <v>70.959999999999937</v>
      </c>
      <c r="FA21" s="39">
        <v>-0.94</v>
      </c>
      <c r="FB21" s="33" t="s">
        <v>39</v>
      </c>
      <c r="FC21" s="33"/>
      <c r="FD21" s="33"/>
      <c r="FE21" s="33"/>
      <c r="FF21" s="33"/>
      <c r="FG21" s="33">
        <f>SUM(FA20:FG20)+19</f>
        <v>90.979999999999961</v>
      </c>
      <c r="FH21" s="41">
        <v>-0.45</v>
      </c>
      <c r="FN21" s="29">
        <f>SUM(FH20:FN20)</f>
        <v>63.029999999999944</v>
      </c>
      <c r="FO21" s="42">
        <v>2.1</v>
      </c>
      <c r="FP21" s="33"/>
      <c r="FQ21" s="33"/>
      <c r="FR21" s="33"/>
      <c r="FS21" s="33"/>
      <c r="FT21" s="33"/>
      <c r="FU21" s="33">
        <f>SUM(FO20:FU20)</f>
        <v>85.029999999999959</v>
      </c>
      <c r="FV21" s="38">
        <v>0.96</v>
      </c>
      <c r="GB21" s="34">
        <f>SUM(FV20:GB20)</f>
        <v>91.049999999999926</v>
      </c>
      <c r="GC21" s="36">
        <v>-1</v>
      </c>
      <c r="GD21" s="33"/>
      <c r="GE21" s="33"/>
      <c r="GF21" s="33"/>
      <c r="GG21" s="33"/>
      <c r="GH21" s="33"/>
      <c r="GI21" s="33">
        <f>SUM(GC20:GI20)</f>
        <v>69.04999999999994</v>
      </c>
      <c r="GJ21" s="43">
        <v>0.59</v>
      </c>
      <c r="GP21" s="34">
        <f>SUM(GJ20:GP20)</f>
        <v>59.079999999999941</v>
      </c>
      <c r="GQ21" s="36">
        <v>0.24</v>
      </c>
      <c r="GR21" s="33"/>
      <c r="GS21" s="33"/>
      <c r="GT21" s="33"/>
      <c r="GU21" s="33"/>
      <c r="GV21" s="33"/>
      <c r="GW21" s="33">
        <f>SUM(GQ20:GW20)</f>
        <v>78.059999999999931</v>
      </c>
      <c r="GX21" s="38">
        <v>-3.98</v>
      </c>
      <c r="HD21" s="34">
        <f>SUM(GX20:HD20)</f>
        <v>41.029999999999944</v>
      </c>
      <c r="HE21" s="36">
        <v>0.64</v>
      </c>
      <c r="HF21" s="33"/>
      <c r="HG21" s="33"/>
      <c r="HH21" s="33"/>
      <c r="HI21" s="33"/>
      <c r="HJ21" s="33"/>
      <c r="HK21" s="33">
        <f>SUM(HE20:HK20)</f>
        <v>26.009999999999941</v>
      </c>
      <c r="HL21" s="38">
        <v>2.4</v>
      </c>
      <c r="HM21" s="32">
        <f>AVERAGE(GI17:HM17)</f>
        <v>50.432258064516127</v>
      </c>
      <c r="HR21" s="34">
        <f>SUM(HL20:HR20)</f>
        <v>45.009999999999962</v>
      </c>
      <c r="HS21" s="36">
        <v>-0.15</v>
      </c>
      <c r="HT21" s="33"/>
      <c r="HU21" s="33"/>
      <c r="HV21" s="33"/>
      <c r="HW21" s="33"/>
      <c r="HX21" s="33"/>
      <c r="HY21" s="33">
        <f>SUM(HS20:HY20)</f>
        <v>50.959999999999951</v>
      </c>
      <c r="HZ21" s="38">
        <v>0.35</v>
      </c>
      <c r="IF21" s="34">
        <f>SUM(HZ20:IF20)</f>
        <v>50.009999999999934</v>
      </c>
      <c r="IG21" s="36">
        <v>2.04</v>
      </c>
      <c r="IH21" s="33" t="s">
        <v>63</v>
      </c>
      <c r="II21" s="33"/>
      <c r="IJ21" s="33"/>
      <c r="IK21" s="33"/>
      <c r="IL21" s="33"/>
      <c r="IM21" s="33">
        <f>SUM(IG20:IM20)</f>
        <v>68.989999999999952</v>
      </c>
      <c r="IN21" s="38">
        <v>-1.1100000000000001</v>
      </c>
      <c r="IR21" s="32">
        <f>AVERAGE(HN16:IR16)</f>
        <v>48.443516129032254</v>
      </c>
      <c r="IT21" s="34">
        <f>SUM(IN20:IT20)</f>
        <v>66.019999999999953</v>
      </c>
      <c r="IU21" s="34">
        <f>AVERAGE(IN16:IT16)</f>
        <v>47.387857142857136</v>
      </c>
    </row>
    <row r="22" spans="1:255" s="32" customFormat="1" x14ac:dyDescent="0.2">
      <c r="A22" s="32" t="s">
        <v>30</v>
      </c>
      <c r="B22" s="33"/>
      <c r="C22" s="33"/>
      <c r="D22" s="33"/>
      <c r="E22" s="33"/>
      <c r="F22" s="33"/>
      <c r="G22" s="33"/>
      <c r="H22" s="33">
        <v>158</v>
      </c>
      <c r="N22" s="32" t="s">
        <v>23</v>
      </c>
      <c r="O22" s="32">
        <v>-233</v>
      </c>
      <c r="P22" s="33"/>
      <c r="Q22" s="33"/>
      <c r="R22" s="33"/>
      <c r="S22" s="33"/>
      <c r="T22" s="33"/>
      <c r="U22" s="33"/>
      <c r="V22" s="33">
        <v>-203</v>
      </c>
      <c r="AC22" s="32">
        <v>-92</v>
      </c>
      <c r="AD22" s="33"/>
      <c r="AE22" s="33"/>
      <c r="AF22" s="33"/>
      <c r="AG22" s="33"/>
      <c r="AH22" s="33"/>
      <c r="AI22" s="33"/>
      <c r="AJ22" s="33">
        <v>-102</v>
      </c>
      <c r="AQ22" s="32">
        <v>-81</v>
      </c>
      <c r="AR22" s="33"/>
      <c r="AS22" s="33"/>
      <c r="AT22" s="33"/>
      <c r="AU22" s="33"/>
      <c r="AV22" s="33"/>
      <c r="AW22" s="33"/>
      <c r="AX22" s="28">
        <v>-93</v>
      </c>
      <c r="BE22" s="32">
        <v>-77</v>
      </c>
      <c r="BF22" s="33"/>
      <c r="BG22" s="33"/>
      <c r="BH22" s="33"/>
      <c r="BI22" s="33"/>
      <c r="BJ22" s="33"/>
      <c r="BK22" s="33"/>
      <c r="BL22" s="33">
        <v>-47</v>
      </c>
      <c r="BS22" s="32">
        <v>-54</v>
      </c>
      <c r="BT22" s="33"/>
      <c r="BU22" s="33"/>
      <c r="BV22" s="33"/>
      <c r="BW22" s="33"/>
      <c r="BX22" s="33"/>
      <c r="BY22" s="33"/>
      <c r="BZ22" s="33">
        <v>-143</v>
      </c>
      <c r="CG22" s="34">
        <v>-78</v>
      </c>
      <c r="CH22" s="33"/>
      <c r="CI22" s="33"/>
      <c r="CJ22" s="33"/>
      <c r="CK22" s="33"/>
      <c r="CL22" s="33"/>
      <c r="CM22" s="33"/>
      <c r="CN22" s="33">
        <v>-20</v>
      </c>
      <c r="CU22" s="34">
        <v>53</v>
      </c>
      <c r="CV22" s="33">
        <f>CV21</f>
        <v>-0.5</v>
      </c>
      <c r="CW22" s="33"/>
      <c r="CX22" s="33"/>
      <c r="CY22" s="33"/>
      <c r="CZ22" s="33"/>
      <c r="DA22" s="33"/>
      <c r="DB22" s="33">
        <v>22</v>
      </c>
      <c r="DC22" s="32">
        <f>CV22+DC21</f>
        <v>-0.67</v>
      </c>
      <c r="DI22" s="34">
        <v>54</v>
      </c>
      <c r="DJ22" s="32">
        <f>DC22+DJ21</f>
        <v>1.19</v>
      </c>
      <c r="DK22" s="33"/>
      <c r="DL22" s="33"/>
      <c r="DM22" s="33"/>
      <c r="DN22" s="33"/>
      <c r="DO22" s="33"/>
      <c r="DP22" s="33">
        <v>64</v>
      </c>
      <c r="DQ22" s="32">
        <f>DJ22+DQ21</f>
        <v>0.78999999999999992</v>
      </c>
      <c r="DW22" s="34">
        <v>78</v>
      </c>
      <c r="DX22" s="32">
        <f>DQ22+DX21</f>
        <v>0.73999999999999988</v>
      </c>
      <c r="DY22" s="33"/>
      <c r="DZ22" s="33"/>
      <c r="EA22" s="33"/>
      <c r="EB22" s="33"/>
      <c r="EC22" s="33"/>
      <c r="ED22" s="33"/>
      <c r="EE22" s="33">
        <v>100</v>
      </c>
      <c r="EF22" s="32">
        <f>DY22+EF21</f>
        <v>1.23</v>
      </c>
      <c r="EL22" s="34">
        <v>92</v>
      </c>
      <c r="EM22" s="32">
        <f>EF22+EM21</f>
        <v>-0.35000000000000009</v>
      </c>
      <c r="EN22" s="33"/>
      <c r="EO22" s="33"/>
      <c r="EP22" s="33"/>
      <c r="EQ22" s="33"/>
      <c r="ER22" s="33"/>
      <c r="ES22" s="33">
        <v>92</v>
      </c>
      <c r="ET22" s="32">
        <f>EM22+ET21</f>
        <v>0.71</v>
      </c>
      <c r="EZ22" s="34">
        <v>106</v>
      </c>
      <c r="FA22" s="32">
        <f>ET22+FA21</f>
        <v>-0.22999999999999998</v>
      </c>
      <c r="FB22" s="33"/>
      <c r="FC22" s="33"/>
      <c r="FD22" s="33"/>
      <c r="FE22" s="33"/>
      <c r="FF22" s="33"/>
      <c r="FG22" s="33">
        <v>86</v>
      </c>
      <c r="FH22" s="32">
        <f>FA22+FH21</f>
        <v>-0.67999999999999994</v>
      </c>
      <c r="FN22" s="29">
        <v>104</v>
      </c>
      <c r="FO22" s="32">
        <f>FH22+FO21</f>
        <v>1.4200000000000002</v>
      </c>
      <c r="FP22" s="33"/>
      <c r="FQ22" s="33"/>
      <c r="FR22" s="33"/>
      <c r="FS22" s="33"/>
      <c r="FT22" s="33"/>
      <c r="FU22" s="33">
        <v>82</v>
      </c>
      <c r="FV22" s="32">
        <f>FO22+FV21</f>
        <v>2.38</v>
      </c>
      <c r="GB22" s="34">
        <v>72</v>
      </c>
      <c r="GC22" s="32">
        <f>FV22+GC21</f>
        <v>1.38</v>
      </c>
      <c r="GD22" s="33"/>
      <c r="GE22" s="33"/>
      <c r="GF22" s="33"/>
      <c r="GG22" s="33"/>
      <c r="GH22" s="33"/>
      <c r="GI22" s="33">
        <v>74</v>
      </c>
      <c r="GJ22" s="32">
        <f>GC22+GJ21</f>
        <v>1.9699999999999998</v>
      </c>
      <c r="GP22" s="34">
        <v>93</v>
      </c>
      <c r="GQ22" s="32">
        <f>GJ22+GQ21</f>
        <v>2.21</v>
      </c>
      <c r="GR22" s="33"/>
      <c r="GS22" s="33"/>
      <c r="GT22" s="33"/>
      <c r="GU22" s="33"/>
      <c r="GV22" s="33"/>
      <c r="GW22" s="33">
        <v>79</v>
      </c>
      <c r="GX22" s="32">
        <f>GQ22+GX21</f>
        <v>-1.77</v>
      </c>
      <c r="HD22" s="34">
        <v>66</v>
      </c>
      <c r="HE22" s="32">
        <f>GX22+HE21</f>
        <v>-1.1299999999999999</v>
      </c>
      <c r="HF22" s="33"/>
      <c r="HG22" s="33"/>
      <c r="HH22" s="33"/>
      <c r="HI22" s="33"/>
      <c r="HJ22" s="33"/>
      <c r="HK22" s="33">
        <v>70</v>
      </c>
      <c r="HL22" s="32">
        <f>HE22+HL21</f>
        <v>1.27</v>
      </c>
      <c r="HM22" s="32">
        <f>AVERAGE(GI18:HM18)</f>
        <v>49.210000000000015</v>
      </c>
      <c r="HR22" s="34">
        <v>75</v>
      </c>
      <c r="HS22" s="32">
        <f>HL22+HS21</f>
        <v>1.1200000000000001</v>
      </c>
      <c r="HT22" s="33"/>
      <c r="HU22" s="33"/>
      <c r="HV22" s="33"/>
      <c r="HW22" s="33"/>
      <c r="HX22" s="33"/>
      <c r="HY22" s="33">
        <v>76</v>
      </c>
      <c r="HZ22" s="32">
        <f>HS22+HZ21</f>
        <v>1.4700000000000002</v>
      </c>
      <c r="IF22" s="34">
        <v>71</v>
      </c>
      <c r="IG22" s="32">
        <f>HZ22+IG21</f>
        <v>3.5100000000000002</v>
      </c>
      <c r="IH22" s="33"/>
      <c r="II22" s="33"/>
      <c r="IJ22" s="33"/>
      <c r="IK22" s="33"/>
      <c r="IL22" s="33"/>
      <c r="IM22" s="33">
        <v>57</v>
      </c>
      <c r="IN22" s="32">
        <f>IG22+IN21</f>
        <v>2.4000000000000004</v>
      </c>
      <c r="IR22" s="32">
        <f>AVERAGE(HN18:IR18)</f>
        <v>48.830612903225799</v>
      </c>
      <c r="IT22" s="34">
        <v>35</v>
      </c>
      <c r="IU22" s="32">
        <f>AVERAGE(IN18:IT18)</f>
        <v>47.744999999999997</v>
      </c>
    </row>
    <row r="23" spans="1:255" s="32" customFormat="1" x14ac:dyDescent="0.2">
      <c r="B23" s="33"/>
      <c r="C23" s="33"/>
      <c r="D23" s="33"/>
      <c r="E23" s="33"/>
      <c r="F23" s="33"/>
      <c r="G23" s="33"/>
      <c r="H23" s="33"/>
      <c r="P23" s="33"/>
      <c r="Q23" s="33"/>
      <c r="R23" s="33"/>
      <c r="S23" s="33"/>
      <c r="T23" s="33"/>
      <c r="U23" s="33"/>
      <c r="V23" s="33"/>
      <c r="AD23" s="33"/>
      <c r="AE23" s="33"/>
      <c r="AF23" s="33"/>
      <c r="AG23" s="33"/>
      <c r="AH23" s="33"/>
      <c r="AI23" s="33"/>
      <c r="AJ23" s="33">
        <f>AJ21-AJ22</f>
        <v>24</v>
      </c>
      <c r="AQ23" s="32">
        <f>AQ21-AQ22</f>
        <v>-12</v>
      </c>
      <c r="AR23" s="33"/>
      <c r="AS23" s="33"/>
      <c r="AT23" s="33"/>
      <c r="AU23" s="33"/>
      <c r="AV23" s="33"/>
      <c r="AW23" s="33"/>
      <c r="AX23" s="28">
        <f>AX21-AX22</f>
        <v>33.999999999999957</v>
      </c>
      <c r="BF23" s="33"/>
      <c r="BG23" s="33"/>
      <c r="BH23" s="33"/>
      <c r="BI23" s="33"/>
      <c r="BJ23" s="33"/>
      <c r="BK23" s="33"/>
      <c r="BL23" s="33"/>
      <c r="BT23" s="33"/>
      <c r="BU23" s="33"/>
      <c r="BV23" s="33"/>
      <c r="BW23" s="33"/>
      <c r="BX23" s="33"/>
      <c r="BY23" s="33"/>
      <c r="BZ23" s="33"/>
      <c r="CH23" s="33"/>
      <c r="CI23" s="33"/>
      <c r="CJ23" s="33"/>
      <c r="CK23" s="33"/>
      <c r="CL23" s="33"/>
      <c r="CM23" s="33"/>
      <c r="CN23" s="33"/>
      <c r="CV23" s="33"/>
      <c r="CW23" s="33"/>
      <c r="CX23" s="33"/>
      <c r="CY23" s="33"/>
      <c r="CZ23" s="33"/>
      <c r="DA23" s="33"/>
      <c r="DB23" s="33"/>
      <c r="DJ23" s="33"/>
      <c r="DK23" s="33"/>
      <c r="DL23" s="33"/>
      <c r="DM23" s="33"/>
      <c r="DN23" s="33"/>
      <c r="DO23" s="33"/>
      <c r="DP23" s="33"/>
      <c r="DX23" s="33"/>
      <c r="DY23" s="33"/>
      <c r="DZ23" s="33"/>
      <c r="EA23" s="33"/>
      <c r="EB23" s="33"/>
      <c r="EC23" s="33"/>
      <c r="ED23" s="33"/>
      <c r="EE23" s="33"/>
      <c r="EM23" s="33"/>
      <c r="EN23" s="33"/>
      <c r="EO23" s="33"/>
      <c r="EP23" s="33"/>
      <c r="EQ23" s="33"/>
      <c r="ER23" s="33"/>
      <c r="ES23" s="33"/>
      <c r="FA23" s="33"/>
      <c r="FB23" s="33"/>
      <c r="FC23" s="33"/>
      <c r="FD23" s="33"/>
      <c r="FE23" s="33"/>
      <c r="FF23" s="33"/>
      <c r="FG23" s="33"/>
      <c r="FO23" s="33"/>
      <c r="FP23" s="33"/>
      <c r="FQ23" s="33"/>
      <c r="FR23" s="33"/>
      <c r="FS23" s="33"/>
      <c r="FT23" s="33"/>
      <c r="FU23" s="33"/>
      <c r="GC23" s="33"/>
      <c r="GD23" s="33"/>
      <c r="GE23" s="33"/>
      <c r="GF23" s="33"/>
      <c r="GG23" s="33"/>
      <c r="GH23" s="33"/>
      <c r="GI23" s="33"/>
      <c r="GQ23" s="33"/>
      <c r="GR23" s="33"/>
      <c r="GS23" s="33"/>
      <c r="GT23" s="33"/>
      <c r="GU23" s="33"/>
      <c r="GV23" s="33"/>
      <c r="GW23" s="33"/>
      <c r="HE23" s="33"/>
      <c r="HF23" s="33"/>
      <c r="HG23" s="33"/>
      <c r="HH23" s="33"/>
      <c r="HI23" s="33"/>
      <c r="HJ23" s="33"/>
      <c r="HK23" s="33"/>
      <c r="HS23" s="33"/>
      <c r="HT23" s="33"/>
      <c r="HU23" s="33"/>
      <c r="HV23" s="33"/>
      <c r="HW23" s="33"/>
      <c r="HX23" s="33"/>
      <c r="HY23" s="33"/>
      <c r="IG23" s="33"/>
      <c r="IH23" s="33"/>
      <c r="II23" s="33"/>
      <c r="IJ23" s="33"/>
      <c r="IK23" s="33"/>
      <c r="IL23" s="33"/>
      <c r="IM23" s="33">
        <f>SUM(IG15:IM15)</f>
        <v>351.9</v>
      </c>
      <c r="IR23" s="32">
        <v>49.7</v>
      </c>
      <c r="IT23" s="33">
        <f>SUM(IN15:IT15)</f>
        <v>349.1</v>
      </c>
    </row>
    <row r="24" spans="1:255" s="32" customFormat="1" x14ac:dyDescent="0.2">
      <c r="A24" s="32" t="s">
        <v>32</v>
      </c>
      <c r="B24" s="33"/>
      <c r="C24" s="33"/>
      <c r="D24" s="33"/>
      <c r="E24" s="33"/>
      <c r="F24" s="33"/>
      <c r="G24" s="33"/>
      <c r="H24" s="33"/>
      <c r="P24" s="33"/>
      <c r="Q24" s="33"/>
      <c r="R24" s="33"/>
      <c r="S24" s="33"/>
      <c r="T24" s="33"/>
      <c r="U24" s="33"/>
      <c r="V24" s="33"/>
      <c r="AD24" s="33"/>
      <c r="AE24" s="33"/>
      <c r="AF24" s="33"/>
      <c r="AG24" s="33"/>
      <c r="AH24" s="33"/>
      <c r="AI24" s="33"/>
      <c r="AJ24" s="33">
        <f>SUM(AD17:AJ17)</f>
        <v>0</v>
      </c>
      <c r="AQ24" s="32">
        <f>SUM(AK17:AQ17)</f>
        <v>477.29999999999995</v>
      </c>
      <c r="AR24" s="33"/>
      <c r="AS24" s="33"/>
      <c r="AT24" s="33"/>
      <c r="AU24" s="33"/>
      <c r="AV24" s="33"/>
      <c r="AW24" s="33"/>
      <c r="AX24" s="33">
        <f>SUM(AR17:AX17)</f>
        <v>443.80000000000007</v>
      </c>
      <c r="BE24" s="32">
        <f>SUM(AY17:BE17)</f>
        <v>484.5</v>
      </c>
      <c r="BF24" s="33"/>
      <c r="BG24" s="33"/>
      <c r="BH24" s="33"/>
      <c r="BI24" s="33"/>
      <c r="BJ24" s="33"/>
      <c r="BK24" s="33"/>
      <c r="BL24" s="33">
        <f>SUM(BF17:BL17)</f>
        <v>530.9</v>
      </c>
      <c r="BS24" s="32">
        <f>SUM(BM17:BS17)</f>
        <v>456.59999999999997</v>
      </c>
      <c r="BT24" s="33"/>
      <c r="BU24" s="33"/>
      <c r="BV24" s="33"/>
      <c r="BW24" s="33"/>
      <c r="BX24" s="33"/>
      <c r="BY24" s="33"/>
      <c r="BZ24" s="33">
        <f>SUM(BT17:BZ17)</f>
        <v>516.6</v>
      </c>
      <c r="CG24" s="34">
        <f>SUM(CA17:CG17)</f>
        <v>462.99999999999994</v>
      </c>
      <c r="CH24" s="33"/>
      <c r="CI24" s="33"/>
      <c r="CJ24" s="33"/>
      <c r="CK24" s="33"/>
      <c r="CL24" s="33"/>
      <c r="CM24" s="33"/>
      <c r="CN24" s="33">
        <f>SUM(CH17:CN17)</f>
        <v>439.2</v>
      </c>
      <c r="CU24" s="34">
        <f>SUM(CO17:CU17)</f>
        <v>393.79999999999995</v>
      </c>
      <c r="CV24" s="33"/>
      <c r="CW24" s="33"/>
      <c r="CX24" s="33"/>
      <c r="CY24" s="33"/>
      <c r="CZ24" s="33"/>
      <c r="DA24" s="33"/>
      <c r="DB24" s="33">
        <f>SUM(CV17:DB17)</f>
        <v>362.3</v>
      </c>
      <c r="DI24" s="34">
        <f>SUM(DC17:DI17)</f>
        <v>389.1</v>
      </c>
      <c r="DJ24" s="33"/>
      <c r="DK24" s="33"/>
      <c r="DL24" s="33"/>
      <c r="DM24" s="33"/>
      <c r="DN24" s="33"/>
      <c r="DO24" s="33"/>
      <c r="DP24" s="33">
        <f>SUM(DJ17:DP17)</f>
        <v>399.1</v>
      </c>
      <c r="DW24" s="34">
        <f>SUM(DQ17:DW17)</f>
        <v>367.3</v>
      </c>
      <c r="DX24" s="33"/>
      <c r="DY24" s="33"/>
      <c r="DZ24" s="33"/>
      <c r="EA24" s="33"/>
      <c r="EB24" s="33"/>
      <c r="EC24" s="33"/>
      <c r="ED24" s="33"/>
      <c r="EE24" s="33">
        <f>SUM(DX17:EE17)</f>
        <v>329</v>
      </c>
      <c r="EL24" s="34">
        <f>SUM(EF17:EL17)</f>
        <v>330.49999999999994</v>
      </c>
      <c r="EM24" s="33"/>
      <c r="EN24" s="33"/>
      <c r="EO24" s="33"/>
      <c r="EP24" s="33"/>
      <c r="EQ24" s="33"/>
      <c r="ER24" s="33"/>
      <c r="ES24" s="33">
        <f>SUM(EM17:ES17)</f>
        <v>325.39999999999998</v>
      </c>
      <c r="EZ24" s="34">
        <f>SUM(ET17:EZ17)</f>
        <v>334.90000000000003</v>
      </c>
      <c r="FA24" s="33"/>
      <c r="FB24" s="33"/>
      <c r="FC24" s="33"/>
      <c r="FD24" s="33"/>
      <c r="FE24" s="33"/>
      <c r="FF24" s="33"/>
      <c r="FG24" s="33">
        <f>SUM(FA17:FG17)</f>
        <v>327.3</v>
      </c>
      <c r="FN24" s="34">
        <f>SUM(FH17:FN17)</f>
        <v>333.09999999999997</v>
      </c>
      <c r="FO24" s="33"/>
      <c r="FP24" s="33"/>
      <c r="FQ24" s="33"/>
      <c r="FR24" s="33"/>
      <c r="FS24" s="33"/>
      <c r="FT24" s="33"/>
      <c r="FU24" s="33">
        <f>SUM(FO17:FU17)</f>
        <v>325.8</v>
      </c>
      <c r="GB24" s="34">
        <f>SUM(FV17:GB17)</f>
        <v>326.50000000000006</v>
      </c>
      <c r="GC24" s="33"/>
      <c r="GD24" s="33"/>
      <c r="GE24" s="33"/>
      <c r="GF24" s="33"/>
      <c r="GG24" s="33"/>
      <c r="GH24" s="33"/>
      <c r="GI24" s="33">
        <f>SUM(GC17:GI17)</f>
        <v>341.5</v>
      </c>
      <c r="GP24" s="34">
        <f>SUM(GJ17:GP17)</f>
        <v>355.59999999999997</v>
      </c>
      <c r="GQ24" s="33"/>
      <c r="GR24" s="33"/>
      <c r="GS24" s="33"/>
      <c r="GT24" s="33"/>
      <c r="GU24" s="33"/>
      <c r="GV24" s="33"/>
      <c r="GW24" s="33">
        <f>SUM(GQ17:GW17)</f>
        <v>338.3</v>
      </c>
      <c r="HD24" s="34">
        <f>SUM(GX17:HD17)</f>
        <v>347.4</v>
      </c>
      <c r="HE24" s="33"/>
      <c r="HF24" s="33"/>
      <c r="HG24" s="33"/>
      <c r="HH24" s="33"/>
      <c r="HI24" s="33"/>
      <c r="HJ24" s="33"/>
      <c r="HK24" s="33">
        <f>SUM(HE17:HK17)</f>
        <v>366.90000000000003</v>
      </c>
      <c r="HR24" s="34">
        <f>SUM(HL17:HR17)</f>
        <v>364.7</v>
      </c>
      <c r="HS24" s="33"/>
      <c r="HT24" s="33"/>
      <c r="HU24" s="33"/>
      <c r="HV24" s="33"/>
      <c r="HW24" s="33"/>
      <c r="HX24" s="33"/>
      <c r="HY24" s="33">
        <f>SUM(HS17:HY17)</f>
        <v>357.7</v>
      </c>
      <c r="IF24" s="34">
        <f>SUM(HZ17:IF17)</f>
        <v>361.1</v>
      </c>
      <c r="IG24" s="33"/>
      <c r="IH24" s="33"/>
      <c r="II24" s="33"/>
      <c r="IJ24" s="33"/>
      <c r="IK24" s="33"/>
      <c r="IL24" s="33"/>
      <c r="IM24" s="33">
        <f>SUM(IG17:IM17)</f>
        <v>356.4</v>
      </c>
      <c r="IT24" s="34">
        <f>SUM(IN17:IT17)</f>
        <v>351.59999999999997</v>
      </c>
      <c r="IU24" s="34"/>
    </row>
    <row r="25" spans="1:255" s="32" customFormat="1" x14ac:dyDescent="0.2">
      <c r="A25" s="32" t="s">
        <v>31</v>
      </c>
      <c r="B25" s="33"/>
      <c r="C25" s="33"/>
      <c r="D25" s="33"/>
      <c r="E25" s="33"/>
      <c r="F25" s="33"/>
      <c r="G25" s="33"/>
      <c r="H25" s="33"/>
      <c r="P25" s="33"/>
      <c r="Q25" s="33"/>
      <c r="R25" s="33"/>
      <c r="S25" s="33"/>
      <c r="T25" s="33"/>
      <c r="U25" s="33"/>
      <c r="V25" s="33"/>
      <c r="AD25" s="33"/>
      <c r="AE25" s="33"/>
      <c r="AF25" s="33"/>
      <c r="AG25" s="33"/>
      <c r="AH25" s="33"/>
      <c r="AI25" s="33"/>
      <c r="AJ25" s="33">
        <f>SUM(AD18:AJ18)</f>
        <v>0</v>
      </c>
      <c r="AQ25" s="32">
        <f>SUM(AK18:AQ18)</f>
        <v>551.39100000000008</v>
      </c>
      <c r="AR25" s="28"/>
      <c r="AS25" s="28"/>
      <c r="AT25" s="28"/>
      <c r="AU25" s="28"/>
      <c r="AV25" s="28"/>
      <c r="AW25" s="28"/>
      <c r="AX25" s="33">
        <f>SUM(AR18:AX18)</f>
        <v>536.76600000000008</v>
      </c>
      <c r="BE25" s="32">
        <f>SUM(AY18:BE18)</f>
        <v>523.33499999999992</v>
      </c>
      <c r="BF25" s="33"/>
      <c r="BG25" s="33"/>
      <c r="BH25" s="33"/>
      <c r="BI25" s="33"/>
      <c r="BJ25" s="33"/>
      <c r="BK25" s="33"/>
      <c r="BL25" s="33">
        <f>SUM(BF18:BL18)</f>
        <v>497.56200000000001</v>
      </c>
      <c r="BS25" s="32">
        <f>SUM(BM18:BS18)</f>
        <v>470.23300000000006</v>
      </c>
      <c r="BT25" s="33"/>
      <c r="BU25" s="33"/>
      <c r="BV25" s="33"/>
      <c r="BW25" s="33"/>
      <c r="BX25" s="33"/>
      <c r="BY25" s="33"/>
      <c r="BZ25" s="33">
        <f>SUM(BT18:BZ18)</f>
        <v>449.29400000000004</v>
      </c>
      <c r="CG25" s="34">
        <f>SUM(CA18:CG18)</f>
        <v>432.86200000000002</v>
      </c>
      <c r="CH25" s="33"/>
      <c r="CI25" s="33"/>
      <c r="CJ25" s="33"/>
      <c r="CK25" s="33"/>
      <c r="CL25" s="33"/>
      <c r="CM25" s="33"/>
      <c r="CN25" s="33">
        <f>SUM(CH18:CN18)</f>
        <v>416.52299999999997</v>
      </c>
      <c r="CU25" s="34">
        <f>SUM(CO18:CU18)</f>
        <v>400.99700000000001</v>
      </c>
      <c r="CV25" s="33"/>
      <c r="CW25" s="33"/>
      <c r="CX25" s="33"/>
      <c r="CY25" s="33"/>
      <c r="CZ25" s="33"/>
      <c r="DA25" s="33"/>
      <c r="DB25" s="33">
        <f>SUM(CV18:DB18)</f>
        <v>388.23799999999994</v>
      </c>
      <c r="DI25" s="34">
        <f>SUM(DC18:DI18)</f>
        <v>373.363</v>
      </c>
      <c r="DJ25" s="33"/>
      <c r="DK25" s="33"/>
      <c r="DL25" s="33"/>
      <c r="DM25" s="33"/>
      <c r="DN25" s="33"/>
      <c r="DO25" s="33"/>
      <c r="DP25" s="33">
        <f>SUM(DJ18:DP18)</f>
        <v>360.58000000000004</v>
      </c>
      <c r="DW25" s="34">
        <f>SUM(DQ18:DW18)</f>
        <v>345.14600000000002</v>
      </c>
      <c r="DX25" s="33"/>
      <c r="DY25" s="33"/>
      <c r="DZ25" s="33"/>
      <c r="EA25" s="33"/>
      <c r="EB25" s="33"/>
      <c r="EC25" s="33"/>
      <c r="ED25" s="33"/>
      <c r="EE25" s="33">
        <f>SUM(DX18:EE18)</f>
        <v>327.85199999999998</v>
      </c>
      <c r="EL25" s="34">
        <f>SUM(EF18:EL18)</f>
        <v>325.88500000000005</v>
      </c>
      <c r="EM25" s="33"/>
      <c r="EN25" s="33"/>
      <c r="EO25" s="33"/>
      <c r="EP25" s="33"/>
      <c r="EQ25" s="33"/>
      <c r="ER25" s="33"/>
      <c r="ES25" s="33">
        <f>SUM(EM18:ES18)</f>
        <v>324.18200000000002</v>
      </c>
      <c r="EZ25" s="34">
        <f>SUM(ET18:EZ18)</f>
        <v>322.95399999999995</v>
      </c>
      <c r="FA25" s="33"/>
      <c r="FB25" s="33"/>
      <c r="FC25" s="33"/>
      <c r="FD25" s="33"/>
      <c r="FE25" s="33"/>
      <c r="FF25" s="33"/>
      <c r="FG25" s="33">
        <f>SUM(FA18:FG18)</f>
        <v>323.43999999999994</v>
      </c>
      <c r="FN25" s="34">
        <f>SUM(FH18:FN18)</f>
        <v>326.13200000000001</v>
      </c>
      <c r="FO25" s="33"/>
      <c r="FP25" s="33"/>
      <c r="FQ25" s="33"/>
      <c r="FR25" s="33"/>
      <c r="FS25" s="33"/>
      <c r="FT25" s="33"/>
      <c r="FU25" s="33">
        <f>SUM(FO18:FU18)</f>
        <v>332.25399999999996</v>
      </c>
      <c r="GB25" s="34">
        <f>SUM(FV18:GB18)</f>
        <v>336.46600000000001</v>
      </c>
      <c r="GC25" s="33"/>
      <c r="GD25" s="33"/>
      <c r="GE25" s="33"/>
      <c r="GF25" s="33"/>
      <c r="GG25" s="33"/>
      <c r="GH25" s="33"/>
      <c r="GI25" s="33">
        <f>SUM(GC18:GI18)</f>
        <v>340.31</v>
      </c>
      <c r="GP25" s="34">
        <f>SUM(GJ18:GP18)</f>
        <v>343.51799999999997</v>
      </c>
      <c r="GQ25" s="33"/>
      <c r="GR25" s="33"/>
      <c r="GS25" s="33"/>
      <c r="GT25" s="33"/>
      <c r="GU25" s="33"/>
      <c r="GV25" s="33"/>
      <c r="GW25" s="33">
        <f>SUM(GQ18:GW18)</f>
        <v>344.447</v>
      </c>
      <c r="HD25" s="34">
        <f>SUM(GX18:HD18)</f>
        <v>345.08099999999996</v>
      </c>
      <c r="HE25" s="33"/>
      <c r="HF25" s="33"/>
      <c r="HG25" s="33"/>
      <c r="HH25" s="33"/>
      <c r="HI25" s="33"/>
      <c r="HJ25" s="33"/>
      <c r="HK25" s="33">
        <f>SUM(HE18:HK18)</f>
        <v>345.17499999999995</v>
      </c>
      <c r="HR25" s="34">
        <f>SUM(HL18:HR18)</f>
        <v>344.32599999999996</v>
      </c>
      <c r="HS25" s="33"/>
      <c r="HT25" s="33"/>
      <c r="HU25" s="33"/>
      <c r="HV25" s="33"/>
      <c r="HW25" s="33"/>
      <c r="HX25" s="33"/>
      <c r="HY25" s="33">
        <f>SUM(HS18:HY18)</f>
        <v>344.27699999999999</v>
      </c>
      <c r="IF25" s="34">
        <f>SUM(HZ18:IF18)</f>
        <v>344.15100000000001</v>
      </c>
      <c r="IG25" s="33"/>
      <c r="IH25" s="33"/>
      <c r="II25" s="33"/>
      <c r="IJ25" s="33"/>
      <c r="IK25" s="33"/>
      <c r="IL25" s="33"/>
      <c r="IM25" s="33">
        <f>SUM(IG18:IM18)</f>
        <v>340.16299999999995</v>
      </c>
      <c r="IT25" s="34">
        <f>SUM(IN18:IT18)</f>
        <v>334.21499999999997</v>
      </c>
      <c r="IU25" s="34"/>
    </row>
    <row r="26" spans="1:255" x14ac:dyDescent="0.2">
      <c r="AR26" s="2"/>
      <c r="AS26" s="2"/>
      <c r="AT26" s="2"/>
      <c r="AU26" s="2"/>
      <c r="AV26" s="2"/>
      <c r="AW26" s="2"/>
      <c r="AX26" s="28"/>
      <c r="BF26" s="2"/>
      <c r="BG26" s="2"/>
      <c r="BH26" s="2"/>
      <c r="BI26" s="2"/>
      <c r="BJ26" s="2"/>
      <c r="BK26" s="2"/>
      <c r="BL26" s="2"/>
      <c r="BT26" s="2"/>
      <c r="BU26" s="2"/>
      <c r="BV26" s="2"/>
      <c r="BW26" s="2"/>
      <c r="BX26" s="2"/>
      <c r="BY26" s="2"/>
      <c r="BZ26" s="2"/>
      <c r="CH26" s="2"/>
      <c r="CI26" s="2"/>
      <c r="CJ26" s="2"/>
      <c r="CK26" s="2"/>
      <c r="CL26" s="2"/>
      <c r="CM26" s="2"/>
      <c r="CN26" s="2"/>
      <c r="CV26" s="2"/>
      <c r="CW26" s="2"/>
      <c r="CX26" s="2"/>
      <c r="CY26" s="2"/>
      <c r="CZ26" s="2"/>
      <c r="DA26" s="2"/>
      <c r="DB26" s="2"/>
      <c r="DJ26" s="2"/>
      <c r="DK26" s="2"/>
      <c r="DL26" s="2"/>
      <c r="DM26" s="2"/>
      <c r="DN26" s="2"/>
      <c r="DO26" s="2"/>
      <c r="DP26" s="2"/>
      <c r="DQ26" s="19">
        <f t="shared" ref="DQ26:DV26" si="68">CV17</f>
        <v>50.7</v>
      </c>
      <c r="DR26" s="19">
        <f t="shared" si="68"/>
        <v>49.4</v>
      </c>
      <c r="DS26" s="19">
        <f t="shared" si="68"/>
        <v>51.2</v>
      </c>
      <c r="DT26" s="19">
        <f t="shared" si="68"/>
        <v>56.6</v>
      </c>
      <c r="DU26" s="19">
        <f t="shared" si="68"/>
        <v>53.1</v>
      </c>
      <c r="DV26" s="19">
        <f t="shared" si="68"/>
        <v>51.3</v>
      </c>
      <c r="DW26" s="19">
        <f>DB17</f>
        <v>50</v>
      </c>
      <c r="DX26" s="2"/>
      <c r="DY26" s="2"/>
      <c r="DZ26" s="2"/>
      <c r="EA26" s="2"/>
      <c r="EB26" s="2"/>
      <c r="EC26" s="2"/>
      <c r="ED26" s="2"/>
      <c r="EE26" s="2"/>
      <c r="EM26" s="2"/>
      <c r="EN26" s="2"/>
      <c r="EO26" s="2"/>
      <c r="EP26" s="2"/>
      <c r="EQ26" s="2"/>
      <c r="ER26" s="2"/>
      <c r="ES26" s="2"/>
      <c r="FA26" s="2"/>
      <c r="FB26" s="2"/>
      <c r="FC26" s="2"/>
      <c r="FD26" s="2"/>
      <c r="FE26" s="2"/>
      <c r="FF26" s="2"/>
      <c r="FG26" s="2"/>
      <c r="FO26" s="2"/>
      <c r="FP26" s="2"/>
      <c r="FQ26" s="2"/>
      <c r="FR26" s="2"/>
      <c r="FS26" s="2"/>
      <c r="FT26" s="2"/>
      <c r="FU26" s="2"/>
      <c r="GC26" s="2"/>
      <c r="GD26" s="2"/>
      <c r="GE26" s="2"/>
      <c r="GF26" s="2"/>
      <c r="GG26" s="2"/>
      <c r="GH26" s="2"/>
      <c r="GI26" s="2"/>
      <c r="GQ26" s="2"/>
      <c r="GR26" s="2"/>
      <c r="GS26" s="2"/>
      <c r="GT26" s="2"/>
      <c r="GU26" s="2"/>
      <c r="GV26" s="2"/>
      <c r="GW26" s="2"/>
      <c r="HE26" s="2"/>
      <c r="HF26" s="2"/>
      <c r="HG26" s="2"/>
      <c r="HH26" s="2"/>
      <c r="HI26" s="2"/>
      <c r="HJ26" s="2"/>
      <c r="HK26" s="2"/>
      <c r="HS26" s="2"/>
      <c r="HT26" s="2"/>
      <c r="HU26" s="2"/>
      <c r="HV26" s="2"/>
      <c r="HW26" s="2"/>
      <c r="HX26" s="2"/>
      <c r="HY26" s="2"/>
      <c r="IG26" s="2"/>
      <c r="IH26" s="2"/>
      <c r="II26" s="2"/>
      <c r="IJ26" s="2"/>
      <c r="IK26" s="2"/>
      <c r="IL26" s="2"/>
      <c r="IM26" s="2"/>
    </row>
    <row r="27" spans="1:255" x14ac:dyDescent="0.2">
      <c r="AR27" s="2"/>
      <c r="AS27" s="2"/>
      <c r="AT27" s="2"/>
      <c r="AU27" s="2"/>
      <c r="AV27" s="2"/>
      <c r="AW27" s="2"/>
      <c r="AX27" s="2"/>
      <c r="BF27" s="2"/>
      <c r="BG27" s="2"/>
      <c r="BH27" s="2"/>
      <c r="BI27" s="2"/>
      <c r="BJ27" s="2"/>
      <c r="BK27" s="2"/>
      <c r="BL27" s="2"/>
      <c r="BT27" s="2"/>
      <c r="BU27" s="2"/>
      <c r="BV27" s="2"/>
      <c r="BW27" s="2"/>
      <c r="BX27" s="2"/>
      <c r="BY27" s="2"/>
      <c r="BZ27" s="2"/>
      <c r="CH27" s="2"/>
      <c r="CI27" s="2"/>
      <c r="CJ27" s="2"/>
      <c r="CK27" s="2"/>
      <c r="CL27" s="2"/>
      <c r="CM27" s="2"/>
      <c r="CN27" s="2"/>
      <c r="CV27" s="2"/>
      <c r="CW27" s="2"/>
      <c r="CX27" s="2"/>
      <c r="CY27" s="2"/>
      <c r="CZ27" s="2"/>
      <c r="DA27" s="2"/>
      <c r="DB27" s="2"/>
      <c r="DJ27" s="2"/>
      <c r="DK27" s="2"/>
      <c r="DL27" s="2"/>
      <c r="DM27" s="2"/>
      <c r="DN27" s="2"/>
      <c r="DO27" s="2"/>
      <c r="DP27" s="2"/>
      <c r="DX27" s="2"/>
      <c r="DY27" s="2"/>
      <c r="DZ27" s="2"/>
      <c r="EA27" s="2"/>
      <c r="EB27" s="2"/>
      <c r="EC27" s="2"/>
      <c r="ED27" s="2"/>
      <c r="EE27" s="2"/>
      <c r="EM27" s="2"/>
      <c r="EN27" s="2"/>
      <c r="EO27" s="2"/>
      <c r="EP27" s="2"/>
      <c r="EQ27" s="2"/>
      <c r="ER27" s="2"/>
      <c r="ES27" s="2"/>
      <c r="FA27" s="2"/>
      <c r="FB27" s="2"/>
      <c r="FC27" s="2"/>
      <c r="FD27" s="2"/>
      <c r="FE27" s="2"/>
      <c r="FF27" s="2"/>
      <c r="FG27" s="2"/>
      <c r="FO27" s="2"/>
      <c r="FP27" s="2"/>
      <c r="FQ27" s="2"/>
      <c r="FR27" s="2"/>
      <c r="FS27" s="2"/>
      <c r="FT27" s="2"/>
      <c r="FU27" s="2"/>
      <c r="GC27" s="2"/>
      <c r="GD27" s="2"/>
      <c r="GE27" s="2"/>
      <c r="GF27" s="2"/>
      <c r="GG27" s="2"/>
      <c r="GH27" s="2"/>
      <c r="GI27" s="2"/>
      <c r="GQ27" s="2"/>
      <c r="GR27" s="2"/>
      <c r="GS27" s="2"/>
      <c r="GT27" s="2"/>
      <c r="GU27" s="2"/>
      <c r="GV27" s="2"/>
      <c r="GW27" s="2"/>
      <c r="HE27" s="2"/>
      <c r="HF27" s="2"/>
      <c r="HG27" s="2"/>
      <c r="HH27" s="2"/>
      <c r="HI27" s="2"/>
      <c r="HJ27" s="2"/>
      <c r="HK27" s="2"/>
      <c r="HS27" s="2"/>
      <c r="HT27" s="2"/>
      <c r="HU27" s="2"/>
      <c r="HV27" s="2"/>
      <c r="HW27" s="2"/>
      <c r="HX27" s="2"/>
      <c r="HY27" s="2"/>
      <c r="IG27" s="2"/>
      <c r="IH27" s="2"/>
      <c r="II27" s="2"/>
      <c r="IJ27" s="2"/>
      <c r="IK27" s="2"/>
      <c r="IL27" s="2"/>
      <c r="IM27" s="2"/>
    </row>
    <row r="28" spans="1:255" x14ac:dyDescent="0.2">
      <c r="A28" s="44" t="s">
        <v>34</v>
      </c>
      <c r="B28" s="45">
        <f>SUM(B3:B4)</f>
        <v>1415</v>
      </c>
      <c r="C28" s="45">
        <f t="shared" ref="C28:H28" si="69">SUM(C3:C4)</f>
        <v>-600</v>
      </c>
      <c r="D28" s="45">
        <f t="shared" si="69"/>
        <v>-642</v>
      </c>
      <c r="E28" s="45">
        <f t="shared" si="69"/>
        <v>-1168</v>
      </c>
      <c r="F28" s="45">
        <f t="shared" si="69"/>
        <v>-1415</v>
      </c>
      <c r="G28" s="45">
        <f t="shared" si="69"/>
        <v>-1357</v>
      </c>
      <c r="H28" s="45">
        <f t="shared" si="69"/>
        <v>-1580</v>
      </c>
      <c r="I28" s="46">
        <f>SUM(I3:I4)</f>
        <v>-486</v>
      </c>
      <c r="J28" s="46">
        <f t="shared" ref="J28:O28" si="70">SUM(J3:J4)</f>
        <v>-74</v>
      </c>
      <c r="K28" s="46">
        <f t="shared" si="70"/>
        <v>945</v>
      </c>
      <c r="L28" s="46">
        <f t="shared" si="70"/>
        <v>486</v>
      </c>
      <c r="M28" s="46">
        <f t="shared" si="70"/>
        <v>-579</v>
      </c>
      <c r="N28" s="46">
        <f t="shared" si="70"/>
        <v>-995</v>
      </c>
      <c r="O28" s="46">
        <f t="shared" si="70"/>
        <v>-712</v>
      </c>
      <c r="P28" s="45">
        <f>SUM(P3:P4)</f>
        <v>-331</v>
      </c>
      <c r="Q28" s="45">
        <f t="shared" ref="Q28:V28" si="71">SUM(Q3:Q4)</f>
        <v>170</v>
      </c>
      <c r="R28" s="45">
        <f t="shared" si="71"/>
        <v>-745</v>
      </c>
      <c r="S28" s="45">
        <f t="shared" si="71"/>
        <v>-1148</v>
      </c>
      <c r="T28" s="45">
        <f t="shared" si="71"/>
        <v>-1584</v>
      </c>
      <c r="U28" s="45">
        <f t="shared" si="71"/>
        <v>-454</v>
      </c>
      <c r="V28" s="45">
        <f t="shared" si="71"/>
        <v>-310</v>
      </c>
      <c r="W28" s="46">
        <f>SUM(W3:W4)</f>
        <v>-886</v>
      </c>
      <c r="X28" s="46">
        <f t="shared" ref="X28:AC28" si="72">SUM(X3:X4)</f>
        <v>-1342</v>
      </c>
      <c r="Y28" s="46">
        <f t="shared" si="72"/>
        <v>-1495</v>
      </c>
      <c r="Z28" s="46">
        <f t="shared" si="72"/>
        <v>-2126</v>
      </c>
      <c r="AA28" s="46">
        <f t="shared" si="72"/>
        <v>-2508</v>
      </c>
      <c r="AB28" s="46">
        <f t="shared" si="72"/>
        <v>-2682</v>
      </c>
      <c r="AC28" s="46">
        <f t="shared" si="72"/>
        <v>-2682</v>
      </c>
      <c r="AD28" s="45">
        <f>SUM(AD3:AD4)</f>
        <v>-1689</v>
      </c>
      <c r="AE28" s="45">
        <f t="shared" ref="AE28:AJ28" si="73">SUM(AE3:AE4)</f>
        <v>-489</v>
      </c>
      <c r="AF28" s="45">
        <f t="shared" si="73"/>
        <v>-127</v>
      </c>
      <c r="AG28" s="45">
        <f t="shared" si="73"/>
        <v>736</v>
      </c>
      <c r="AH28" s="45">
        <f t="shared" si="73"/>
        <v>2066</v>
      </c>
      <c r="AI28" s="45">
        <f t="shared" si="73"/>
        <v>855</v>
      </c>
      <c r="AJ28" s="45">
        <f t="shared" si="73"/>
        <v>315</v>
      </c>
      <c r="AK28" s="46">
        <f>SUM(AK3:AK4)</f>
        <v>557</v>
      </c>
      <c r="AL28" s="46">
        <f t="shared" ref="AL28:AQ28" si="74">SUM(AL3:AL4)</f>
        <v>-181</v>
      </c>
      <c r="AM28" s="46">
        <f t="shared" si="74"/>
        <v>-628</v>
      </c>
      <c r="AN28" s="46">
        <f t="shared" si="74"/>
        <v>847</v>
      </c>
      <c r="AO28" s="46">
        <f t="shared" si="74"/>
        <v>614</v>
      </c>
      <c r="AP28" s="46">
        <f t="shared" si="74"/>
        <v>-442</v>
      </c>
      <c r="AQ28" s="46">
        <f t="shared" si="74"/>
        <v>-119</v>
      </c>
      <c r="AR28" s="45">
        <f>SUM(AR3:AR4)</f>
        <v>571</v>
      </c>
      <c r="AS28" s="45">
        <f t="shared" ref="AS28:AX28" si="75">SUM(AS3:AS4)</f>
        <v>391</v>
      </c>
      <c r="AT28" s="45">
        <f t="shared" si="75"/>
        <v>-707</v>
      </c>
      <c r="AU28" s="45">
        <f t="shared" si="75"/>
        <v>-1748</v>
      </c>
      <c r="AV28" s="45">
        <f t="shared" si="75"/>
        <v>-1574</v>
      </c>
      <c r="AW28" s="45">
        <f t="shared" si="75"/>
        <v>1640</v>
      </c>
      <c r="AX28" s="45">
        <f t="shared" si="75"/>
        <v>1520</v>
      </c>
      <c r="AY28" s="46">
        <f>SUM(AY3:AY4)</f>
        <v>1103</v>
      </c>
      <c r="AZ28" s="46">
        <f t="shared" ref="AZ28:BE28" si="76">SUM(AZ3:AZ4)</f>
        <v>309</v>
      </c>
      <c r="BA28" s="46">
        <f t="shared" si="76"/>
        <v>-635</v>
      </c>
      <c r="BB28" s="46">
        <f t="shared" si="76"/>
        <v>25</v>
      </c>
      <c r="BC28" s="46">
        <f t="shared" si="76"/>
        <v>132</v>
      </c>
      <c r="BD28" s="46">
        <f t="shared" si="76"/>
        <v>-509</v>
      </c>
      <c r="BE28" s="46">
        <f t="shared" si="76"/>
        <v>-846</v>
      </c>
      <c r="BF28" s="45">
        <f>SUM(BF3:BF4)</f>
        <v>-745</v>
      </c>
      <c r="BG28" s="45">
        <f t="shared" ref="BG28:BL28" si="77">SUM(BG3:BG4)</f>
        <v>-265</v>
      </c>
      <c r="BH28" s="45">
        <f t="shared" si="77"/>
        <v>-478</v>
      </c>
      <c r="BI28" s="45">
        <f t="shared" si="77"/>
        <v>207</v>
      </c>
      <c r="BJ28" s="45">
        <f t="shared" si="77"/>
        <v>350</v>
      </c>
      <c r="BK28" s="45">
        <f t="shared" si="77"/>
        <v>-156</v>
      </c>
      <c r="BL28" s="45">
        <f t="shared" si="77"/>
        <v>-709</v>
      </c>
      <c r="BM28" s="46">
        <f>SUM(BM3:BM4)</f>
        <v>-116</v>
      </c>
      <c r="BN28" s="46">
        <f t="shared" ref="BN28:BS28" si="78">SUM(BN3:BN4)</f>
        <v>301</v>
      </c>
      <c r="BO28" s="46">
        <f t="shared" si="78"/>
        <v>-939</v>
      </c>
      <c r="BP28" s="46">
        <f t="shared" si="78"/>
        <v>-676</v>
      </c>
      <c r="BQ28" s="46">
        <f t="shared" si="78"/>
        <v>340</v>
      </c>
      <c r="BR28" s="46">
        <f t="shared" si="78"/>
        <v>-454</v>
      </c>
      <c r="BS28" s="46">
        <f t="shared" si="78"/>
        <v>-338</v>
      </c>
      <c r="BT28" s="45">
        <f>SUM(BT3:BT4)</f>
        <v>364</v>
      </c>
      <c r="BU28" s="45">
        <f t="shared" ref="BU28:CA28" si="79">SUM(BU3:BU4)</f>
        <v>368</v>
      </c>
      <c r="BV28" s="45">
        <f t="shared" si="79"/>
        <v>564</v>
      </c>
      <c r="BW28" s="45">
        <f t="shared" si="79"/>
        <v>260</v>
      </c>
      <c r="BX28" s="45">
        <f t="shared" si="79"/>
        <v>806</v>
      </c>
      <c r="BY28" s="45">
        <f t="shared" si="79"/>
        <v>1949</v>
      </c>
      <c r="BZ28" s="45">
        <f t="shared" si="79"/>
        <v>933</v>
      </c>
      <c r="CA28" s="46">
        <f t="shared" si="79"/>
        <v>1445</v>
      </c>
      <c r="CB28" s="46">
        <f t="shared" ref="CB28:CG28" si="80">SUM(CB3:CB4)</f>
        <v>1020</v>
      </c>
      <c r="CC28" s="46">
        <f t="shared" si="80"/>
        <v>-324</v>
      </c>
      <c r="CD28" s="46">
        <f t="shared" si="80"/>
        <v>77</v>
      </c>
      <c r="CE28" s="46">
        <f t="shared" si="80"/>
        <v>284</v>
      </c>
      <c r="CF28" s="46">
        <f t="shared" si="80"/>
        <v>558</v>
      </c>
      <c r="CG28" s="46">
        <f t="shared" si="80"/>
        <v>-1</v>
      </c>
      <c r="CH28" s="45">
        <f>SUM(CH3:CH4)</f>
        <v>-656</v>
      </c>
      <c r="CI28" s="45">
        <f t="shared" ref="CI28:CN28" si="81">SUM(CI3:CI4)</f>
        <v>-1093</v>
      </c>
      <c r="CJ28" s="45">
        <f t="shared" si="81"/>
        <v>-895</v>
      </c>
      <c r="CK28" s="45">
        <f t="shared" si="81"/>
        <v>-524</v>
      </c>
      <c r="CL28" s="45">
        <f t="shared" si="81"/>
        <v>-723</v>
      </c>
      <c r="CM28" s="45">
        <f t="shared" si="81"/>
        <v>-770</v>
      </c>
      <c r="CN28" s="45">
        <f t="shared" si="81"/>
        <v>-879</v>
      </c>
      <c r="CO28" s="46">
        <f t="shared" ref="CO28:CU28" si="82">SUM(CO3:CO4)</f>
        <v>-513</v>
      </c>
      <c r="CP28" s="46">
        <f t="shared" si="82"/>
        <v>350</v>
      </c>
      <c r="CQ28" s="46">
        <f t="shared" si="82"/>
        <v>256</v>
      </c>
      <c r="CR28" s="46">
        <f t="shared" si="82"/>
        <v>133</v>
      </c>
      <c r="CS28" s="46">
        <f t="shared" si="82"/>
        <v>-294</v>
      </c>
      <c r="CT28" s="46">
        <f t="shared" si="82"/>
        <v>556</v>
      </c>
      <c r="CU28" s="46">
        <f t="shared" si="82"/>
        <v>2058</v>
      </c>
      <c r="CV28" s="45">
        <f>SUM(CV3:CV4)</f>
        <v>2108</v>
      </c>
      <c r="CW28" s="45">
        <f t="shared" ref="CW28:DI28" si="83">SUM(CW3:CW4)</f>
        <v>1199</v>
      </c>
      <c r="CX28" s="45">
        <f t="shared" si="83"/>
        <v>2058</v>
      </c>
      <c r="CY28" s="45">
        <f t="shared" si="83"/>
        <v>1428</v>
      </c>
      <c r="CZ28" s="45">
        <f t="shared" si="83"/>
        <v>491</v>
      </c>
      <c r="DA28" s="45">
        <f t="shared" si="83"/>
        <v>822</v>
      </c>
      <c r="DB28" s="45">
        <f t="shared" si="83"/>
        <v>655</v>
      </c>
      <c r="DC28" s="46">
        <f t="shared" si="83"/>
        <v>2130</v>
      </c>
      <c r="DD28" s="46">
        <f t="shared" si="83"/>
        <v>1327</v>
      </c>
      <c r="DE28" s="46">
        <f t="shared" si="83"/>
        <v>1203</v>
      </c>
      <c r="DF28" s="46">
        <f t="shared" si="83"/>
        <v>1053</v>
      </c>
      <c r="DG28" s="46">
        <f t="shared" si="83"/>
        <v>192</v>
      </c>
      <c r="DH28" s="46">
        <f t="shared" si="83"/>
        <v>887</v>
      </c>
      <c r="DI28" s="46">
        <f t="shared" si="83"/>
        <v>473</v>
      </c>
      <c r="DJ28" s="45">
        <f>SUM(DJ3:DJ4)</f>
        <v>2149</v>
      </c>
      <c r="DK28" s="45">
        <f t="shared" ref="DK28:DW28" si="84">SUM(DK3:DK4)</f>
        <v>1724</v>
      </c>
      <c r="DL28" s="45">
        <f t="shared" si="84"/>
        <v>495</v>
      </c>
      <c r="DM28" s="45">
        <f t="shared" si="84"/>
        <v>780</v>
      </c>
      <c r="DN28" s="45">
        <f t="shared" si="84"/>
        <v>-157</v>
      </c>
      <c r="DO28" s="45">
        <f t="shared" si="84"/>
        <v>-78</v>
      </c>
      <c r="DP28" s="45">
        <f t="shared" si="84"/>
        <v>131</v>
      </c>
      <c r="DQ28" s="46">
        <f t="shared" si="84"/>
        <v>605</v>
      </c>
      <c r="DR28" s="46">
        <f t="shared" si="84"/>
        <v>857</v>
      </c>
      <c r="DS28" s="46">
        <f t="shared" si="84"/>
        <v>-120</v>
      </c>
      <c r="DT28" s="46">
        <f t="shared" si="84"/>
        <v>203</v>
      </c>
      <c r="DU28" s="46">
        <f t="shared" si="84"/>
        <v>-66</v>
      </c>
      <c r="DV28" s="46">
        <f t="shared" si="84"/>
        <v>242</v>
      </c>
      <c r="DW28" s="46">
        <f t="shared" si="84"/>
        <v>502</v>
      </c>
      <c r="DX28" s="45">
        <f>SUM(DX3:DX4)</f>
        <v>382</v>
      </c>
      <c r="DY28" s="45">
        <f t="shared" ref="DY28:EE28" si="85">SUM(DY3:DY4)</f>
        <v>235</v>
      </c>
      <c r="DZ28" s="45">
        <f t="shared" si="85"/>
        <v>224</v>
      </c>
      <c r="EA28" s="45"/>
      <c r="EB28" s="45">
        <f t="shared" si="85"/>
        <v>-243</v>
      </c>
      <c r="EC28" s="45">
        <f t="shared" si="85"/>
        <v>526</v>
      </c>
      <c r="ED28" s="45">
        <f t="shared" si="85"/>
        <v>1180</v>
      </c>
      <c r="EE28" s="45">
        <f t="shared" si="85"/>
        <v>538</v>
      </c>
      <c r="EF28" s="46">
        <f t="shared" ref="EF28:EL28" si="86">SUM(EF3:EF4)</f>
        <v>597</v>
      </c>
      <c r="EG28" s="46">
        <f t="shared" si="86"/>
        <v>128</v>
      </c>
      <c r="EH28" s="46">
        <f t="shared" si="86"/>
        <v>-82</v>
      </c>
      <c r="EI28" s="46">
        <f t="shared" si="86"/>
        <v>646</v>
      </c>
      <c r="EJ28" s="46">
        <f t="shared" si="86"/>
        <v>911</v>
      </c>
      <c r="EK28" s="46">
        <f t="shared" si="86"/>
        <v>566</v>
      </c>
      <c r="EL28" s="46">
        <f t="shared" si="86"/>
        <v>104</v>
      </c>
      <c r="EM28" s="45">
        <f>SUM(EM3:EM4)</f>
        <v>192</v>
      </c>
      <c r="EN28" s="45">
        <f t="shared" ref="EN28:ES28" si="87">SUM(EN3:EN4)</f>
        <v>-82</v>
      </c>
      <c r="EO28" s="45">
        <f t="shared" si="87"/>
        <v>354</v>
      </c>
      <c r="EP28" s="45">
        <f t="shared" si="87"/>
        <v>773</v>
      </c>
      <c r="EQ28" s="45">
        <f t="shared" si="87"/>
        <v>157</v>
      </c>
      <c r="ER28" s="45">
        <f t="shared" si="87"/>
        <v>-264</v>
      </c>
      <c r="ES28" s="45">
        <f t="shared" si="87"/>
        <v>-371</v>
      </c>
      <c r="ET28" s="46">
        <f t="shared" ref="ET28:EZ28" si="88">SUM(ET3:ET4)</f>
        <v>-24</v>
      </c>
      <c r="EU28" s="46">
        <f t="shared" si="88"/>
        <v>305</v>
      </c>
      <c r="EV28" s="46">
        <f t="shared" si="88"/>
        <v>-88</v>
      </c>
      <c r="EW28" s="46">
        <f t="shared" si="88"/>
        <v>-260</v>
      </c>
      <c r="EX28" s="46">
        <f t="shared" si="88"/>
        <v>175</v>
      </c>
      <c r="EY28" s="46">
        <f t="shared" si="88"/>
        <v>-28</v>
      </c>
      <c r="EZ28" s="46">
        <f t="shared" si="88"/>
        <v>-292</v>
      </c>
      <c r="FA28" s="45">
        <f>SUM(FA3:FA4)</f>
        <v>-54</v>
      </c>
      <c r="FB28" s="45">
        <f t="shared" ref="FB28:FG28" si="89">SUM(FB3:FB4)</f>
        <v>-84</v>
      </c>
      <c r="FC28" s="45">
        <f t="shared" si="89"/>
        <v>-457</v>
      </c>
      <c r="FD28" s="45">
        <f t="shared" si="89"/>
        <v>-63</v>
      </c>
      <c r="FE28" s="45">
        <f t="shared" si="89"/>
        <v>-215</v>
      </c>
      <c r="FF28" s="45">
        <f t="shared" si="89"/>
        <v>-610</v>
      </c>
      <c r="FG28" s="45">
        <f t="shared" si="89"/>
        <v>-622</v>
      </c>
      <c r="FH28" s="46">
        <f t="shared" ref="FH28:FN28" si="90">SUM(FH3:FH4)</f>
        <v>-179</v>
      </c>
      <c r="FI28" s="46">
        <f t="shared" si="90"/>
        <v>-442</v>
      </c>
      <c r="FJ28" s="46">
        <f t="shared" si="90"/>
        <v>-346</v>
      </c>
      <c r="FK28" s="46">
        <f t="shared" si="90"/>
        <v>-287</v>
      </c>
      <c r="FL28" s="46">
        <f t="shared" si="90"/>
        <v>-339</v>
      </c>
      <c r="FM28" s="46">
        <f t="shared" si="90"/>
        <v>-40</v>
      </c>
      <c r="FN28" s="46">
        <f t="shared" si="90"/>
        <v>-84</v>
      </c>
      <c r="FO28" s="45">
        <f>SUM(FO3:FO4)</f>
        <v>-69</v>
      </c>
      <c r="FP28" s="45">
        <f t="shared" ref="FP28:GB28" si="91">SUM(FP3:FP4)</f>
        <v>-52</v>
      </c>
      <c r="FQ28" s="45">
        <f t="shared" si="91"/>
        <v>60</v>
      </c>
      <c r="FR28" s="45">
        <f t="shared" si="91"/>
        <v>357</v>
      </c>
      <c r="FS28" s="45">
        <f t="shared" si="91"/>
        <v>-49</v>
      </c>
      <c r="FT28" s="45">
        <f t="shared" si="91"/>
        <v>-34</v>
      </c>
      <c r="FU28" s="45">
        <f t="shared" si="91"/>
        <v>-167</v>
      </c>
      <c r="FV28" s="46">
        <f t="shared" si="91"/>
        <v>-197</v>
      </c>
      <c r="FW28" s="46">
        <f t="shared" si="91"/>
        <v>62</v>
      </c>
      <c r="FX28" s="46">
        <f t="shared" si="91"/>
        <v>-22</v>
      </c>
      <c r="FY28" s="46">
        <f t="shared" si="91"/>
        <v>-206</v>
      </c>
      <c r="FZ28" s="46">
        <f t="shared" si="91"/>
        <v>-134</v>
      </c>
      <c r="GA28" s="46">
        <f t="shared" si="91"/>
        <v>-163</v>
      </c>
      <c r="GB28" s="46">
        <f t="shared" si="91"/>
        <v>-352</v>
      </c>
      <c r="GC28" s="45">
        <f>SUM(GC3:GC4)</f>
        <v>-96</v>
      </c>
      <c r="GD28" s="45">
        <f t="shared" ref="GD28:GP28" si="92">SUM(GD3:GD4)</f>
        <v>41</v>
      </c>
      <c r="GE28" s="45">
        <f t="shared" si="92"/>
        <v>236</v>
      </c>
      <c r="GF28" s="45">
        <f t="shared" si="92"/>
        <v>506</v>
      </c>
      <c r="GG28" s="45">
        <f t="shared" si="92"/>
        <v>344</v>
      </c>
      <c r="GH28" s="45">
        <f t="shared" si="92"/>
        <v>564</v>
      </c>
      <c r="GI28" s="45">
        <f t="shared" si="92"/>
        <v>74</v>
      </c>
      <c r="GJ28" s="46">
        <f t="shared" si="92"/>
        <v>-79</v>
      </c>
      <c r="GK28" s="46">
        <f t="shared" si="92"/>
        <v>-158</v>
      </c>
      <c r="GL28" s="46">
        <f t="shared" si="92"/>
        <v>-33</v>
      </c>
      <c r="GM28" s="46">
        <f t="shared" si="92"/>
        <v>269</v>
      </c>
      <c r="GN28" s="46">
        <f t="shared" si="92"/>
        <v>-360</v>
      </c>
      <c r="GO28" s="46">
        <f t="shared" si="92"/>
        <v>-325</v>
      </c>
      <c r="GP28" s="46">
        <f t="shared" si="92"/>
        <v>590</v>
      </c>
      <c r="GQ28" s="45">
        <f>SUM(GQ3:GQ4)</f>
        <v>96</v>
      </c>
      <c r="GR28" s="45">
        <f t="shared" ref="GR28:HD28" si="93">SUM(GR3:GR4)</f>
        <v>590</v>
      </c>
      <c r="GS28" s="45">
        <f t="shared" si="93"/>
        <v>964</v>
      </c>
      <c r="GT28" s="45">
        <f t="shared" si="93"/>
        <v>1420</v>
      </c>
      <c r="GU28" s="45">
        <f t="shared" si="93"/>
        <v>418</v>
      </c>
      <c r="GV28" s="45">
        <f t="shared" si="93"/>
        <v>-128</v>
      </c>
      <c r="GW28" s="45">
        <f t="shared" si="93"/>
        <v>-431</v>
      </c>
      <c r="GX28" s="46">
        <f t="shared" si="93"/>
        <v>-175</v>
      </c>
      <c r="GY28" s="46">
        <f t="shared" si="93"/>
        <v>46</v>
      </c>
      <c r="GZ28" s="46">
        <f t="shared" si="93"/>
        <v>-242</v>
      </c>
      <c r="HA28" s="46">
        <f t="shared" si="93"/>
        <v>-396</v>
      </c>
      <c r="HB28" s="46">
        <f t="shared" si="93"/>
        <v>-430</v>
      </c>
      <c r="HC28" s="46">
        <f t="shared" si="93"/>
        <v>-367</v>
      </c>
      <c r="HD28" s="46">
        <f t="shared" si="93"/>
        <v>-285</v>
      </c>
      <c r="HE28" s="45">
        <f>SUM(HE3:HE4)</f>
        <v>-241</v>
      </c>
      <c r="HF28" s="45">
        <f t="shared" ref="HF28:HR28" si="94">SUM(HF3:HF4)</f>
        <v>-69</v>
      </c>
      <c r="HG28" s="45">
        <f t="shared" si="94"/>
        <v>-399</v>
      </c>
      <c r="HH28" s="45">
        <f t="shared" si="94"/>
        <v>-348</v>
      </c>
      <c r="HI28" s="45">
        <f t="shared" si="94"/>
        <v>-598</v>
      </c>
      <c r="HJ28" s="45">
        <f t="shared" si="94"/>
        <v>-639</v>
      </c>
      <c r="HK28" s="45">
        <f t="shared" si="94"/>
        <v>-441</v>
      </c>
      <c r="HL28" s="46">
        <f t="shared" si="94"/>
        <v>273</v>
      </c>
      <c r="HM28" s="46">
        <f t="shared" si="94"/>
        <v>-10</v>
      </c>
      <c r="HN28" s="46">
        <f t="shared" si="94"/>
        <v>-316</v>
      </c>
      <c r="HO28" s="46">
        <f t="shared" si="94"/>
        <v>-216</v>
      </c>
      <c r="HP28" s="46">
        <f t="shared" si="94"/>
        <v>61</v>
      </c>
      <c r="HQ28" s="46">
        <f t="shared" si="94"/>
        <v>-23</v>
      </c>
      <c r="HR28" s="46">
        <f t="shared" si="94"/>
        <v>-460</v>
      </c>
      <c r="HS28" s="45">
        <f>SUM(HS3:HS4)</f>
        <v>-23</v>
      </c>
      <c r="HT28" s="45">
        <f t="shared" ref="HT28:IF28" si="95">SUM(HT3:HT4)</f>
        <v>-460</v>
      </c>
      <c r="HU28" s="45">
        <f t="shared" si="95"/>
        <v>-510</v>
      </c>
      <c r="HV28" s="45">
        <f t="shared" si="95"/>
        <v>-490</v>
      </c>
      <c r="HW28" s="45">
        <f t="shared" si="95"/>
        <v>-648</v>
      </c>
      <c r="HX28" s="45">
        <f t="shared" si="95"/>
        <v>-689</v>
      </c>
      <c r="HY28" s="45">
        <f t="shared" si="95"/>
        <v>-423</v>
      </c>
      <c r="HZ28" s="46">
        <f t="shared" si="95"/>
        <v>-44</v>
      </c>
      <c r="IA28" s="46">
        <f t="shared" si="95"/>
        <v>-209</v>
      </c>
      <c r="IB28" s="46">
        <f t="shared" si="95"/>
        <v>-431</v>
      </c>
      <c r="IC28" s="46">
        <f t="shared" si="95"/>
        <v>-405</v>
      </c>
      <c r="ID28" s="46">
        <f t="shared" si="95"/>
        <v>-397</v>
      </c>
      <c r="IE28" s="46">
        <f t="shared" si="95"/>
        <v>-550</v>
      </c>
      <c r="IF28" s="46">
        <f t="shared" si="95"/>
        <v>-455</v>
      </c>
      <c r="IG28" s="45">
        <f>SUM(IG3:IG4)</f>
        <v>-328</v>
      </c>
      <c r="IH28" s="45">
        <f t="shared" ref="IH28:IT28" si="96">SUM(IH3:IH4)</f>
        <v>-155</v>
      </c>
      <c r="II28" s="45">
        <f t="shared" si="96"/>
        <v>1249</v>
      </c>
      <c r="IJ28" s="45">
        <f t="shared" si="96"/>
        <v>-413</v>
      </c>
      <c r="IK28" s="45">
        <f t="shared" si="96"/>
        <v>-324</v>
      </c>
      <c r="IL28" s="45">
        <f t="shared" si="96"/>
        <v>228</v>
      </c>
      <c r="IM28" s="45">
        <f t="shared" si="96"/>
        <v>810</v>
      </c>
      <c r="IN28" s="46">
        <f t="shared" si="96"/>
        <v>756</v>
      </c>
      <c r="IO28" s="46">
        <f t="shared" si="96"/>
        <v>751</v>
      </c>
      <c r="IP28" s="46">
        <f t="shared" si="96"/>
        <v>-547</v>
      </c>
      <c r="IQ28" s="46">
        <f t="shared" si="96"/>
        <v>-628</v>
      </c>
      <c r="IR28" s="46">
        <f t="shared" si="96"/>
        <v>-346</v>
      </c>
      <c r="IS28" s="46">
        <f t="shared" si="96"/>
        <v>12</v>
      </c>
      <c r="IT28" s="46">
        <f t="shared" si="96"/>
        <v>-399</v>
      </c>
      <c r="IU28" s="46"/>
    </row>
    <row r="29" spans="1:255" x14ac:dyDescent="0.2">
      <c r="A29" s="44" t="s">
        <v>21</v>
      </c>
      <c r="B29" s="45">
        <f>B5+B6+B10</f>
        <v>3741</v>
      </c>
      <c r="C29" s="45">
        <f t="shared" ref="C29:H29" si="97">C5+C6+C10</f>
        <v>692</v>
      </c>
      <c r="D29" s="45">
        <f t="shared" si="97"/>
        <v>-296</v>
      </c>
      <c r="E29" s="45">
        <f t="shared" si="97"/>
        <v>-1605</v>
      </c>
      <c r="F29" s="45">
        <f t="shared" si="97"/>
        <v>-2381</v>
      </c>
      <c r="G29" s="45">
        <f t="shared" si="97"/>
        <v>1399</v>
      </c>
      <c r="H29" s="45">
        <f t="shared" si="97"/>
        <v>290</v>
      </c>
      <c r="I29" s="46">
        <f>I5+I6+I10</f>
        <v>-965</v>
      </c>
      <c r="J29" s="46">
        <f t="shared" ref="J29:O29" si="98">J5+J6+J10</f>
        <v>-1396</v>
      </c>
      <c r="K29" s="46">
        <f t="shared" si="98"/>
        <v>5272</v>
      </c>
      <c r="L29" s="46">
        <f t="shared" si="98"/>
        <v>6570</v>
      </c>
      <c r="M29" s="46">
        <f t="shared" si="98"/>
        <v>4258</v>
      </c>
      <c r="N29" s="46">
        <f t="shared" si="98"/>
        <v>-1802</v>
      </c>
      <c r="O29" s="46">
        <f t="shared" si="98"/>
        <v>-2329</v>
      </c>
      <c r="P29" s="45">
        <f>P5+P6+P10</f>
        <v>-3464</v>
      </c>
      <c r="Q29" s="45">
        <f t="shared" ref="Q29:V29" si="99">Q5+Q6+Q10</f>
        <v>611</v>
      </c>
      <c r="R29" s="45">
        <f t="shared" si="99"/>
        <v>3611</v>
      </c>
      <c r="S29" s="45">
        <f t="shared" si="99"/>
        <v>-1159</v>
      </c>
      <c r="T29" s="45">
        <f t="shared" si="99"/>
        <v>-4106</v>
      </c>
      <c r="U29" s="45">
        <f t="shared" si="99"/>
        <v>-3617</v>
      </c>
      <c r="V29" s="45">
        <f t="shared" si="99"/>
        <v>-239</v>
      </c>
      <c r="W29" s="46">
        <f>W5+W6+W10</f>
        <v>-1300</v>
      </c>
      <c r="X29" s="46">
        <f t="shared" ref="X29:AC29" si="100">X5+X6+X10</f>
        <v>-3056</v>
      </c>
      <c r="Y29" s="46">
        <f t="shared" si="100"/>
        <v>-3667</v>
      </c>
      <c r="Z29" s="46">
        <f t="shared" si="100"/>
        <v>-4034</v>
      </c>
      <c r="AA29" s="46">
        <f t="shared" si="100"/>
        <v>-2865</v>
      </c>
      <c r="AB29" s="46">
        <f t="shared" si="100"/>
        <v>-3950</v>
      </c>
      <c r="AC29" s="46">
        <f t="shared" si="100"/>
        <v>-3951</v>
      </c>
      <c r="AD29" s="45">
        <f>AD5+AD6+AD10</f>
        <v>-4402</v>
      </c>
      <c r="AE29" s="45">
        <f t="shared" ref="AE29:AJ29" si="101">AE5+AE6+AE10</f>
        <v>-5473</v>
      </c>
      <c r="AF29" s="45">
        <f t="shared" si="101"/>
        <v>-1812</v>
      </c>
      <c r="AG29" s="45">
        <f t="shared" si="101"/>
        <v>-2959</v>
      </c>
      <c r="AH29" s="45">
        <f t="shared" si="101"/>
        <v>-3162</v>
      </c>
      <c r="AI29" s="45">
        <f t="shared" si="101"/>
        <v>-4373</v>
      </c>
      <c r="AJ29" s="45">
        <f t="shared" si="101"/>
        <v>-4620</v>
      </c>
      <c r="AK29" s="46">
        <f>AK5+AK6+AK10</f>
        <v>-3745</v>
      </c>
      <c r="AL29" s="46">
        <f t="shared" ref="AL29:AQ29" si="102">AL5+AL6+AL10</f>
        <v>-2343</v>
      </c>
      <c r="AM29" s="46">
        <f t="shared" si="102"/>
        <v>-1079</v>
      </c>
      <c r="AN29" s="46">
        <f t="shared" si="102"/>
        <v>-2598</v>
      </c>
      <c r="AO29" s="46">
        <f t="shared" si="102"/>
        <v>-3574</v>
      </c>
      <c r="AP29" s="46">
        <f t="shared" si="102"/>
        <v>-1953</v>
      </c>
      <c r="AQ29" s="46">
        <f t="shared" si="102"/>
        <v>-3564</v>
      </c>
      <c r="AR29" s="45">
        <f>AR5+AR6+AR10</f>
        <v>-2268</v>
      </c>
      <c r="AS29" s="45">
        <f t="shared" ref="AS29:AX29" si="103">AS5+AS6+AS10</f>
        <v>-3822</v>
      </c>
      <c r="AT29" s="45">
        <f t="shared" si="103"/>
        <v>-3209</v>
      </c>
      <c r="AU29" s="45">
        <f t="shared" si="103"/>
        <v>-2638</v>
      </c>
      <c r="AV29" s="45">
        <f t="shared" si="103"/>
        <v>-3194</v>
      </c>
      <c r="AW29" s="45">
        <f t="shared" si="103"/>
        <v>-2855</v>
      </c>
      <c r="AX29" s="45">
        <f t="shared" si="103"/>
        <v>-3657</v>
      </c>
      <c r="AY29" s="46">
        <f>AY5+AY6+AY10</f>
        <v>1485</v>
      </c>
      <c r="AZ29" s="46">
        <f t="shared" ref="AZ29:BE29" si="104">AZ5+AZ6+AZ10</f>
        <v>2326</v>
      </c>
      <c r="BA29" s="46">
        <f t="shared" si="104"/>
        <v>-271</v>
      </c>
      <c r="BB29" s="46">
        <f t="shared" si="104"/>
        <v>-1016</v>
      </c>
      <c r="BC29" s="46">
        <f t="shared" si="104"/>
        <v>-2881</v>
      </c>
      <c r="BD29" s="46">
        <f t="shared" si="104"/>
        <v>-1148</v>
      </c>
      <c r="BE29" s="46">
        <f t="shared" si="104"/>
        <v>-726</v>
      </c>
      <c r="BF29" s="45">
        <f>BF5+BF6+BF10</f>
        <v>-631</v>
      </c>
      <c r="BG29" s="45">
        <f t="shared" ref="BG29:BL29" si="105">BG5+BG6+BG10</f>
        <v>-469</v>
      </c>
      <c r="BH29" s="45">
        <f t="shared" si="105"/>
        <v>2067</v>
      </c>
      <c r="BI29" s="45">
        <f t="shared" si="105"/>
        <v>4168</v>
      </c>
      <c r="BJ29" s="45">
        <f t="shared" si="105"/>
        <v>1241</v>
      </c>
      <c r="BK29" s="45">
        <f t="shared" si="105"/>
        <v>1347</v>
      </c>
      <c r="BL29" s="45">
        <f t="shared" si="105"/>
        <v>-49</v>
      </c>
      <c r="BM29" s="46">
        <f>BM5+BM6+BM10</f>
        <v>-233</v>
      </c>
      <c r="BN29" s="46">
        <f t="shared" ref="BN29:BS29" si="106">BN5+BN6+BN10</f>
        <v>-1855</v>
      </c>
      <c r="BO29" s="46">
        <f t="shared" si="106"/>
        <v>899</v>
      </c>
      <c r="BP29" s="46">
        <f t="shared" si="106"/>
        <v>1053</v>
      </c>
      <c r="BQ29" s="46">
        <f t="shared" si="106"/>
        <v>186</v>
      </c>
      <c r="BR29" s="46">
        <f t="shared" si="106"/>
        <v>1845</v>
      </c>
      <c r="BS29" s="46">
        <f t="shared" si="106"/>
        <v>1551</v>
      </c>
      <c r="BT29" s="45">
        <f>BT5+BT6+BT10</f>
        <v>255</v>
      </c>
      <c r="BU29" s="45">
        <f t="shared" ref="BU29:CA29" si="107">BU5+BU6+BU10</f>
        <v>-321</v>
      </c>
      <c r="BV29" s="45">
        <f t="shared" si="107"/>
        <v>2260</v>
      </c>
      <c r="BW29" s="45">
        <f t="shared" si="107"/>
        <v>1128</v>
      </c>
      <c r="BX29" s="45">
        <f t="shared" si="107"/>
        <v>410</v>
      </c>
      <c r="BY29" s="45">
        <f t="shared" si="107"/>
        <v>1571</v>
      </c>
      <c r="BZ29" s="45">
        <f t="shared" si="107"/>
        <v>1167</v>
      </c>
      <c r="CA29" s="46">
        <f t="shared" si="107"/>
        <v>819</v>
      </c>
      <c r="CB29" s="46">
        <f t="shared" ref="CB29:CG29" si="108">CB5+CB6+CB10</f>
        <v>1197</v>
      </c>
      <c r="CC29" s="46">
        <f t="shared" si="108"/>
        <v>3716</v>
      </c>
      <c r="CD29" s="46">
        <f t="shared" si="108"/>
        <v>2616</v>
      </c>
      <c r="CE29" s="46">
        <f t="shared" si="108"/>
        <v>1101</v>
      </c>
      <c r="CF29" s="46">
        <f t="shared" si="108"/>
        <v>-453</v>
      </c>
      <c r="CG29" s="46">
        <f t="shared" si="108"/>
        <v>-329</v>
      </c>
      <c r="CH29" s="45">
        <f>CH5+CH6+CH10</f>
        <v>27</v>
      </c>
      <c r="CI29" s="45">
        <f t="shared" ref="CI29:CN29" si="109">CI5+CI6+CI10</f>
        <v>89</v>
      </c>
      <c r="CJ29" s="45">
        <f t="shared" si="109"/>
        <v>852</v>
      </c>
      <c r="CK29" s="45">
        <f t="shared" si="109"/>
        <v>1433</v>
      </c>
      <c r="CL29" s="45">
        <f t="shared" si="109"/>
        <v>1035</v>
      </c>
      <c r="CM29" s="45">
        <f t="shared" si="109"/>
        <v>840</v>
      </c>
      <c r="CN29" s="45">
        <f t="shared" si="109"/>
        <v>297</v>
      </c>
      <c r="CO29" s="46">
        <f t="shared" ref="CO29:CU29" si="110">CO5+CO6+CO10</f>
        <v>1142</v>
      </c>
      <c r="CP29" s="46">
        <f t="shared" si="110"/>
        <v>674</v>
      </c>
      <c r="CQ29" s="46">
        <f t="shared" si="110"/>
        <v>428</v>
      </c>
      <c r="CR29" s="46">
        <f t="shared" si="110"/>
        <v>-1185</v>
      </c>
      <c r="CS29" s="46">
        <f t="shared" si="110"/>
        <v>-542</v>
      </c>
      <c r="CT29" s="46">
        <f t="shared" si="110"/>
        <v>-904</v>
      </c>
      <c r="CU29" s="46">
        <f t="shared" si="110"/>
        <v>-151</v>
      </c>
      <c r="CV29" s="45">
        <f>CV5+CV6+CV10</f>
        <v>-231</v>
      </c>
      <c r="CW29" s="45">
        <f t="shared" ref="CW29:DI29" si="111">CW5+CW6+CW10</f>
        <v>-368</v>
      </c>
      <c r="CX29" s="45">
        <f t="shared" si="111"/>
        <v>-151</v>
      </c>
      <c r="CY29" s="45">
        <f t="shared" si="111"/>
        <v>10</v>
      </c>
      <c r="CZ29" s="45">
        <f t="shared" si="111"/>
        <v>840</v>
      </c>
      <c r="DA29" s="45">
        <f t="shared" si="111"/>
        <v>617</v>
      </c>
      <c r="DB29" s="45">
        <f t="shared" si="111"/>
        <v>768</v>
      </c>
      <c r="DC29" s="46">
        <f t="shared" si="111"/>
        <v>660</v>
      </c>
      <c r="DD29" s="46">
        <f t="shared" si="111"/>
        <v>96</v>
      </c>
      <c r="DE29" s="46">
        <f t="shared" si="111"/>
        <v>495</v>
      </c>
      <c r="DF29" s="46">
        <f t="shared" si="111"/>
        <v>783</v>
      </c>
      <c r="DG29" s="46">
        <f t="shared" si="111"/>
        <v>404</v>
      </c>
      <c r="DH29" s="46">
        <f t="shared" si="111"/>
        <v>462</v>
      </c>
      <c r="DI29" s="46">
        <f t="shared" si="111"/>
        <v>-857</v>
      </c>
      <c r="DJ29" s="45">
        <f>DJ5+DJ6+DJ10</f>
        <v>1366</v>
      </c>
      <c r="DK29" s="45">
        <f t="shared" ref="DK29:DW29" si="112">DK5+DK6+DK10</f>
        <v>1096</v>
      </c>
      <c r="DL29" s="45">
        <f t="shared" si="112"/>
        <v>1451</v>
      </c>
      <c r="DM29" s="45">
        <f t="shared" si="112"/>
        <v>1497</v>
      </c>
      <c r="DN29" s="45">
        <f t="shared" si="112"/>
        <v>1034</v>
      </c>
      <c r="DO29" s="45">
        <f t="shared" si="112"/>
        <v>113</v>
      </c>
      <c r="DP29" s="45">
        <f t="shared" si="112"/>
        <v>1185</v>
      </c>
      <c r="DQ29" s="46">
        <f t="shared" si="112"/>
        <v>886</v>
      </c>
      <c r="DR29" s="46">
        <f t="shared" si="112"/>
        <v>458</v>
      </c>
      <c r="DS29" s="46">
        <f t="shared" si="112"/>
        <v>-71</v>
      </c>
      <c r="DT29" s="46">
        <f t="shared" si="112"/>
        <v>22</v>
      </c>
      <c r="DU29" s="46">
        <f t="shared" si="112"/>
        <v>871</v>
      </c>
      <c r="DV29" s="46">
        <f t="shared" si="112"/>
        <v>1062</v>
      </c>
      <c r="DW29" s="46">
        <f t="shared" si="112"/>
        <v>201</v>
      </c>
      <c r="DX29" s="45">
        <f>DX5+DX6+DX10</f>
        <v>-789</v>
      </c>
      <c r="DY29" s="45">
        <f t="shared" ref="DY29:EE29" si="113">DY5+DY6+DY10</f>
        <v>-1236</v>
      </c>
      <c r="DZ29" s="45">
        <f t="shared" si="113"/>
        <v>-962</v>
      </c>
      <c r="EA29" s="45"/>
      <c r="EB29" s="45">
        <f t="shared" si="113"/>
        <v>-196</v>
      </c>
      <c r="EC29" s="45">
        <f t="shared" si="113"/>
        <v>314</v>
      </c>
      <c r="ED29" s="45">
        <f t="shared" si="113"/>
        <v>368</v>
      </c>
      <c r="EE29" s="45">
        <f t="shared" si="113"/>
        <v>-287</v>
      </c>
      <c r="EF29" s="46">
        <f t="shared" ref="EF29:EL29" si="114">EF5+EF6+EF10</f>
        <v>590</v>
      </c>
      <c r="EG29" s="46">
        <f t="shared" si="114"/>
        <v>788</v>
      </c>
      <c r="EH29" s="46">
        <f t="shared" si="114"/>
        <v>66</v>
      </c>
      <c r="EI29" s="46">
        <f t="shared" si="114"/>
        <v>-765</v>
      </c>
      <c r="EJ29" s="46">
        <f t="shared" si="114"/>
        <v>-72</v>
      </c>
      <c r="EK29" s="46">
        <f t="shared" si="114"/>
        <v>-464</v>
      </c>
      <c r="EL29" s="46">
        <f t="shared" si="114"/>
        <v>360</v>
      </c>
      <c r="EM29" s="45">
        <f>EM5+EM6+EM10</f>
        <v>483</v>
      </c>
      <c r="EN29" s="45">
        <f t="shared" ref="EN29:ES29" si="115">EN5+EN6+EN10</f>
        <v>983</v>
      </c>
      <c r="EO29" s="45">
        <f t="shared" si="115"/>
        <v>634</v>
      </c>
      <c r="EP29" s="45">
        <f t="shared" si="115"/>
        <v>31</v>
      </c>
      <c r="EQ29" s="45">
        <f t="shared" si="115"/>
        <v>-530</v>
      </c>
      <c r="ER29" s="45">
        <f t="shared" si="115"/>
        <v>-174</v>
      </c>
      <c r="ES29" s="45">
        <f t="shared" si="115"/>
        <v>88</v>
      </c>
      <c r="ET29" s="46">
        <f t="shared" ref="ET29:EZ29" si="116">ET5+ET6+ET10</f>
        <v>337</v>
      </c>
      <c r="EU29" s="46">
        <f t="shared" si="116"/>
        <v>429</v>
      </c>
      <c r="EV29" s="46">
        <f t="shared" si="116"/>
        <v>162</v>
      </c>
      <c r="EW29" s="46">
        <f t="shared" si="116"/>
        <v>90</v>
      </c>
      <c r="EX29" s="46">
        <f t="shared" si="116"/>
        <v>461</v>
      </c>
      <c r="EY29" s="46">
        <f t="shared" si="116"/>
        <v>549</v>
      </c>
      <c r="EZ29" s="46">
        <f t="shared" si="116"/>
        <v>-372</v>
      </c>
      <c r="FA29" s="45">
        <f>FA5+FA6+FA10</f>
        <v>-641</v>
      </c>
      <c r="FB29" s="45">
        <f t="shared" ref="FB29:FG29" si="117">FB5+FB6+FB10</f>
        <v>-325</v>
      </c>
      <c r="FC29" s="45">
        <f t="shared" si="117"/>
        <v>-20</v>
      </c>
      <c r="FD29" s="45">
        <f t="shared" si="117"/>
        <v>298</v>
      </c>
      <c r="FE29" s="45">
        <f t="shared" si="117"/>
        <v>998</v>
      </c>
      <c r="FF29" s="45">
        <f t="shared" si="117"/>
        <v>213</v>
      </c>
      <c r="FG29" s="45">
        <f t="shared" si="117"/>
        <v>504</v>
      </c>
      <c r="FH29" s="46">
        <f t="shared" ref="FH29:FN29" si="118">FH5+FH6+FH10</f>
        <v>719</v>
      </c>
      <c r="FI29" s="46">
        <f t="shared" si="118"/>
        <v>35</v>
      </c>
      <c r="FJ29" s="46">
        <f t="shared" si="118"/>
        <v>290</v>
      </c>
      <c r="FK29" s="46">
        <f t="shared" si="118"/>
        <v>323</v>
      </c>
      <c r="FL29" s="46">
        <f t="shared" si="118"/>
        <v>-355</v>
      </c>
      <c r="FM29" s="46">
        <f t="shared" si="118"/>
        <v>-506</v>
      </c>
      <c r="FN29" s="46">
        <f t="shared" si="118"/>
        <v>-224</v>
      </c>
      <c r="FO29" s="45">
        <f>FO5+FO6+FO10</f>
        <v>-215</v>
      </c>
      <c r="FP29" s="45">
        <f t="shared" ref="FP29:GB29" si="119">FP5+FP6+FP10</f>
        <v>-215</v>
      </c>
      <c r="FQ29" s="45">
        <f t="shared" si="119"/>
        <v>-792</v>
      </c>
      <c r="FR29" s="45">
        <f t="shared" si="119"/>
        <v>-997</v>
      </c>
      <c r="FS29" s="45">
        <f t="shared" si="119"/>
        <v>-1150</v>
      </c>
      <c r="FT29" s="45">
        <f t="shared" si="119"/>
        <v>-251</v>
      </c>
      <c r="FU29" s="45">
        <f t="shared" si="119"/>
        <v>-1248</v>
      </c>
      <c r="FV29" s="46">
        <f t="shared" si="119"/>
        <v>-1112</v>
      </c>
      <c r="FW29" s="46">
        <f t="shared" si="119"/>
        <v>-827</v>
      </c>
      <c r="FX29" s="46">
        <f t="shared" si="119"/>
        <v>-611</v>
      </c>
      <c r="FY29" s="46">
        <f t="shared" si="119"/>
        <v>-1097</v>
      </c>
      <c r="FZ29" s="46">
        <f t="shared" si="119"/>
        <v>-1077</v>
      </c>
      <c r="GA29" s="46">
        <f t="shared" si="119"/>
        <v>-356</v>
      </c>
      <c r="GB29" s="46">
        <f t="shared" si="119"/>
        <v>-630</v>
      </c>
      <c r="GC29" s="45">
        <f>GC5+GC6+GC10</f>
        <v>-773</v>
      </c>
      <c r="GD29" s="45">
        <f t="shared" ref="GD29:GP29" si="120">GD5+GD6+GD10</f>
        <v>-349</v>
      </c>
      <c r="GE29" s="45">
        <f t="shared" si="120"/>
        <v>179</v>
      </c>
      <c r="GF29" s="45">
        <f t="shared" si="120"/>
        <v>319</v>
      </c>
      <c r="GG29" s="45">
        <f t="shared" si="120"/>
        <v>-91</v>
      </c>
      <c r="GH29" s="45">
        <f t="shared" si="120"/>
        <v>-184</v>
      </c>
      <c r="GI29" s="45">
        <f t="shared" si="120"/>
        <v>351</v>
      </c>
      <c r="GJ29" s="46">
        <f t="shared" si="120"/>
        <v>178</v>
      </c>
      <c r="GK29" s="46">
        <f t="shared" si="120"/>
        <v>350</v>
      </c>
      <c r="GL29" s="46">
        <f t="shared" si="120"/>
        <v>-362</v>
      </c>
      <c r="GM29" s="46">
        <f t="shared" si="120"/>
        <v>-514</v>
      </c>
      <c r="GN29" s="46">
        <f t="shared" si="120"/>
        <v>-150</v>
      </c>
      <c r="GO29" s="46">
        <f t="shared" si="120"/>
        <v>164</v>
      </c>
      <c r="GP29" s="46">
        <f t="shared" si="120"/>
        <v>-119</v>
      </c>
      <c r="GQ29" s="45">
        <f>GQ5+GQ6+GQ10</f>
        <v>-519</v>
      </c>
      <c r="GR29" s="45">
        <f t="shared" ref="GR29:HD29" si="121">GR5+GR6+GR10</f>
        <v>-774</v>
      </c>
      <c r="GS29" s="45">
        <f t="shared" si="121"/>
        <v>-885</v>
      </c>
      <c r="GT29" s="45">
        <f t="shared" si="121"/>
        <v>-1070</v>
      </c>
      <c r="GU29" s="45">
        <f t="shared" si="121"/>
        <v>-1055</v>
      </c>
      <c r="GV29" s="45">
        <f t="shared" si="121"/>
        <v>-183</v>
      </c>
      <c r="GW29" s="45">
        <f t="shared" si="121"/>
        <v>-127</v>
      </c>
      <c r="GX29" s="46">
        <f t="shared" si="121"/>
        <v>20</v>
      </c>
      <c r="GY29" s="46">
        <f t="shared" si="121"/>
        <v>-48</v>
      </c>
      <c r="GZ29" s="46">
        <f t="shared" si="121"/>
        <v>-418</v>
      </c>
      <c r="HA29" s="46">
        <f t="shared" si="121"/>
        <v>-419</v>
      </c>
      <c r="HB29" s="46">
        <f t="shared" si="121"/>
        <v>-790</v>
      </c>
      <c r="HC29" s="46">
        <f t="shared" si="121"/>
        <v>-1159</v>
      </c>
      <c r="HD29" s="46">
        <f t="shared" si="121"/>
        <v>90</v>
      </c>
      <c r="HE29" s="45">
        <f>HE5+HE6+HE10</f>
        <v>704</v>
      </c>
      <c r="HF29" s="45">
        <f t="shared" ref="HF29:HR29" si="122">HF5+HF6+HF10</f>
        <v>1139</v>
      </c>
      <c r="HG29" s="45">
        <f t="shared" si="122"/>
        <v>133</v>
      </c>
      <c r="HH29" s="45">
        <f t="shared" si="122"/>
        <v>232</v>
      </c>
      <c r="HI29" s="45">
        <f t="shared" si="122"/>
        <v>467</v>
      </c>
      <c r="HJ29" s="45">
        <f t="shared" si="122"/>
        <v>730</v>
      </c>
      <c r="HK29" s="45">
        <f t="shared" si="122"/>
        <v>855</v>
      </c>
      <c r="HL29" s="46">
        <f t="shared" si="122"/>
        <v>772</v>
      </c>
      <c r="HM29" s="46">
        <f t="shared" si="122"/>
        <v>1008</v>
      </c>
      <c r="HN29" s="46">
        <f t="shared" si="122"/>
        <v>712</v>
      </c>
      <c r="HO29" s="46">
        <f t="shared" si="122"/>
        <v>513</v>
      </c>
      <c r="HP29" s="46">
        <f t="shared" si="122"/>
        <v>700</v>
      </c>
      <c r="HQ29" s="46">
        <f t="shared" si="122"/>
        <v>850</v>
      </c>
      <c r="HR29" s="46">
        <f t="shared" si="122"/>
        <v>785</v>
      </c>
      <c r="HS29" s="45">
        <f>HS5+HS6+HS10</f>
        <v>851</v>
      </c>
      <c r="HT29" s="45">
        <f t="shared" ref="HT29:IF29" si="123">HT5+HT6+HT10</f>
        <v>786</v>
      </c>
      <c r="HU29" s="45">
        <f t="shared" si="123"/>
        <v>1386</v>
      </c>
      <c r="HV29" s="45">
        <f t="shared" si="123"/>
        <v>1560</v>
      </c>
      <c r="HW29" s="45">
        <f t="shared" si="123"/>
        <v>1804</v>
      </c>
      <c r="HX29" s="45">
        <f t="shared" si="123"/>
        <v>1671</v>
      </c>
      <c r="HY29" s="45">
        <f t="shared" si="123"/>
        <v>2147</v>
      </c>
      <c r="HZ29" s="46">
        <f t="shared" si="123"/>
        <v>1305</v>
      </c>
      <c r="IA29" s="46">
        <f t="shared" si="123"/>
        <v>981</v>
      </c>
      <c r="IB29" s="46">
        <f t="shared" si="123"/>
        <v>1264</v>
      </c>
      <c r="IC29" s="46">
        <f t="shared" si="123"/>
        <v>1285</v>
      </c>
      <c r="ID29" s="46">
        <f t="shared" si="123"/>
        <v>1099</v>
      </c>
      <c r="IE29" s="46">
        <f t="shared" si="123"/>
        <v>1506</v>
      </c>
      <c r="IF29" s="46">
        <f t="shared" si="123"/>
        <v>2381</v>
      </c>
      <c r="IG29" s="45">
        <f>IG5+IG6+IG10</f>
        <v>1376</v>
      </c>
      <c r="IH29" s="45">
        <f t="shared" ref="IH29:IT29" si="124">IH5+IH6+IH10</f>
        <v>714</v>
      </c>
      <c r="II29" s="45">
        <f t="shared" si="124"/>
        <v>1484</v>
      </c>
      <c r="IJ29" s="45">
        <f t="shared" si="124"/>
        <v>718</v>
      </c>
      <c r="IK29" s="45">
        <f t="shared" si="124"/>
        <v>946</v>
      </c>
      <c r="IL29" s="45">
        <f t="shared" si="124"/>
        <v>1861</v>
      </c>
      <c r="IM29" s="45">
        <f t="shared" si="124"/>
        <v>2171</v>
      </c>
      <c r="IN29" s="46">
        <f t="shared" si="124"/>
        <v>2158</v>
      </c>
      <c r="IO29" s="46">
        <f t="shared" si="124"/>
        <v>1499</v>
      </c>
      <c r="IP29" s="46">
        <f t="shared" si="124"/>
        <v>1195</v>
      </c>
      <c r="IQ29" s="46">
        <f t="shared" si="124"/>
        <v>1318</v>
      </c>
      <c r="IR29" s="46">
        <f t="shared" si="124"/>
        <v>1280</v>
      </c>
      <c r="IS29" s="46">
        <f t="shared" si="124"/>
        <v>-325</v>
      </c>
      <c r="IT29" s="46">
        <f t="shared" si="124"/>
        <v>-100</v>
      </c>
      <c r="IU29" s="46"/>
    </row>
    <row r="30" spans="1:255" x14ac:dyDescent="0.2">
      <c r="A30" s="44" t="s">
        <v>22</v>
      </c>
      <c r="B30" s="45">
        <f>B7+B8+B9+B11+B12+B13</f>
        <v>5128</v>
      </c>
      <c r="C30" s="45">
        <f t="shared" ref="C30:H30" si="125">C7+C8+C9+C11+C12+C13</f>
        <v>-648</v>
      </c>
      <c r="D30" s="45">
        <f t="shared" si="125"/>
        <v>-3348</v>
      </c>
      <c r="E30" s="45">
        <f t="shared" si="125"/>
        <v>-5353</v>
      </c>
      <c r="F30" s="45">
        <f t="shared" si="125"/>
        <v>-6374</v>
      </c>
      <c r="G30" s="45">
        <f t="shared" si="125"/>
        <v>4629</v>
      </c>
      <c r="H30" s="45">
        <f t="shared" si="125"/>
        <v>7089</v>
      </c>
      <c r="I30" s="46">
        <f>I7+I8+I9+I11+I12+I13</f>
        <v>5254</v>
      </c>
      <c r="J30" s="46">
        <f t="shared" ref="J30:O30" si="126">J7+J8+J9+J11+J12+J13</f>
        <v>6468</v>
      </c>
      <c r="K30" s="46">
        <f t="shared" si="126"/>
        <v>1824</v>
      </c>
      <c r="L30" s="46">
        <f t="shared" si="126"/>
        <v>10119</v>
      </c>
      <c r="M30" s="46">
        <f t="shared" si="126"/>
        <v>12128</v>
      </c>
      <c r="N30" s="46">
        <f t="shared" si="126"/>
        <v>4425</v>
      </c>
      <c r="O30" s="46">
        <f t="shared" si="126"/>
        <v>6248</v>
      </c>
      <c r="P30" s="45">
        <f>P7+P8+P9+P11+P12+P13</f>
        <v>3306</v>
      </c>
      <c r="Q30" s="45">
        <f t="shared" ref="Q30:V30" si="127">Q7+Q8+Q9+Q11+Q12+Q13</f>
        <v>959</v>
      </c>
      <c r="R30" s="45">
        <f t="shared" si="127"/>
        <v>8628</v>
      </c>
      <c r="S30" s="45">
        <f t="shared" si="127"/>
        <v>6173</v>
      </c>
      <c r="T30" s="45">
        <f t="shared" si="127"/>
        <v>-2841</v>
      </c>
      <c r="U30" s="45">
        <f t="shared" si="127"/>
        <v>-4611</v>
      </c>
      <c r="V30" s="45">
        <f t="shared" si="127"/>
        <v>3942</v>
      </c>
      <c r="W30" s="46">
        <f>W7+W8+W9+W11+W12+W13</f>
        <v>-1012</v>
      </c>
      <c r="X30" s="46">
        <f t="shared" ref="X30:AC30" si="128">X7+X8+X9+X11+X12+X13</f>
        <v>-6853</v>
      </c>
      <c r="Y30" s="46">
        <f t="shared" si="128"/>
        <v>-9825</v>
      </c>
      <c r="Z30" s="46">
        <f t="shared" si="128"/>
        <v>-13810</v>
      </c>
      <c r="AA30" s="46">
        <f t="shared" si="128"/>
        <v>-8278</v>
      </c>
      <c r="AB30" s="46">
        <f t="shared" si="128"/>
        <v>-8925</v>
      </c>
      <c r="AC30" s="46">
        <f t="shared" si="128"/>
        <v>-8925</v>
      </c>
      <c r="AD30" s="45">
        <f>AD7+AD8+AD9+AD11+AD12+AD13</f>
        <v>-12721</v>
      </c>
      <c r="AE30" s="45">
        <f t="shared" ref="AE30:AJ30" si="129">AE7+AE8+AE9+AE11+AE12+AE13</f>
        <v>-16280</v>
      </c>
      <c r="AF30" s="45">
        <f t="shared" si="129"/>
        <v>-13929</v>
      </c>
      <c r="AG30" s="45">
        <f t="shared" si="129"/>
        <v>-6554</v>
      </c>
      <c r="AH30" s="45">
        <f t="shared" si="129"/>
        <v>-5371</v>
      </c>
      <c r="AI30" s="45">
        <f t="shared" si="129"/>
        <v>-13467</v>
      </c>
      <c r="AJ30" s="45">
        <f t="shared" si="129"/>
        <v>-10390</v>
      </c>
      <c r="AK30" s="46">
        <f>AK7+AK8+AK9+AK11+AK12+AK13</f>
        <v>-5470</v>
      </c>
      <c r="AL30" s="46">
        <f t="shared" ref="AL30:AQ30" si="130">AL7+AL8+AL9+AL11+AL12+AL13</f>
        <v>-5768</v>
      </c>
      <c r="AM30" s="46">
        <f t="shared" si="130"/>
        <v>-3462</v>
      </c>
      <c r="AN30" s="46">
        <f t="shared" si="130"/>
        <v>-6661</v>
      </c>
      <c r="AO30" s="46">
        <f t="shared" si="130"/>
        <v>-12281</v>
      </c>
      <c r="AP30" s="46">
        <f t="shared" si="130"/>
        <v>-12645</v>
      </c>
      <c r="AQ30" s="46">
        <f t="shared" si="130"/>
        <v>-9596</v>
      </c>
      <c r="AR30" s="45">
        <f>AR7+AR8+AR9+AR11+AR12+AR13</f>
        <v>-4899</v>
      </c>
      <c r="AS30" s="45">
        <f t="shared" ref="AS30:AX30" si="131">AS7+AS8+AS9+AS11+AS12+AS13</f>
        <v>-8758</v>
      </c>
      <c r="AT30" s="45">
        <f t="shared" si="131"/>
        <v>-8326</v>
      </c>
      <c r="AU30" s="45">
        <f t="shared" si="131"/>
        <v>-7944</v>
      </c>
      <c r="AV30" s="45">
        <f t="shared" si="131"/>
        <v>-11806</v>
      </c>
      <c r="AW30" s="45">
        <f t="shared" si="131"/>
        <v>-13316</v>
      </c>
      <c r="AX30" s="45">
        <f t="shared" si="131"/>
        <v>-16367</v>
      </c>
      <c r="AY30" s="46">
        <f>AY7+AY8+AY9+AY11+AY12+AY13</f>
        <v>-10365</v>
      </c>
      <c r="AZ30" s="46">
        <f t="shared" ref="AZ30:BE30" si="132">AZ7+AZ8+AZ9+AZ11+AZ12+AZ13</f>
        <v>740</v>
      </c>
      <c r="BA30" s="46">
        <f t="shared" si="132"/>
        <v>-1790</v>
      </c>
      <c r="BB30" s="46">
        <f t="shared" si="132"/>
        <v>-7615</v>
      </c>
      <c r="BC30" s="46">
        <f t="shared" si="132"/>
        <v>-9398</v>
      </c>
      <c r="BD30" s="46">
        <f t="shared" si="132"/>
        <v>-4860</v>
      </c>
      <c r="BE30" s="46">
        <f t="shared" si="132"/>
        <v>-2895</v>
      </c>
      <c r="BF30" s="45">
        <f>BF7+BF8+BF9+BF11+BF12+BF13</f>
        <v>27</v>
      </c>
      <c r="BG30" s="45">
        <f t="shared" ref="BG30:BL30" si="133">BG7+BG8+BG9+BG11+BG12+BG13</f>
        <v>2286</v>
      </c>
      <c r="BH30" s="45">
        <f t="shared" si="133"/>
        <v>4398</v>
      </c>
      <c r="BI30" s="45">
        <f t="shared" si="133"/>
        <v>8259</v>
      </c>
      <c r="BJ30" s="45">
        <f t="shared" si="133"/>
        <v>7122</v>
      </c>
      <c r="BK30" s="45">
        <f t="shared" si="133"/>
        <v>3869</v>
      </c>
      <c r="BL30" s="45">
        <f t="shared" si="133"/>
        <v>1499</v>
      </c>
      <c r="BM30" s="46">
        <f>BM7+BM8+BM9+BM11+BM12+BM13</f>
        <v>-1067</v>
      </c>
      <c r="BN30" s="46">
        <f t="shared" ref="BN30:BS30" si="134">BN7+BN8+BN9+BN11+BN12+BN13</f>
        <v>-4902</v>
      </c>
      <c r="BO30" s="46">
        <f t="shared" si="134"/>
        <v>-5616</v>
      </c>
      <c r="BP30" s="46">
        <f t="shared" si="134"/>
        <v>-2598</v>
      </c>
      <c r="BQ30" s="46">
        <f t="shared" si="134"/>
        <v>-2697</v>
      </c>
      <c r="BR30" s="46">
        <f t="shared" si="134"/>
        <v>-1315</v>
      </c>
      <c r="BS30" s="46">
        <f t="shared" si="134"/>
        <v>2998</v>
      </c>
      <c r="BT30" s="45">
        <f>BT7+BT8+BT9+BT11+BT12+BT13</f>
        <v>2158</v>
      </c>
      <c r="BU30" s="45">
        <f t="shared" ref="BU30:CA30" si="135">BU7+BU8+BU9+BU11+BU12+BU13</f>
        <v>2102</v>
      </c>
      <c r="BV30" s="45">
        <f t="shared" si="135"/>
        <v>11481</v>
      </c>
      <c r="BW30" s="45">
        <f t="shared" si="135"/>
        <v>12102</v>
      </c>
      <c r="BX30" s="45">
        <f t="shared" si="135"/>
        <v>9636</v>
      </c>
      <c r="BY30" s="45">
        <f t="shared" si="135"/>
        <v>8839</v>
      </c>
      <c r="BZ30" s="45">
        <f t="shared" si="135"/>
        <v>9274</v>
      </c>
      <c r="CA30" s="46">
        <f t="shared" si="135"/>
        <v>9366</v>
      </c>
      <c r="CB30" s="46">
        <f t="shared" ref="CB30:CG30" si="136">CB7+CB8+CB9+CB11+CB12+CB13</f>
        <v>7396</v>
      </c>
      <c r="CC30" s="46">
        <f t="shared" si="136"/>
        <v>6462</v>
      </c>
      <c r="CD30" s="46">
        <f t="shared" si="136"/>
        <v>6392</v>
      </c>
      <c r="CE30" s="46">
        <f t="shared" si="136"/>
        <v>595</v>
      </c>
      <c r="CF30" s="46">
        <f t="shared" si="136"/>
        <v>-7880</v>
      </c>
      <c r="CG30" s="46">
        <f t="shared" si="136"/>
        <v>-3919</v>
      </c>
      <c r="CH30" s="45">
        <f>CH7+CH8+CH9+CH11+CH12+CH13</f>
        <v>3629</v>
      </c>
      <c r="CI30" s="45">
        <f t="shared" ref="CI30:CN30" si="137">CI7+CI8+CI9+CI11+CI12+CI13</f>
        <v>2889</v>
      </c>
      <c r="CJ30" s="45">
        <f t="shared" si="137"/>
        <v>2255</v>
      </c>
      <c r="CK30" s="45">
        <f t="shared" si="137"/>
        <v>4583</v>
      </c>
      <c r="CL30" s="45">
        <f t="shared" si="137"/>
        <v>3395</v>
      </c>
      <c r="CM30" s="45">
        <f t="shared" si="137"/>
        <v>971</v>
      </c>
      <c r="CN30" s="45">
        <f t="shared" si="137"/>
        <v>5922</v>
      </c>
      <c r="CO30" s="46">
        <f t="shared" ref="CO30:CU30" si="138">CO7+CO8+CO9+CO11+CO12+CO13</f>
        <v>6078</v>
      </c>
      <c r="CP30" s="46">
        <f t="shared" si="138"/>
        <v>3302</v>
      </c>
      <c r="CQ30" s="46">
        <f t="shared" si="138"/>
        <v>827</v>
      </c>
      <c r="CR30" s="46">
        <f t="shared" si="138"/>
        <v>-3819</v>
      </c>
      <c r="CS30" s="46">
        <f t="shared" si="138"/>
        <v>-3389</v>
      </c>
      <c r="CT30" s="46">
        <f t="shared" si="138"/>
        <v>-6200</v>
      </c>
      <c r="CU30" s="46">
        <f t="shared" si="138"/>
        <v>-6004</v>
      </c>
      <c r="CV30" s="45">
        <f>CV7+CV8+CV9+CV11+CV12+CV13</f>
        <v>-7987</v>
      </c>
      <c r="CW30" s="45">
        <f t="shared" ref="CW30:DI30" si="139">CW7+CW8+CW9+CW11+CW12+CW13</f>
        <v>-8145</v>
      </c>
      <c r="CX30" s="45">
        <f t="shared" si="139"/>
        <v>-6004</v>
      </c>
      <c r="CY30" s="45">
        <f t="shared" si="139"/>
        <v>-317</v>
      </c>
      <c r="CZ30" s="45">
        <f t="shared" si="139"/>
        <v>-3554</v>
      </c>
      <c r="DA30" s="45">
        <f t="shared" si="139"/>
        <v>-4611</v>
      </c>
      <c r="DB30" s="45">
        <f t="shared" si="139"/>
        <v>-5566</v>
      </c>
      <c r="DC30" s="46">
        <f t="shared" si="139"/>
        <v>-3248</v>
      </c>
      <c r="DD30" s="46">
        <f t="shared" si="139"/>
        <v>5</v>
      </c>
      <c r="DE30" s="46">
        <f t="shared" si="139"/>
        <v>3259</v>
      </c>
      <c r="DF30" s="46">
        <f t="shared" si="139"/>
        <v>3209</v>
      </c>
      <c r="DG30" s="46">
        <f t="shared" si="139"/>
        <v>2150</v>
      </c>
      <c r="DH30" s="46">
        <f t="shared" si="139"/>
        <v>629</v>
      </c>
      <c r="DI30" s="46">
        <f t="shared" si="139"/>
        <v>425</v>
      </c>
      <c r="DJ30" s="45">
        <f>DJ7+DJ8+DJ9+DJ11+DJ12+DJ13</f>
        <v>4147</v>
      </c>
      <c r="DK30" s="45">
        <f t="shared" ref="DK30:DW30" si="140">DK7+DK8+DK9+DK11+DK12+DK13</f>
        <v>6472</v>
      </c>
      <c r="DL30" s="45">
        <f t="shared" si="140"/>
        <v>5464</v>
      </c>
      <c r="DM30" s="45">
        <f t="shared" si="140"/>
        <v>4927</v>
      </c>
      <c r="DN30" s="45">
        <f t="shared" si="140"/>
        <v>3760</v>
      </c>
      <c r="DO30" s="45">
        <f t="shared" si="140"/>
        <v>625</v>
      </c>
      <c r="DP30" s="45">
        <f t="shared" si="140"/>
        <v>339</v>
      </c>
      <c r="DQ30" s="46">
        <f t="shared" si="140"/>
        <v>1329</v>
      </c>
      <c r="DR30" s="46">
        <f t="shared" si="140"/>
        <v>5021</v>
      </c>
      <c r="DS30" s="46">
        <f t="shared" si="140"/>
        <v>3803</v>
      </c>
      <c r="DT30" s="46">
        <f t="shared" si="140"/>
        <v>589</v>
      </c>
      <c r="DU30" s="46">
        <f t="shared" si="140"/>
        <v>1357</v>
      </c>
      <c r="DV30" s="46">
        <f t="shared" si="140"/>
        <v>1989</v>
      </c>
      <c r="DW30" s="46">
        <f t="shared" si="140"/>
        <v>2414</v>
      </c>
      <c r="DX30" s="45">
        <f>DX7+DX8+DX9+DX11+DX12+DX13</f>
        <v>2838</v>
      </c>
      <c r="DY30" s="45">
        <f t="shared" ref="DY30:EE30" si="141">DY7+DY8+DY9+DY11+DY12+DY13</f>
        <v>1182</v>
      </c>
      <c r="DZ30" s="45">
        <f t="shared" si="141"/>
        <v>540</v>
      </c>
      <c r="EA30" s="45"/>
      <c r="EB30" s="45">
        <f t="shared" si="141"/>
        <v>214</v>
      </c>
      <c r="EC30" s="45">
        <f t="shared" si="141"/>
        <v>-471</v>
      </c>
      <c r="ED30" s="45">
        <f t="shared" si="141"/>
        <v>-1504</v>
      </c>
      <c r="EE30" s="45">
        <f t="shared" si="141"/>
        <v>-1705</v>
      </c>
      <c r="EF30" s="46">
        <f t="shared" ref="EF30:EL30" si="142">EF7+EF8+EF9+EF11+EF12+EF13</f>
        <v>-534</v>
      </c>
      <c r="EG30" s="46">
        <f t="shared" si="142"/>
        <v>-442</v>
      </c>
      <c r="EH30" s="46">
        <f t="shared" si="142"/>
        <v>1724</v>
      </c>
      <c r="EI30" s="46">
        <f t="shared" si="142"/>
        <v>534</v>
      </c>
      <c r="EJ30" s="46">
        <f t="shared" si="142"/>
        <v>-1000</v>
      </c>
      <c r="EK30" s="46">
        <f t="shared" si="142"/>
        <v>259</v>
      </c>
      <c r="EL30" s="46">
        <f t="shared" si="142"/>
        <v>701</v>
      </c>
      <c r="EM30" s="45">
        <f>EM7+EM8+EM9+EM11+EM12+EM13</f>
        <v>409</v>
      </c>
      <c r="EN30" s="45">
        <f t="shared" ref="EN30:ES30" si="143">EN7+EN8+EN9+EN11+EN12+EN13</f>
        <v>-778</v>
      </c>
      <c r="EO30" s="45">
        <f t="shared" si="143"/>
        <v>83</v>
      </c>
      <c r="EP30" s="45">
        <f t="shared" si="143"/>
        <v>-594</v>
      </c>
      <c r="EQ30" s="45">
        <f t="shared" si="143"/>
        <v>-769</v>
      </c>
      <c r="ER30" s="45">
        <f t="shared" si="143"/>
        <v>-24</v>
      </c>
      <c r="ES30" s="45">
        <f t="shared" si="143"/>
        <v>617</v>
      </c>
      <c r="ET30" s="46">
        <f t="shared" ref="ET30:EZ30" si="144">ET7+ET8+ET9+ET11+ET12+ET13</f>
        <v>337</v>
      </c>
      <c r="EU30" s="46">
        <f t="shared" si="144"/>
        <v>248</v>
      </c>
      <c r="EV30" s="46">
        <f t="shared" si="144"/>
        <v>1085</v>
      </c>
      <c r="EW30" s="46">
        <f t="shared" si="144"/>
        <v>2876</v>
      </c>
      <c r="EX30" s="46">
        <f t="shared" si="144"/>
        <v>2382</v>
      </c>
      <c r="EY30" s="46">
        <f t="shared" si="144"/>
        <v>2277</v>
      </c>
      <c r="EZ30" s="46">
        <f t="shared" si="144"/>
        <v>1297</v>
      </c>
      <c r="FA30" s="45">
        <f>FA7+FA8+FA9+FA11+FA12+FA13</f>
        <v>679</v>
      </c>
      <c r="FB30" s="45">
        <f t="shared" ref="FB30:FG30" si="145">FB7+FB8+FB9+FB11+FB12+FB13</f>
        <v>662</v>
      </c>
      <c r="FC30" s="45">
        <f t="shared" si="145"/>
        <v>376</v>
      </c>
      <c r="FD30" s="45">
        <f t="shared" si="145"/>
        <v>341</v>
      </c>
      <c r="FE30" s="45">
        <f t="shared" si="145"/>
        <v>821</v>
      </c>
      <c r="FF30" s="45">
        <f t="shared" si="145"/>
        <v>881</v>
      </c>
      <c r="FG30" s="45">
        <f t="shared" si="145"/>
        <v>1178</v>
      </c>
      <c r="FH30" s="46">
        <f t="shared" ref="FH30:FN30" si="146">FH7+FH8+FH9+FH11+FH12+FH13</f>
        <v>1265</v>
      </c>
      <c r="FI30" s="46">
        <f t="shared" si="146"/>
        <v>705</v>
      </c>
      <c r="FJ30" s="46">
        <f t="shared" si="146"/>
        <v>491</v>
      </c>
      <c r="FK30" s="46">
        <f t="shared" si="146"/>
        <v>2452</v>
      </c>
      <c r="FL30" s="46">
        <f t="shared" si="146"/>
        <v>2075</v>
      </c>
      <c r="FM30" s="46">
        <f t="shared" si="146"/>
        <v>1232</v>
      </c>
      <c r="FN30" s="46">
        <f t="shared" si="146"/>
        <v>339</v>
      </c>
      <c r="FO30" s="45">
        <f>FO7+FO8+FO9+FO11+FO12+FO13</f>
        <v>159</v>
      </c>
      <c r="FP30" s="45">
        <f t="shared" ref="FP30:GB30" si="147">FP7+FP8+FP9+FP11+FP12+FP13</f>
        <v>-301</v>
      </c>
      <c r="FQ30" s="45">
        <f t="shared" si="147"/>
        <v>-723</v>
      </c>
      <c r="FR30" s="45">
        <f t="shared" si="147"/>
        <v>-409</v>
      </c>
      <c r="FS30" s="45">
        <f t="shared" si="147"/>
        <v>527</v>
      </c>
      <c r="FT30" s="45">
        <f t="shared" si="147"/>
        <v>-248</v>
      </c>
      <c r="FU30" s="45">
        <f t="shared" si="147"/>
        <v>-637</v>
      </c>
      <c r="FV30" s="46">
        <f t="shared" si="147"/>
        <v>-163</v>
      </c>
      <c r="FW30" s="46">
        <f t="shared" si="147"/>
        <v>-140</v>
      </c>
      <c r="FX30" s="46">
        <f t="shared" si="147"/>
        <v>-1007</v>
      </c>
      <c r="FY30" s="46">
        <f t="shared" si="147"/>
        <v>-1579</v>
      </c>
      <c r="FZ30" s="46">
        <f t="shared" si="147"/>
        <v>-489</v>
      </c>
      <c r="GA30" s="46">
        <f t="shared" si="147"/>
        <v>229</v>
      </c>
      <c r="GB30" s="46">
        <f t="shared" si="147"/>
        <v>-95</v>
      </c>
      <c r="GC30" s="45">
        <f>GC7+GC8+GC9+GC11+GC12+GC13</f>
        <v>-164</v>
      </c>
      <c r="GD30" s="45">
        <f t="shared" ref="GD30:GP30" si="148">GD7+GD8+GD9+GD11+GD12+GD13</f>
        <v>741</v>
      </c>
      <c r="GE30" s="45">
        <f t="shared" si="148"/>
        <v>587</v>
      </c>
      <c r="GF30" s="45">
        <f t="shared" si="148"/>
        <v>620</v>
      </c>
      <c r="GG30" s="45">
        <f t="shared" si="148"/>
        <v>119</v>
      </c>
      <c r="GH30" s="45">
        <f t="shared" si="148"/>
        <v>-1000</v>
      </c>
      <c r="GI30" s="45">
        <f t="shared" si="148"/>
        <v>-834</v>
      </c>
      <c r="GJ30" s="46">
        <f t="shared" si="148"/>
        <v>680</v>
      </c>
      <c r="GK30" s="46">
        <f t="shared" si="148"/>
        <v>1693</v>
      </c>
      <c r="GL30" s="46">
        <f t="shared" si="148"/>
        <v>2561</v>
      </c>
      <c r="GM30" s="46">
        <f t="shared" si="148"/>
        <v>3194</v>
      </c>
      <c r="GN30" s="46">
        <f t="shared" si="148"/>
        <v>2886</v>
      </c>
      <c r="GO30" s="46">
        <f t="shared" si="148"/>
        <v>1224</v>
      </c>
      <c r="GP30" s="46">
        <f t="shared" si="148"/>
        <v>393</v>
      </c>
      <c r="GQ30" s="45">
        <f>GQ7+GQ8+GQ9+GQ11+GQ12+GQ13</f>
        <v>430</v>
      </c>
      <c r="GR30" s="45">
        <f t="shared" ref="GR30:HD30" si="149">GR7+GR8+GR9+GR11+GR12+GR13</f>
        <v>-449</v>
      </c>
      <c r="GS30" s="45">
        <f t="shared" si="149"/>
        <v>-888</v>
      </c>
      <c r="GT30" s="45">
        <f t="shared" si="149"/>
        <v>-1586</v>
      </c>
      <c r="GU30" s="45">
        <f t="shared" si="149"/>
        <v>-1429</v>
      </c>
      <c r="GV30" s="45">
        <f t="shared" si="149"/>
        <v>-1058</v>
      </c>
      <c r="GW30" s="45">
        <f t="shared" si="149"/>
        <v>517</v>
      </c>
      <c r="GX30" s="46">
        <f t="shared" si="149"/>
        <v>1654</v>
      </c>
      <c r="GY30" s="46">
        <f t="shared" si="149"/>
        <v>1556</v>
      </c>
      <c r="GZ30" s="46">
        <f t="shared" si="149"/>
        <v>1210</v>
      </c>
      <c r="HA30" s="46">
        <f t="shared" si="149"/>
        <v>1718</v>
      </c>
      <c r="HB30" s="46">
        <f t="shared" si="149"/>
        <v>-90</v>
      </c>
      <c r="HC30" s="46">
        <f t="shared" si="149"/>
        <v>274</v>
      </c>
      <c r="HD30" s="46">
        <f t="shared" si="149"/>
        <v>570</v>
      </c>
      <c r="HE30" s="45">
        <f>HE7+HE8+HE9+HE11+HE12+HE13</f>
        <v>2801</v>
      </c>
      <c r="HF30" s="45">
        <f t="shared" ref="HF30:HR30" si="150">HF7+HF8+HF9+HF11+HF12+HF13</f>
        <v>3104</v>
      </c>
      <c r="HG30" s="45">
        <f t="shared" si="150"/>
        <v>3122</v>
      </c>
      <c r="HH30" s="45">
        <f t="shared" si="150"/>
        <v>1861</v>
      </c>
      <c r="HI30" s="45">
        <f t="shared" si="150"/>
        <v>2629</v>
      </c>
      <c r="HJ30" s="45">
        <f t="shared" si="150"/>
        <v>3562</v>
      </c>
      <c r="HK30" s="45">
        <f t="shared" si="150"/>
        <v>3121</v>
      </c>
      <c r="HL30" s="46">
        <f t="shared" si="150"/>
        <v>3565</v>
      </c>
      <c r="HM30" s="46">
        <f t="shared" si="150"/>
        <v>2712</v>
      </c>
      <c r="HN30" s="46">
        <f t="shared" si="150"/>
        <v>4351</v>
      </c>
      <c r="HO30" s="46">
        <f t="shared" si="150"/>
        <v>2814</v>
      </c>
      <c r="HP30" s="46">
        <f t="shared" si="150"/>
        <v>902</v>
      </c>
      <c r="HQ30" s="46">
        <f t="shared" si="150"/>
        <v>296</v>
      </c>
      <c r="HR30" s="46">
        <f t="shared" si="150"/>
        <v>1085</v>
      </c>
      <c r="HS30" s="45">
        <f>HS7+HS8+HS9+HS11+HS12+HS13</f>
        <v>295</v>
      </c>
      <c r="HT30" s="45">
        <f t="shared" ref="HT30:IF30" si="151">HT7+HT8+HT9+HT11+HT12+HT13</f>
        <v>1086</v>
      </c>
      <c r="HU30" s="45">
        <f t="shared" si="151"/>
        <v>424</v>
      </c>
      <c r="HV30" s="45">
        <f t="shared" si="151"/>
        <v>574</v>
      </c>
      <c r="HW30" s="45">
        <f t="shared" si="151"/>
        <v>447</v>
      </c>
      <c r="HX30" s="45">
        <f t="shared" si="151"/>
        <v>1650</v>
      </c>
      <c r="HY30" s="45">
        <f t="shared" si="151"/>
        <v>1985</v>
      </c>
      <c r="HZ30" s="46">
        <f t="shared" si="151"/>
        <v>1680</v>
      </c>
      <c r="IA30" s="46">
        <f t="shared" si="151"/>
        <v>929</v>
      </c>
      <c r="IB30" s="46">
        <f t="shared" si="151"/>
        <v>376</v>
      </c>
      <c r="IC30" s="46">
        <f t="shared" si="151"/>
        <v>1681</v>
      </c>
      <c r="ID30" s="46">
        <f t="shared" si="151"/>
        <v>2266</v>
      </c>
      <c r="IE30" s="46">
        <f t="shared" si="151"/>
        <v>1648</v>
      </c>
      <c r="IF30" s="46">
        <f t="shared" si="151"/>
        <v>1039</v>
      </c>
      <c r="IG30" s="45">
        <f>IG7+IG8+IG9+IG11+IG12+IG13</f>
        <v>284</v>
      </c>
      <c r="IH30" s="45">
        <f t="shared" ref="IH30:IT30" si="152">IH7+IH8+IH9+IH11+IH12+IH13</f>
        <v>-79</v>
      </c>
      <c r="II30" s="45">
        <f t="shared" si="152"/>
        <v>594</v>
      </c>
      <c r="IJ30" s="45">
        <f t="shared" si="152"/>
        <v>1346</v>
      </c>
      <c r="IK30" s="45">
        <f t="shared" si="152"/>
        <v>985</v>
      </c>
      <c r="IL30" s="45">
        <f t="shared" si="152"/>
        <v>1025</v>
      </c>
      <c r="IM30" s="45">
        <f t="shared" si="152"/>
        <v>1745</v>
      </c>
      <c r="IN30" s="46">
        <f t="shared" si="152"/>
        <v>2253</v>
      </c>
      <c r="IO30" s="46">
        <f t="shared" si="152"/>
        <v>2270</v>
      </c>
      <c r="IP30" s="46">
        <f t="shared" si="152"/>
        <v>2086</v>
      </c>
      <c r="IQ30" s="46">
        <f t="shared" si="152"/>
        <v>409</v>
      </c>
      <c r="IR30" s="46">
        <f t="shared" si="152"/>
        <v>1234</v>
      </c>
      <c r="IS30" s="46">
        <f t="shared" si="152"/>
        <v>1499</v>
      </c>
      <c r="IT30" s="46">
        <f t="shared" si="152"/>
        <v>1010</v>
      </c>
      <c r="IU30" s="46"/>
    </row>
    <row r="31" spans="1:255" x14ac:dyDescent="0.2">
      <c r="A31" s="44" t="s">
        <v>20</v>
      </c>
      <c r="B31" s="45">
        <f t="shared" ref="B31:H31" si="153">SUM(B28:B30)</f>
        <v>10284</v>
      </c>
      <c r="C31" s="45">
        <f t="shared" si="153"/>
        <v>-556</v>
      </c>
      <c r="D31" s="45">
        <f t="shared" si="153"/>
        <v>-4286</v>
      </c>
      <c r="E31" s="45">
        <f t="shared" si="153"/>
        <v>-8126</v>
      </c>
      <c r="F31" s="45">
        <f t="shared" si="153"/>
        <v>-10170</v>
      </c>
      <c r="G31" s="45">
        <f t="shared" si="153"/>
        <v>4671</v>
      </c>
      <c r="H31" s="45">
        <f t="shared" si="153"/>
        <v>5799</v>
      </c>
      <c r="I31" s="46">
        <f t="shared" ref="I31:P31" si="154">SUM(I28:I30)</f>
        <v>3803</v>
      </c>
      <c r="J31" s="46">
        <f t="shared" si="154"/>
        <v>4998</v>
      </c>
      <c r="K31" s="46">
        <f t="shared" si="154"/>
        <v>8041</v>
      </c>
      <c r="L31" s="46">
        <f t="shared" si="154"/>
        <v>17175</v>
      </c>
      <c r="M31" s="46">
        <f t="shared" si="154"/>
        <v>15807</v>
      </c>
      <c r="N31" s="46">
        <f t="shared" si="154"/>
        <v>1628</v>
      </c>
      <c r="O31" s="46">
        <f t="shared" si="154"/>
        <v>3207</v>
      </c>
      <c r="P31" s="45">
        <f t="shared" si="154"/>
        <v>-489</v>
      </c>
      <c r="Q31" s="45">
        <f t="shared" ref="Q31:V31" si="155">SUM(Q28:Q30)</f>
        <v>1740</v>
      </c>
      <c r="R31" s="45">
        <f t="shared" si="155"/>
        <v>11494</v>
      </c>
      <c r="S31" s="45">
        <f t="shared" si="155"/>
        <v>3866</v>
      </c>
      <c r="T31" s="45">
        <f t="shared" si="155"/>
        <v>-8531</v>
      </c>
      <c r="U31" s="45">
        <f t="shared" si="155"/>
        <v>-8682</v>
      </c>
      <c r="V31" s="45">
        <f t="shared" si="155"/>
        <v>3393</v>
      </c>
      <c r="W31" s="46">
        <f t="shared" ref="W31:AC31" si="156">SUM(W28:W30)</f>
        <v>-3198</v>
      </c>
      <c r="X31" s="46">
        <f t="shared" si="156"/>
        <v>-11251</v>
      </c>
      <c r="Y31" s="46">
        <f t="shared" si="156"/>
        <v>-14987</v>
      </c>
      <c r="Z31" s="46">
        <f t="shared" si="156"/>
        <v>-19970</v>
      </c>
      <c r="AA31" s="46">
        <f t="shared" si="156"/>
        <v>-13651</v>
      </c>
      <c r="AB31" s="46">
        <f t="shared" si="156"/>
        <v>-15557</v>
      </c>
      <c r="AC31" s="46">
        <f t="shared" si="156"/>
        <v>-15558</v>
      </c>
      <c r="AD31" s="45">
        <f t="shared" ref="AD31:AJ31" si="157">SUM(AD28:AD30)</f>
        <v>-18812</v>
      </c>
      <c r="AE31" s="45">
        <f t="shared" si="157"/>
        <v>-22242</v>
      </c>
      <c r="AF31" s="45">
        <f t="shared" si="157"/>
        <v>-15868</v>
      </c>
      <c r="AG31" s="45">
        <f t="shared" si="157"/>
        <v>-8777</v>
      </c>
      <c r="AH31" s="45">
        <f t="shared" si="157"/>
        <v>-6467</v>
      </c>
      <c r="AI31" s="45">
        <f t="shared" si="157"/>
        <v>-16985</v>
      </c>
      <c r="AJ31" s="45">
        <f t="shared" si="157"/>
        <v>-14695</v>
      </c>
      <c r="AK31" s="46">
        <f t="shared" ref="AK31:AQ31" si="158">SUM(AK28:AK30)</f>
        <v>-8658</v>
      </c>
      <c r="AL31" s="46">
        <f t="shared" si="158"/>
        <v>-8292</v>
      </c>
      <c r="AM31" s="46">
        <f t="shared" si="158"/>
        <v>-5169</v>
      </c>
      <c r="AN31" s="46">
        <f t="shared" si="158"/>
        <v>-8412</v>
      </c>
      <c r="AO31" s="46">
        <f t="shared" si="158"/>
        <v>-15241</v>
      </c>
      <c r="AP31" s="46">
        <f t="shared" si="158"/>
        <v>-15040</v>
      </c>
      <c r="AQ31" s="46">
        <f t="shared" si="158"/>
        <v>-13279</v>
      </c>
      <c r="AR31" s="45">
        <f t="shared" ref="AR31:CA31" si="159">SUM(AR28:AR30)</f>
        <v>-6596</v>
      </c>
      <c r="AS31" s="45">
        <f t="shared" si="159"/>
        <v>-12189</v>
      </c>
      <c r="AT31" s="45">
        <f t="shared" si="159"/>
        <v>-12242</v>
      </c>
      <c r="AU31" s="45">
        <f t="shared" si="159"/>
        <v>-12330</v>
      </c>
      <c r="AV31" s="45">
        <f t="shared" si="159"/>
        <v>-16574</v>
      </c>
      <c r="AW31" s="45">
        <f t="shared" si="159"/>
        <v>-14531</v>
      </c>
      <c r="AX31" s="45">
        <f t="shared" si="159"/>
        <v>-18504</v>
      </c>
      <c r="AY31" s="46">
        <f t="shared" si="159"/>
        <v>-7777</v>
      </c>
      <c r="AZ31" s="46">
        <f t="shared" si="159"/>
        <v>3375</v>
      </c>
      <c r="BA31" s="46">
        <f t="shared" si="159"/>
        <v>-2696</v>
      </c>
      <c r="BB31" s="46">
        <f t="shared" si="159"/>
        <v>-8606</v>
      </c>
      <c r="BC31" s="46">
        <f t="shared" si="159"/>
        <v>-12147</v>
      </c>
      <c r="BD31" s="46">
        <f t="shared" si="159"/>
        <v>-6517</v>
      </c>
      <c r="BE31" s="46">
        <f t="shared" si="159"/>
        <v>-4467</v>
      </c>
      <c r="BF31" s="45">
        <f t="shared" si="159"/>
        <v>-1349</v>
      </c>
      <c r="BG31" s="45">
        <f t="shared" si="159"/>
        <v>1552</v>
      </c>
      <c r="BH31" s="45">
        <f t="shared" si="159"/>
        <v>5987</v>
      </c>
      <c r="BI31" s="45">
        <f t="shared" si="159"/>
        <v>12634</v>
      </c>
      <c r="BJ31" s="45">
        <f t="shared" si="159"/>
        <v>8713</v>
      </c>
      <c r="BK31" s="45">
        <f t="shared" si="159"/>
        <v>5060</v>
      </c>
      <c r="BL31" s="45">
        <f t="shared" si="159"/>
        <v>741</v>
      </c>
      <c r="BM31" s="46">
        <f t="shared" si="159"/>
        <v>-1416</v>
      </c>
      <c r="BN31" s="46">
        <f t="shared" si="159"/>
        <v>-6456</v>
      </c>
      <c r="BO31" s="46">
        <f t="shared" si="159"/>
        <v>-5656</v>
      </c>
      <c r="BP31" s="46">
        <f t="shared" si="159"/>
        <v>-2221</v>
      </c>
      <c r="BQ31" s="46">
        <f t="shared" si="159"/>
        <v>-2171</v>
      </c>
      <c r="BR31" s="46">
        <f t="shared" si="159"/>
        <v>76</v>
      </c>
      <c r="BS31" s="46">
        <f t="shared" si="159"/>
        <v>4211</v>
      </c>
      <c r="BT31" s="45">
        <f t="shared" si="159"/>
        <v>2777</v>
      </c>
      <c r="BU31" s="45">
        <f t="shared" si="159"/>
        <v>2149</v>
      </c>
      <c r="BV31" s="45">
        <f t="shared" si="159"/>
        <v>14305</v>
      </c>
      <c r="BW31" s="45">
        <f t="shared" si="159"/>
        <v>13490</v>
      </c>
      <c r="BX31" s="45">
        <f t="shared" si="159"/>
        <v>10852</v>
      </c>
      <c r="BY31" s="45">
        <f t="shared" si="159"/>
        <v>12359</v>
      </c>
      <c r="BZ31" s="45">
        <f t="shared" si="159"/>
        <v>11374</v>
      </c>
      <c r="CA31" s="46">
        <f t="shared" si="159"/>
        <v>11630</v>
      </c>
      <c r="CB31" s="46">
        <f t="shared" ref="CB31:CG31" si="160">SUM(CB28:CB30)</f>
        <v>9613</v>
      </c>
      <c r="CC31" s="46">
        <f t="shared" si="160"/>
        <v>9854</v>
      </c>
      <c r="CD31" s="46">
        <f t="shared" si="160"/>
        <v>9085</v>
      </c>
      <c r="CE31" s="46">
        <f t="shared" si="160"/>
        <v>1980</v>
      </c>
      <c r="CF31" s="46">
        <f t="shared" si="160"/>
        <v>-7775</v>
      </c>
      <c r="CG31" s="46">
        <f t="shared" si="160"/>
        <v>-4249</v>
      </c>
      <c r="CH31" s="45">
        <f t="shared" ref="CH31:CN31" si="161">SUM(CH28:CH30)</f>
        <v>3000</v>
      </c>
      <c r="CI31" s="45">
        <f t="shared" si="161"/>
        <v>1885</v>
      </c>
      <c r="CJ31" s="45">
        <f t="shared" si="161"/>
        <v>2212</v>
      </c>
      <c r="CK31" s="45">
        <f t="shared" si="161"/>
        <v>5492</v>
      </c>
      <c r="CL31" s="45">
        <f t="shared" si="161"/>
        <v>3707</v>
      </c>
      <c r="CM31" s="45">
        <f t="shared" si="161"/>
        <v>1041</v>
      </c>
      <c r="CN31" s="45">
        <f t="shared" si="161"/>
        <v>5340</v>
      </c>
      <c r="CO31" s="46">
        <f t="shared" ref="CO31:CU31" si="162">SUM(CO28:CO30)</f>
        <v>6707</v>
      </c>
      <c r="CP31" s="46">
        <f t="shared" si="162"/>
        <v>4326</v>
      </c>
      <c r="CQ31" s="46">
        <f t="shared" si="162"/>
        <v>1511</v>
      </c>
      <c r="CR31" s="46">
        <f t="shared" si="162"/>
        <v>-4871</v>
      </c>
      <c r="CS31" s="46">
        <f t="shared" si="162"/>
        <v>-4225</v>
      </c>
      <c r="CT31" s="46">
        <f t="shared" si="162"/>
        <v>-6548</v>
      </c>
      <c r="CU31" s="46">
        <f t="shared" si="162"/>
        <v>-4097</v>
      </c>
      <c r="CV31" s="45">
        <f t="shared" ref="CV31:DP31" si="163">SUM(CV28:CV30)</f>
        <v>-6110</v>
      </c>
      <c r="CW31" s="45">
        <f t="shared" si="163"/>
        <v>-7314</v>
      </c>
      <c r="CX31" s="45">
        <f t="shared" si="163"/>
        <v>-4097</v>
      </c>
      <c r="CY31" s="45">
        <f t="shared" si="163"/>
        <v>1121</v>
      </c>
      <c r="CZ31" s="45">
        <f t="shared" si="163"/>
        <v>-2223</v>
      </c>
      <c r="DA31" s="45">
        <f t="shared" si="163"/>
        <v>-3172</v>
      </c>
      <c r="DB31" s="45">
        <f t="shared" si="163"/>
        <v>-4143</v>
      </c>
      <c r="DC31" s="46">
        <f t="shared" si="163"/>
        <v>-458</v>
      </c>
      <c r="DD31" s="46">
        <f t="shared" si="163"/>
        <v>1428</v>
      </c>
      <c r="DE31" s="46">
        <f t="shared" si="163"/>
        <v>4957</v>
      </c>
      <c r="DF31" s="46">
        <f t="shared" si="163"/>
        <v>5045</v>
      </c>
      <c r="DG31" s="46">
        <f t="shared" si="163"/>
        <v>2746</v>
      </c>
      <c r="DH31" s="46">
        <f t="shared" si="163"/>
        <v>1978</v>
      </c>
      <c r="DI31" s="46">
        <f t="shared" si="163"/>
        <v>41</v>
      </c>
      <c r="DJ31" s="45">
        <f t="shared" si="163"/>
        <v>7662</v>
      </c>
      <c r="DK31" s="45">
        <f t="shared" si="163"/>
        <v>9292</v>
      </c>
      <c r="DL31" s="45">
        <f t="shared" si="163"/>
        <v>7410</v>
      </c>
      <c r="DM31" s="45">
        <f t="shared" si="163"/>
        <v>7204</v>
      </c>
      <c r="DN31" s="45">
        <f t="shared" si="163"/>
        <v>4637</v>
      </c>
      <c r="DO31" s="45">
        <f t="shared" si="163"/>
        <v>660</v>
      </c>
      <c r="DP31" s="45">
        <f t="shared" si="163"/>
        <v>1655</v>
      </c>
      <c r="DQ31" s="46">
        <f t="shared" ref="DQ31:DW31" si="164">SUM(DQ28:DQ30)</f>
        <v>2820</v>
      </c>
      <c r="DR31" s="46">
        <f t="shared" si="164"/>
        <v>6336</v>
      </c>
      <c r="DS31" s="46">
        <f t="shared" si="164"/>
        <v>3612</v>
      </c>
      <c r="DT31" s="46">
        <f t="shared" si="164"/>
        <v>814</v>
      </c>
      <c r="DU31" s="46">
        <f t="shared" si="164"/>
        <v>2162</v>
      </c>
      <c r="DV31" s="46">
        <f t="shared" si="164"/>
        <v>3293</v>
      </c>
      <c r="DW31" s="46">
        <f t="shared" si="164"/>
        <v>3117</v>
      </c>
      <c r="DX31" s="45">
        <f t="shared" ref="DX31:EL31" si="165">SUM(DX28:DX30)</f>
        <v>2431</v>
      </c>
      <c r="DY31" s="45">
        <f t="shared" si="165"/>
        <v>181</v>
      </c>
      <c r="DZ31" s="45">
        <f t="shared" si="165"/>
        <v>-198</v>
      </c>
      <c r="EA31" s="45"/>
      <c r="EB31" s="45">
        <f t="shared" si="165"/>
        <v>-225</v>
      </c>
      <c r="EC31" s="45">
        <f t="shared" si="165"/>
        <v>369</v>
      </c>
      <c r="ED31" s="45">
        <f t="shared" si="165"/>
        <v>44</v>
      </c>
      <c r="EE31" s="45">
        <f t="shared" si="165"/>
        <v>-1454</v>
      </c>
      <c r="EF31" s="46">
        <f t="shared" si="165"/>
        <v>653</v>
      </c>
      <c r="EG31" s="46">
        <f t="shared" si="165"/>
        <v>474</v>
      </c>
      <c r="EH31" s="46">
        <f t="shared" si="165"/>
        <v>1708</v>
      </c>
      <c r="EI31" s="46">
        <f t="shared" si="165"/>
        <v>415</v>
      </c>
      <c r="EJ31" s="46">
        <f t="shared" si="165"/>
        <v>-161</v>
      </c>
      <c r="EK31" s="46">
        <f t="shared" si="165"/>
        <v>361</v>
      </c>
      <c r="EL31" s="46">
        <f t="shared" si="165"/>
        <v>1165</v>
      </c>
      <c r="EM31" s="45">
        <f t="shared" ref="EM31:FR31" si="166">SUM(EM28:EM30)</f>
        <v>1084</v>
      </c>
      <c r="EN31" s="45">
        <f t="shared" si="166"/>
        <v>123</v>
      </c>
      <c r="EO31" s="45">
        <f t="shared" si="166"/>
        <v>1071</v>
      </c>
      <c r="EP31" s="45">
        <f t="shared" si="166"/>
        <v>210</v>
      </c>
      <c r="EQ31" s="45">
        <f t="shared" si="166"/>
        <v>-1142</v>
      </c>
      <c r="ER31" s="45">
        <f t="shared" si="166"/>
        <v>-462</v>
      </c>
      <c r="ES31" s="45">
        <f t="shared" si="166"/>
        <v>334</v>
      </c>
      <c r="ET31" s="46">
        <f t="shared" si="166"/>
        <v>650</v>
      </c>
      <c r="EU31" s="46">
        <f t="shared" si="166"/>
        <v>982</v>
      </c>
      <c r="EV31" s="46">
        <f t="shared" si="166"/>
        <v>1159</v>
      </c>
      <c r="EW31" s="46">
        <f t="shared" si="166"/>
        <v>2706</v>
      </c>
      <c r="EX31" s="46">
        <f t="shared" si="166"/>
        <v>3018</v>
      </c>
      <c r="EY31" s="46">
        <f t="shared" si="166"/>
        <v>2798</v>
      </c>
      <c r="EZ31" s="46">
        <f t="shared" si="166"/>
        <v>633</v>
      </c>
      <c r="FA31" s="45">
        <f t="shared" si="166"/>
        <v>-16</v>
      </c>
      <c r="FB31" s="45">
        <f t="shared" si="166"/>
        <v>253</v>
      </c>
      <c r="FC31" s="45">
        <f t="shared" si="166"/>
        <v>-101</v>
      </c>
      <c r="FD31" s="45">
        <f t="shared" si="166"/>
        <v>576</v>
      </c>
      <c r="FE31" s="45">
        <f t="shared" si="166"/>
        <v>1604</v>
      </c>
      <c r="FF31" s="45">
        <f t="shared" si="166"/>
        <v>484</v>
      </c>
      <c r="FG31" s="45">
        <f t="shared" si="166"/>
        <v>1060</v>
      </c>
      <c r="FH31" s="46">
        <f t="shared" si="166"/>
        <v>1805</v>
      </c>
      <c r="FI31" s="46">
        <f t="shared" si="166"/>
        <v>298</v>
      </c>
      <c r="FJ31" s="46">
        <f t="shared" si="166"/>
        <v>435</v>
      </c>
      <c r="FK31" s="46">
        <f t="shared" si="166"/>
        <v>2488</v>
      </c>
      <c r="FL31" s="46">
        <f t="shared" si="166"/>
        <v>1381</v>
      </c>
      <c r="FM31" s="46">
        <f t="shared" si="166"/>
        <v>686</v>
      </c>
      <c r="FN31" s="46">
        <f t="shared" si="166"/>
        <v>31</v>
      </c>
      <c r="FO31" s="45">
        <f t="shared" si="166"/>
        <v>-125</v>
      </c>
      <c r="FP31" s="45">
        <f t="shared" si="166"/>
        <v>-568</v>
      </c>
      <c r="FQ31" s="45">
        <f t="shared" si="166"/>
        <v>-1455</v>
      </c>
      <c r="FR31" s="45">
        <f t="shared" si="166"/>
        <v>-1049</v>
      </c>
      <c r="FS31" s="45">
        <f t="shared" ref="FS31:GX31" si="167">SUM(FS28:FS30)</f>
        <v>-672</v>
      </c>
      <c r="FT31" s="45">
        <f t="shared" si="167"/>
        <v>-533</v>
      </c>
      <c r="FU31" s="45">
        <f t="shared" si="167"/>
        <v>-2052</v>
      </c>
      <c r="FV31" s="46">
        <f t="shared" si="167"/>
        <v>-1472</v>
      </c>
      <c r="FW31" s="46">
        <f t="shared" si="167"/>
        <v>-905</v>
      </c>
      <c r="FX31" s="46">
        <f t="shared" si="167"/>
        <v>-1640</v>
      </c>
      <c r="FY31" s="46">
        <f t="shared" si="167"/>
        <v>-2882</v>
      </c>
      <c r="FZ31" s="46">
        <f t="shared" si="167"/>
        <v>-1700</v>
      </c>
      <c r="GA31" s="46">
        <f t="shared" si="167"/>
        <v>-290</v>
      </c>
      <c r="GB31" s="46">
        <f t="shared" si="167"/>
        <v>-1077</v>
      </c>
      <c r="GC31" s="45">
        <f t="shared" si="167"/>
        <v>-1033</v>
      </c>
      <c r="GD31" s="45">
        <f t="shared" si="167"/>
        <v>433</v>
      </c>
      <c r="GE31" s="45">
        <f t="shared" si="167"/>
        <v>1002</v>
      </c>
      <c r="GF31" s="45">
        <f t="shared" si="167"/>
        <v>1445</v>
      </c>
      <c r="GG31" s="45">
        <f t="shared" si="167"/>
        <v>372</v>
      </c>
      <c r="GH31" s="45">
        <f t="shared" si="167"/>
        <v>-620</v>
      </c>
      <c r="GI31" s="45">
        <f t="shared" si="167"/>
        <v>-409</v>
      </c>
      <c r="GJ31" s="46">
        <f t="shared" si="167"/>
        <v>779</v>
      </c>
      <c r="GK31" s="46">
        <f t="shared" si="167"/>
        <v>1885</v>
      </c>
      <c r="GL31" s="46">
        <f t="shared" si="167"/>
        <v>2166</v>
      </c>
      <c r="GM31" s="46">
        <f t="shared" si="167"/>
        <v>2949</v>
      </c>
      <c r="GN31" s="46">
        <f t="shared" si="167"/>
        <v>2376</v>
      </c>
      <c r="GO31" s="46">
        <f t="shared" si="167"/>
        <v>1063</v>
      </c>
      <c r="GP31" s="46">
        <f t="shared" si="167"/>
        <v>864</v>
      </c>
      <c r="GQ31" s="45">
        <f t="shared" si="167"/>
        <v>7</v>
      </c>
      <c r="GR31" s="45">
        <f t="shared" si="167"/>
        <v>-633</v>
      </c>
      <c r="GS31" s="45">
        <f t="shared" si="167"/>
        <v>-809</v>
      </c>
      <c r="GT31" s="45">
        <f t="shared" si="167"/>
        <v>-1236</v>
      </c>
      <c r="GU31" s="45">
        <f t="shared" si="167"/>
        <v>-2066</v>
      </c>
      <c r="GV31" s="45">
        <f t="shared" si="167"/>
        <v>-1369</v>
      </c>
      <c r="GW31" s="45">
        <f t="shared" si="167"/>
        <v>-41</v>
      </c>
      <c r="GX31" s="46">
        <f t="shared" si="167"/>
        <v>1499</v>
      </c>
      <c r="GY31" s="46">
        <f t="shared" ref="GY31:ID31" si="168">SUM(GY28:GY30)</f>
        <v>1554</v>
      </c>
      <c r="GZ31" s="46">
        <f t="shared" si="168"/>
        <v>550</v>
      </c>
      <c r="HA31" s="46">
        <f t="shared" si="168"/>
        <v>903</v>
      </c>
      <c r="HB31" s="46">
        <f t="shared" si="168"/>
        <v>-1310</v>
      </c>
      <c r="HC31" s="46">
        <f t="shared" si="168"/>
        <v>-1252</v>
      </c>
      <c r="HD31" s="46">
        <f t="shared" si="168"/>
        <v>375</v>
      </c>
      <c r="HE31" s="45">
        <f t="shared" si="168"/>
        <v>3264</v>
      </c>
      <c r="HF31" s="45">
        <f t="shared" si="168"/>
        <v>4174</v>
      </c>
      <c r="HG31" s="45">
        <f t="shared" si="168"/>
        <v>2856</v>
      </c>
      <c r="HH31" s="45">
        <f t="shared" si="168"/>
        <v>1745</v>
      </c>
      <c r="HI31" s="45">
        <f t="shared" si="168"/>
        <v>2498</v>
      </c>
      <c r="HJ31" s="45">
        <f t="shared" si="168"/>
        <v>3653</v>
      </c>
      <c r="HK31" s="45">
        <f t="shared" si="168"/>
        <v>3535</v>
      </c>
      <c r="HL31" s="46">
        <f t="shared" si="168"/>
        <v>4610</v>
      </c>
      <c r="HM31" s="46">
        <f t="shared" si="168"/>
        <v>3710</v>
      </c>
      <c r="HN31" s="46">
        <f t="shared" si="168"/>
        <v>4747</v>
      </c>
      <c r="HO31" s="46">
        <f t="shared" si="168"/>
        <v>3111</v>
      </c>
      <c r="HP31" s="46">
        <f t="shared" si="168"/>
        <v>1663</v>
      </c>
      <c r="HQ31" s="46">
        <f t="shared" si="168"/>
        <v>1123</v>
      </c>
      <c r="HR31" s="46">
        <f t="shared" si="168"/>
        <v>1410</v>
      </c>
      <c r="HS31" s="45">
        <f t="shared" si="168"/>
        <v>1123</v>
      </c>
      <c r="HT31" s="45">
        <f t="shared" si="168"/>
        <v>1412</v>
      </c>
      <c r="HU31" s="45">
        <f t="shared" si="168"/>
        <v>1300</v>
      </c>
      <c r="HV31" s="45">
        <f t="shared" si="168"/>
        <v>1644</v>
      </c>
      <c r="HW31" s="45">
        <f t="shared" si="168"/>
        <v>1603</v>
      </c>
      <c r="HX31" s="45">
        <f t="shared" si="168"/>
        <v>2632</v>
      </c>
      <c r="HY31" s="45">
        <f t="shared" si="168"/>
        <v>3709</v>
      </c>
      <c r="HZ31" s="46">
        <f t="shared" si="168"/>
        <v>2941</v>
      </c>
      <c r="IA31" s="46">
        <f t="shared" si="168"/>
        <v>1701</v>
      </c>
      <c r="IB31" s="46">
        <f t="shared" si="168"/>
        <v>1209</v>
      </c>
      <c r="IC31" s="46">
        <f t="shared" si="168"/>
        <v>2561</v>
      </c>
      <c r="ID31" s="46">
        <f t="shared" si="168"/>
        <v>2968</v>
      </c>
      <c r="IE31" s="46">
        <f t="shared" ref="IE31:IV31" si="169">SUM(IE28:IE30)</f>
        <v>2604</v>
      </c>
      <c r="IF31" s="46">
        <f t="shared" si="169"/>
        <v>2965</v>
      </c>
      <c r="IG31" s="45">
        <f t="shared" si="169"/>
        <v>1332</v>
      </c>
      <c r="IH31" s="45">
        <f t="shared" si="169"/>
        <v>480</v>
      </c>
      <c r="II31" s="45">
        <f t="shared" si="169"/>
        <v>3327</v>
      </c>
      <c r="IJ31" s="45">
        <f t="shared" si="169"/>
        <v>1651</v>
      </c>
      <c r="IK31" s="45">
        <f t="shared" si="169"/>
        <v>1607</v>
      </c>
      <c r="IL31" s="45">
        <f t="shared" si="169"/>
        <v>3114</v>
      </c>
      <c r="IM31" s="45">
        <f t="shared" si="169"/>
        <v>4726</v>
      </c>
      <c r="IN31" s="46">
        <f t="shared" si="169"/>
        <v>5167</v>
      </c>
      <c r="IO31" s="46">
        <f t="shared" si="169"/>
        <v>4520</v>
      </c>
      <c r="IP31" s="46">
        <f t="shared" si="169"/>
        <v>2734</v>
      </c>
      <c r="IQ31" s="46">
        <f t="shared" si="169"/>
        <v>1099</v>
      </c>
      <c r="IR31" s="46">
        <f t="shared" si="169"/>
        <v>2168</v>
      </c>
      <c r="IS31" s="46">
        <f t="shared" si="169"/>
        <v>1186</v>
      </c>
      <c r="IT31" s="46">
        <f t="shared" si="169"/>
        <v>511</v>
      </c>
      <c r="IU31" s="46"/>
    </row>
    <row r="32" spans="1:255" x14ac:dyDescent="0.2">
      <c r="A32" s="44"/>
      <c r="I32" s="47"/>
      <c r="J32" s="47"/>
      <c r="K32" s="47"/>
      <c r="L32" s="47"/>
      <c r="M32" s="47"/>
      <c r="N32" s="47"/>
      <c r="O32" s="47"/>
      <c r="W32" s="47"/>
      <c r="X32" s="47"/>
      <c r="Y32" s="47"/>
      <c r="Z32" s="47"/>
      <c r="AA32" s="47"/>
      <c r="AB32" s="47"/>
      <c r="AC32" s="47"/>
      <c r="AK32" s="47"/>
      <c r="AL32" s="47"/>
      <c r="AM32" s="47"/>
      <c r="AN32" s="47"/>
      <c r="AO32" s="47"/>
      <c r="AP32" s="47"/>
      <c r="AQ32" s="47"/>
      <c r="AR32" s="2"/>
      <c r="AS32" s="2"/>
      <c r="AT32" s="2"/>
      <c r="AU32" s="2"/>
      <c r="AV32" s="2"/>
      <c r="AW32" s="2"/>
      <c r="AX32" s="2"/>
      <c r="AY32" s="47"/>
      <c r="AZ32" s="47"/>
      <c r="BA32" s="47"/>
      <c r="BB32" s="47"/>
      <c r="BC32" s="47"/>
      <c r="BD32" s="47"/>
      <c r="BE32" s="47"/>
      <c r="BF32" s="2"/>
      <c r="BG32" s="2"/>
      <c r="BH32" s="2"/>
      <c r="BI32" s="2"/>
      <c r="BJ32" s="2"/>
      <c r="BK32" s="2"/>
      <c r="BL32" s="2"/>
      <c r="BM32" s="47"/>
      <c r="BN32" s="47"/>
      <c r="BO32" s="47"/>
      <c r="BP32" s="47"/>
      <c r="BQ32" s="47"/>
      <c r="BR32" s="47"/>
      <c r="BS32" s="47"/>
      <c r="BT32" s="2"/>
      <c r="BU32" s="2"/>
      <c r="BV32" s="2"/>
      <c r="BW32" s="2"/>
      <c r="BX32" s="2"/>
      <c r="BY32" s="2"/>
      <c r="BZ32" s="2"/>
      <c r="CH32" s="2"/>
      <c r="CI32" s="2"/>
      <c r="CJ32" s="2"/>
      <c r="CK32" s="2"/>
      <c r="CL32" s="2"/>
      <c r="CM32" s="2"/>
      <c r="CN32" s="2"/>
      <c r="CV32" s="2"/>
      <c r="CW32" s="2"/>
      <c r="CX32" s="2"/>
      <c r="CY32" s="2"/>
      <c r="CZ32" s="2"/>
      <c r="DA32" s="2"/>
      <c r="DB32" s="2"/>
      <c r="DJ32" s="2"/>
      <c r="DK32" s="2"/>
      <c r="DL32" s="2"/>
      <c r="DM32" s="2"/>
      <c r="DN32" s="2"/>
      <c r="DO32" s="2"/>
      <c r="DP32" s="2"/>
      <c r="DX32" s="2"/>
      <c r="DY32" s="2"/>
      <c r="DZ32" s="2"/>
      <c r="EA32" s="2"/>
      <c r="EB32" s="2"/>
      <c r="EC32" s="2"/>
      <c r="ED32" s="2"/>
      <c r="EE32" s="2"/>
      <c r="EM32" s="2"/>
      <c r="EN32" s="2"/>
      <c r="EO32" s="2"/>
      <c r="EP32" s="2"/>
      <c r="EQ32" s="2"/>
      <c r="ER32" s="2"/>
      <c r="ES32" s="2"/>
      <c r="FA32" s="2"/>
      <c r="FB32" s="2"/>
      <c r="FC32" s="2"/>
      <c r="FD32" s="2"/>
      <c r="FE32" s="2"/>
      <c r="FF32" s="2"/>
      <c r="FG32" s="2"/>
      <c r="FO32" s="2"/>
      <c r="FP32" s="2"/>
      <c r="FQ32" s="2"/>
      <c r="FR32" s="2"/>
      <c r="FS32" s="2"/>
      <c r="FT32" s="2"/>
      <c r="FU32" s="2"/>
      <c r="GC32" s="2"/>
      <c r="GD32" s="2"/>
      <c r="GE32" s="2"/>
      <c r="GF32" s="2"/>
      <c r="GG32" s="2"/>
      <c r="GH32" s="2"/>
      <c r="GI32" s="2"/>
      <c r="GQ32" s="2"/>
      <c r="GR32" s="2"/>
      <c r="GS32" s="2"/>
      <c r="GT32" s="2"/>
      <c r="GU32" s="2"/>
      <c r="GV32" s="2"/>
      <c r="GW32" s="2"/>
      <c r="HE32" s="2"/>
      <c r="HF32" s="2"/>
      <c r="HG32" s="2"/>
      <c r="HH32" s="2"/>
      <c r="HI32" s="2"/>
      <c r="HJ32" s="2"/>
      <c r="HK32" s="2"/>
      <c r="HS32" s="2"/>
      <c r="HT32" s="2"/>
      <c r="HU32" s="2"/>
      <c r="HV32" s="2"/>
      <c r="HW32" s="2"/>
      <c r="HX32" s="2"/>
      <c r="HY32" s="2"/>
      <c r="IG32" s="2"/>
      <c r="IH32" s="2"/>
      <c r="II32" s="2"/>
      <c r="IJ32" s="2"/>
      <c r="IK32" s="2"/>
      <c r="IL32" s="2"/>
      <c r="IM32" s="2"/>
    </row>
    <row r="33" spans="1:256" x14ac:dyDescent="0.2">
      <c r="A33" s="44" t="s">
        <v>35</v>
      </c>
      <c r="H33" s="45">
        <f>SUM(B28:H28)</f>
        <v>-5347</v>
      </c>
      <c r="I33" s="47"/>
      <c r="J33" s="47"/>
      <c r="K33" s="47"/>
      <c r="L33" s="47"/>
      <c r="M33" s="47"/>
      <c r="N33" s="47"/>
      <c r="O33" s="46">
        <f>SUM(I28:O28)</f>
        <v>-1415</v>
      </c>
      <c r="V33" s="45">
        <f>SUM(P28:V28)</f>
        <v>-4402</v>
      </c>
      <c r="W33" s="47"/>
      <c r="X33" s="47"/>
      <c r="Y33" s="47"/>
      <c r="Z33" s="47"/>
      <c r="AA33" s="47"/>
      <c r="AB33" s="47"/>
      <c r="AC33" s="46">
        <f>SUM(W28:AC28)</f>
        <v>-13721</v>
      </c>
      <c r="AJ33" s="45">
        <f>SUM(AD28:AJ28)</f>
        <v>1667</v>
      </c>
      <c r="AK33" s="47"/>
      <c r="AL33" s="47"/>
      <c r="AM33" s="47"/>
      <c r="AN33" s="47"/>
      <c r="AO33" s="47"/>
      <c r="AP33" s="47"/>
      <c r="AQ33" s="46">
        <f>SUM(AK28:AQ28)</f>
        <v>648</v>
      </c>
      <c r="AR33" s="2"/>
      <c r="AS33" s="2"/>
      <c r="AT33" s="2"/>
      <c r="AU33" s="2"/>
      <c r="AV33" s="2"/>
      <c r="AW33" s="2"/>
      <c r="AX33" s="45">
        <f>SUM(AR28:AX28)</f>
        <v>93</v>
      </c>
      <c r="AY33" s="47">
        <v>-21</v>
      </c>
      <c r="AZ33" s="47"/>
      <c r="BA33" s="47"/>
      <c r="BB33" s="47"/>
      <c r="BC33" s="47"/>
      <c r="BD33" s="47"/>
      <c r="BE33" s="46">
        <f>SUM(AY28:BE28)</f>
        <v>-421</v>
      </c>
      <c r="BF33" s="2">
        <v>-9</v>
      </c>
      <c r="BG33" s="2" t="s">
        <v>27</v>
      </c>
      <c r="BH33" s="2"/>
      <c r="BI33" s="2"/>
      <c r="BJ33" s="2"/>
      <c r="BK33" s="2"/>
      <c r="BL33" s="45">
        <f>SUM(BF28:BL28)</f>
        <v>-1796</v>
      </c>
      <c r="BM33" s="48">
        <v>-6</v>
      </c>
      <c r="BO33" s="47"/>
      <c r="BP33" s="47"/>
      <c r="BQ33" s="47"/>
      <c r="BR33" s="47"/>
      <c r="BS33" s="46">
        <f>SUM(BM28:BS28)</f>
        <v>-1882</v>
      </c>
      <c r="BT33" s="45">
        <v>-2</v>
      </c>
      <c r="BU33" s="2"/>
      <c r="BV33" s="2"/>
      <c r="BW33" s="2"/>
      <c r="BX33" s="2"/>
      <c r="BY33" s="2"/>
      <c r="BZ33" s="45">
        <f>SUM(BT28:BZ28)</f>
        <v>5244</v>
      </c>
      <c r="CA33" s="46">
        <v>-17</v>
      </c>
      <c r="CF33" s="11"/>
      <c r="CG33" s="46">
        <f>SUM(CA28:CG28)</f>
        <v>3059</v>
      </c>
      <c r="CH33" s="49">
        <f>(((CG33-BZ33)*-1)/1000)+CA33</f>
        <v>-14.815</v>
      </c>
      <c r="CI33" s="50">
        <f>(BT33*1000)+(BS33-CG33)</f>
        <v>-6941</v>
      </c>
      <c r="CJ33" s="2"/>
      <c r="CK33" s="2"/>
      <c r="CL33" s="2"/>
      <c r="CM33" s="2"/>
      <c r="CN33" s="45">
        <f>SUM(CH28:CN28)</f>
        <v>-5540</v>
      </c>
      <c r="CO33" s="46">
        <v>-17</v>
      </c>
      <c r="CU33" s="46">
        <f>SUM(CO28:CU28)</f>
        <v>2546</v>
      </c>
      <c r="CV33" s="2"/>
      <c r="CW33" s="2"/>
      <c r="CX33" s="2"/>
      <c r="CY33" s="2"/>
      <c r="CZ33" s="2"/>
      <c r="DA33" s="2"/>
      <c r="DB33" s="45">
        <f>SUM(CV28:DB28)</f>
        <v>8761</v>
      </c>
      <c r="DC33" s="46"/>
      <c r="DI33" s="46">
        <f>SUM(DC28:DI28)</f>
        <v>7265</v>
      </c>
      <c r="DJ33" s="2"/>
      <c r="DK33" s="2"/>
      <c r="DL33" s="2"/>
      <c r="DM33" s="2"/>
      <c r="DN33" s="2"/>
      <c r="DO33" s="2"/>
      <c r="DP33" s="45">
        <f>SUM(DJ28:DP28)</f>
        <v>5044</v>
      </c>
      <c r="DQ33" s="46"/>
      <c r="DW33" s="46">
        <f>SUM(DQ28:DW28)</f>
        <v>2223</v>
      </c>
      <c r="DX33" s="2"/>
      <c r="DY33" s="2"/>
      <c r="DZ33" s="2"/>
      <c r="EA33" s="2"/>
      <c r="EB33" s="2"/>
      <c r="EC33" s="2"/>
      <c r="ED33" s="2"/>
      <c r="EE33" s="45">
        <f>SUM(DX28:EE28)</f>
        <v>2842</v>
      </c>
      <c r="EF33" s="46"/>
      <c r="EL33" s="46">
        <f>SUM(EF28:EL28)</f>
        <v>2870</v>
      </c>
      <c r="EM33" s="2"/>
      <c r="EN33" s="2"/>
      <c r="EO33" s="2"/>
      <c r="EP33" s="2"/>
      <c r="EQ33" s="2"/>
      <c r="ER33" s="2"/>
      <c r="ES33" s="45">
        <f>SUM(EM28:ES28)</f>
        <v>759</v>
      </c>
      <c r="ET33" s="46"/>
      <c r="EZ33" s="46">
        <f>SUM(ET28:EZ28)</f>
        <v>-212</v>
      </c>
      <c r="FA33" s="2"/>
      <c r="FB33" s="2"/>
      <c r="FC33" s="2"/>
      <c r="FD33" s="2"/>
      <c r="FE33" s="2"/>
      <c r="FF33" s="2"/>
      <c r="FG33" s="45">
        <f>SUM(FA28:FG28)</f>
        <v>-2105</v>
      </c>
      <c r="FH33" s="46"/>
      <c r="FN33" s="46">
        <f>SUM(FH28:FN28)</f>
        <v>-1717</v>
      </c>
      <c r="FO33" s="2"/>
      <c r="FP33" s="2"/>
      <c r="FQ33" s="2"/>
      <c r="FR33" s="2"/>
      <c r="FS33" s="2"/>
      <c r="FT33" s="2"/>
      <c r="FU33" s="45">
        <f>SUM(FO28:FU28)</f>
        <v>46</v>
      </c>
      <c r="FV33" s="46"/>
      <c r="GB33" s="46">
        <f>SUM(FV28:GB28)</f>
        <v>-1012</v>
      </c>
      <c r="GC33" s="2"/>
      <c r="GD33" s="2"/>
      <c r="GE33" s="2"/>
      <c r="GF33" s="2"/>
      <c r="GG33" s="2"/>
      <c r="GH33" s="2"/>
      <c r="GI33" s="45">
        <f>SUM(GC28:GI28)</f>
        <v>1669</v>
      </c>
      <c r="GJ33" s="46"/>
      <c r="GP33" s="46">
        <f>SUM(GJ28:GP28)</f>
        <v>-96</v>
      </c>
      <c r="GQ33" s="2"/>
      <c r="GR33" s="2"/>
      <c r="GS33" s="2"/>
      <c r="GT33" s="2"/>
      <c r="GU33" s="2"/>
      <c r="GV33" s="2"/>
      <c r="GW33" s="45">
        <f>SUM(GQ28:GW28)</f>
        <v>2929</v>
      </c>
      <c r="GX33" s="46"/>
      <c r="HD33" s="46">
        <f>SUM(GX28:HD28)</f>
        <v>-1849</v>
      </c>
      <c r="HE33" s="2"/>
      <c r="HF33" s="2"/>
      <c r="HG33" s="2"/>
      <c r="HH33" s="2"/>
      <c r="HI33" s="2"/>
      <c r="HJ33" s="2"/>
      <c r="HK33" s="45">
        <f>SUM(HE28:HK28)</f>
        <v>-2735</v>
      </c>
      <c r="HL33" s="46"/>
      <c r="HR33" s="46">
        <f>SUM(HL28:HR28)</f>
        <v>-691</v>
      </c>
      <c r="HS33" s="2"/>
      <c r="HT33" s="2"/>
      <c r="HU33" s="2"/>
      <c r="HV33" s="2"/>
      <c r="HW33" s="2"/>
      <c r="HX33" s="2"/>
      <c r="HY33" s="45">
        <f>SUM(HS28:HY28)</f>
        <v>-3243</v>
      </c>
      <c r="HZ33" s="46"/>
      <c r="IF33" s="46">
        <f>SUM(HZ28:IF28)</f>
        <v>-2491</v>
      </c>
      <c r="IG33" s="2"/>
      <c r="IH33" s="2"/>
      <c r="II33" s="2"/>
      <c r="IJ33" s="2"/>
      <c r="IK33" s="2"/>
      <c r="IL33" s="2"/>
      <c r="IM33" s="45">
        <f>SUM(IG28:IM28)</f>
        <v>1067</v>
      </c>
      <c r="IN33" s="46"/>
      <c r="IT33" s="46">
        <f>SUM(IN28:IT28)</f>
        <v>-401</v>
      </c>
      <c r="IU33" s="46"/>
    </row>
    <row r="34" spans="1:256" x14ac:dyDescent="0.2">
      <c r="A34" s="44" t="s">
        <v>21</v>
      </c>
      <c r="H34" s="45">
        <f>SUM(B29:H29)</f>
        <v>1840</v>
      </c>
      <c r="I34" s="47"/>
      <c r="J34" s="47"/>
      <c r="K34" s="47"/>
      <c r="L34" s="47"/>
      <c r="M34" s="47"/>
      <c r="N34" s="47"/>
      <c r="O34" s="46">
        <f>SUM(I29:O29)</f>
        <v>9608</v>
      </c>
      <c r="V34" s="45">
        <f>SUM(P29:V29)</f>
        <v>-8363</v>
      </c>
      <c r="W34" s="47"/>
      <c r="X34" s="47"/>
      <c r="Y34" s="47"/>
      <c r="Z34" s="47"/>
      <c r="AA34" s="47"/>
      <c r="AB34" s="47"/>
      <c r="AC34" s="46">
        <f>SUM(W29:AC29)</f>
        <v>-22823</v>
      </c>
      <c r="AJ34" s="45">
        <f>SUM(AD29:AJ29)</f>
        <v>-26801</v>
      </c>
      <c r="AK34" s="47"/>
      <c r="AL34" s="47"/>
      <c r="AM34" s="47"/>
      <c r="AN34" s="47"/>
      <c r="AO34" s="47"/>
      <c r="AP34" s="47"/>
      <c r="AQ34" s="46">
        <f>SUM(AK29:AQ29)</f>
        <v>-18856</v>
      </c>
      <c r="AR34" s="2"/>
      <c r="AS34" s="2"/>
      <c r="AT34" s="2"/>
      <c r="AU34" s="2"/>
      <c r="AV34" s="2"/>
      <c r="AW34" s="2"/>
      <c r="AX34" s="45">
        <f>SUM(AR29:AX29)</f>
        <v>-21643</v>
      </c>
      <c r="AY34" s="47">
        <v>5</v>
      </c>
      <c r="AZ34" s="47"/>
      <c r="BA34" s="47"/>
      <c r="BB34" s="47"/>
      <c r="BC34" s="47"/>
      <c r="BD34" s="47"/>
      <c r="BE34" s="46">
        <f>SUM(AY29:BE29)</f>
        <v>-2231</v>
      </c>
      <c r="BF34" s="2">
        <v>-16</v>
      </c>
      <c r="BG34" s="2" t="s">
        <v>28</v>
      </c>
      <c r="BH34" s="2"/>
      <c r="BI34" s="2"/>
      <c r="BJ34" s="2"/>
      <c r="BK34" s="2"/>
      <c r="BL34" s="45">
        <f>SUM(BF29:BL29)</f>
        <v>7674</v>
      </c>
      <c r="BM34" s="48">
        <v>-26</v>
      </c>
      <c r="BO34" s="47"/>
      <c r="BP34" s="47"/>
      <c r="BQ34" s="47"/>
      <c r="BR34" s="47"/>
      <c r="BS34" s="46">
        <f>SUM(BM29:BS29)</f>
        <v>3446</v>
      </c>
      <c r="BT34" s="45">
        <v>-8</v>
      </c>
      <c r="BU34" s="2"/>
      <c r="BV34" s="2"/>
      <c r="BW34" s="2"/>
      <c r="BX34" s="2"/>
      <c r="BY34" s="2"/>
      <c r="BZ34" s="45">
        <f>SUM(BT29:BZ29)</f>
        <v>6470</v>
      </c>
      <c r="CA34" s="46">
        <v>-27</v>
      </c>
      <c r="CF34" s="11"/>
      <c r="CG34" s="46">
        <f>SUM(CA29:CG29)</f>
        <v>8667</v>
      </c>
      <c r="CH34" s="49">
        <f>(((CG34-BZ34)*-1)/1000)+CA34</f>
        <v>-29.196999999999999</v>
      </c>
      <c r="CI34" s="50">
        <f>(BT34*1000)+(BS34-CG34)</f>
        <v>-13221</v>
      </c>
      <c r="CJ34" s="2"/>
      <c r="CK34" s="2"/>
      <c r="CL34" s="2"/>
      <c r="CM34" s="2"/>
      <c r="CN34" s="45">
        <f>SUM(CH29:CN29)</f>
        <v>4573</v>
      </c>
      <c r="CO34" s="46">
        <v>-27</v>
      </c>
      <c r="CU34" s="46">
        <f>SUM(CO29:CU29)</f>
        <v>-538</v>
      </c>
      <c r="CV34" s="2"/>
      <c r="CW34" s="2"/>
      <c r="CX34" s="2"/>
      <c r="CY34" s="2"/>
      <c r="CZ34" s="2"/>
      <c r="DA34" s="2"/>
      <c r="DB34" s="45">
        <f>SUM(CV29:DB29)</f>
        <v>1485</v>
      </c>
      <c r="DC34" s="46"/>
      <c r="DI34" s="46">
        <f>SUM(DC29:DI29)</f>
        <v>2043</v>
      </c>
      <c r="DJ34" s="2"/>
      <c r="DK34" s="2"/>
      <c r="DL34" s="2"/>
      <c r="DM34" s="2"/>
      <c r="DN34" s="2"/>
      <c r="DO34" s="2"/>
      <c r="DP34" s="45">
        <f>SUM(DJ29:DP29)</f>
        <v>7742</v>
      </c>
      <c r="DQ34" s="46"/>
      <c r="DW34" s="46">
        <f>SUM(DQ29:DW29)</f>
        <v>3429</v>
      </c>
      <c r="DX34" s="2"/>
      <c r="DY34" s="2"/>
      <c r="DZ34" s="2"/>
      <c r="EA34" s="2"/>
      <c r="EB34" s="2"/>
      <c r="EC34" s="2"/>
      <c r="ED34" s="2"/>
      <c r="EE34" s="45">
        <f>SUM(DX29:EE29)</f>
        <v>-2788</v>
      </c>
      <c r="EF34" s="46"/>
      <c r="EL34" s="46">
        <f>SUM(EF29:EL29)</f>
        <v>503</v>
      </c>
      <c r="EM34" s="2"/>
      <c r="EN34" s="2"/>
      <c r="EO34" s="2"/>
      <c r="EP34" s="2"/>
      <c r="EQ34" s="2"/>
      <c r="ER34" s="2"/>
      <c r="ES34" s="45">
        <f>SUM(EM29:ES29)</f>
        <v>1515</v>
      </c>
      <c r="ET34" s="46"/>
      <c r="EZ34" s="46">
        <f>SUM(ET29:EZ29)</f>
        <v>1656</v>
      </c>
      <c r="FA34" s="2"/>
      <c r="FB34" s="2"/>
      <c r="FC34" s="2"/>
      <c r="FD34" s="2"/>
      <c r="FE34" s="2"/>
      <c r="FF34" s="2"/>
      <c r="FG34" s="45">
        <f>SUM(FA29:FG29)</f>
        <v>1027</v>
      </c>
      <c r="FH34" s="46"/>
      <c r="FN34" s="46">
        <f>SUM(FH29:FN29)</f>
        <v>282</v>
      </c>
      <c r="FO34" s="2"/>
      <c r="FP34" s="2"/>
      <c r="FQ34" s="2"/>
      <c r="FR34" s="2"/>
      <c r="FS34" s="2"/>
      <c r="FT34" s="2"/>
      <c r="FU34" s="45">
        <f>SUM(FO29:FU29)</f>
        <v>-4868</v>
      </c>
      <c r="FV34" s="46"/>
      <c r="GB34" s="46">
        <f>SUM(FV29:GB29)</f>
        <v>-5710</v>
      </c>
      <c r="GC34" s="2"/>
      <c r="GD34" s="2"/>
      <c r="GE34" s="2"/>
      <c r="GF34" s="2"/>
      <c r="GG34" s="2"/>
      <c r="GH34" s="2"/>
      <c r="GI34" s="45">
        <f>SUM(GC29:GI29)</f>
        <v>-548</v>
      </c>
      <c r="GJ34" s="46"/>
      <c r="GP34" s="46">
        <f>SUM(GJ29:GP29)</f>
        <v>-453</v>
      </c>
      <c r="GQ34" s="2"/>
      <c r="GR34" s="2"/>
      <c r="GS34" s="2"/>
      <c r="GT34" s="2"/>
      <c r="GU34" s="2"/>
      <c r="GV34" s="2"/>
      <c r="GW34" s="45">
        <f>SUM(GQ29:GW29)</f>
        <v>-4613</v>
      </c>
      <c r="GX34" s="46"/>
      <c r="HD34" s="46">
        <f>SUM(GX29:HD29)</f>
        <v>-2724</v>
      </c>
      <c r="HE34" s="2"/>
      <c r="HF34" s="2"/>
      <c r="HG34" s="2"/>
      <c r="HH34" s="2"/>
      <c r="HI34" s="2"/>
      <c r="HJ34" s="2"/>
      <c r="HK34" s="45">
        <f>SUM(HE29:HK29)</f>
        <v>4260</v>
      </c>
      <c r="HL34" s="46"/>
      <c r="HR34" s="46">
        <f>SUM(HL29:HR29)</f>
        <v>5340</v>
      </c>
      <c r="HS34" s="2"/>
      <c r="HT34" s="2"/>
      <c r="HU34" s="2"/>
      <c r="HV34" s="2"/>
      <c r="HW34" s="2"/>
      <c r="HX34" s="2"/>
      <c r="HY34" s="45">
        <f>SUM(HS29:HY29)</f>
        <v>10205</v>
      </c>
      <c r="HZ34" s="46"/>
      <c r="IF34" s="46">
        <f>SUM(HZ29:IF29)</f>
        <v>9821</v>
      </c>
      <c r="IG34" s="2"/>
      <c r="IH34" s="2"/>
      <c r="II34" s="2"/>
      <c r="IJ34" s="2"/>
      <c r="IK34" s="2"/>
      <c r="IL34" s="2"/>
      <c r="IM34" s="45">
        <f>SUM(IG29:IM29)</f>
        <v>9270</v>
      </c>
      <c r="IN34" s="46"/>
      <c r="IT34" s="46">
        <f>SUM(IN29:IT29)</f>
        <v>7025</v>
      </c>
      <c r="IU34" s="46"/>
    </row>
    <row r="35" spans="1:256" x14ac:dyDescent="0.2">
      <c r="A35" s="44" t="s">
        <v>22</v>
      </c>
      <c r="H35" s="45">
        <f>SUM(B30:H30)</f>
        <v>1123</v>
      </c>
      <c r="I35" s="47"/>
      <c r="J35" s="47"/>
      <c r="K35" s="47"/>
      <c r="L35" s="47"/>
      <c r="M35" s="47"/>
      <c r="N35" s="47"/>
      <c r="O35" s="46">
        <f>SUM(I30:O30)</f>
        <v>46466</v>
      </c>
      <c r="V35" s="45">
        <f>SUM(P30:V30)</f>
        <v>15556</v>
      </c>
      <c r="W35" s="47"/>
      <c r="X35" s="47"/>
      <c r="Y35" s="47"/>
      <c r="Z35" s="47"/>
      <c r="AA35" s="47"/>
      <c r="AB35" s="47"/>
      <c r="AC35" s="46">
        <f>SUM(W30:AC30)</f>
        <v>-57628</v>
      </c>
      <c r="AJ35" s="45">
        <f>SUM(AD30:AJ30)</f>
        <v>-78712</v>
      </c>
      <c r="AK35" s="47"/>
      <c r="AL35" s="47"/>
      <c r="AM35" s="47"/>
      <c r="AN35" s="47"/>
      <c r="AO35" s="47"/>
      <c r="AP35" s="47"/>
      <c r="AQ35" s="46">
        <f>SUM(AK30:AQ30)</f>
        <v>-55883</v>
      </c>
      <c r="AR35" s="2"/>
      <c r="AS35" s="2"/>
      <c r="AT35" s="2"/>
      <c r="AU35" s="2"/>
      <c r="AV35" s="2"/>
      <c r="AW35" s="2"/>
      <c r="AX35" s="45">
        <f>SUM(AR30:AX30)</f>
        <v>-71416</v>
      </c>
      <c r="AY35" s="47">
        <v>-43</v>
      </c>
      <c r="AZ35" s="47"/>
      <c r="BA35" s="47"/>
      <c r="BB35" s="47"/>
      <c r="BC35" s="47"/>
      <c r="BD35" s="47"/>
      <c r="BE35" s="46">
        <f>SUM(AY30:BE30)</f>
        <v>-36183</v>
      </c>
      <c r="BF35" s="2">
        <v>-72</v>
      </c>
      <c r="BG35" s="2" t="s">
        <v>29</v>
      </c>
      <c r="BH35" s="2"/>
      <c r="BI35" s="2"/>
      <c r="BJ35" s="2"/>
      <c r="BK35" s="2"/>
      <c r="BL35" s="45">
        <f>SUM(BF30:BL30)</f>
        <v>27460</v>
      </c>
      <c r="BM35" s="48">
        <v>-96</v>
      </c>
      <c r="BO35" s="47"/>
      <c r="BP35" s="47"/>
      <c r="BQ35" s="47"/>
      <c r="BR35" s="47"/>
      <c r="BS35" s="46">
        <f>SUM(BM30:BS30)</f>
        <v>-15197</v>
      </c>
      <c r="BT35" s="45">
        <v>-59</v>
      </c>
      <c r="BU35" s="2"/>
      <c r="BV35" s="2"/>
      <c r="BW35" s="2"/>
      <c r="BX35" s="2"/>
      <c r="BY35" s="2"/>
      <c r="BZ35" s="45">
        <f>SUM(BT30:BZ30)</f>
        <v>55592</v>
      </c>
      <c r="CA35" s="46">
        <v>-90</v>
      </c>
      <c r="CF35" s="11"/>
      <c r="CG35" s="46">
        <f>SUM(CA30:CG30)</f>
        <v>18412</v>
      </c>
      <c r="CH35" s="49">
        <f>(((CG35-BZ35)*-1)/1000)+CA35</f>
        <v>-52.82</v>
      </c>
      <c r="CI35" s="50">
        <f>(BT35*1000)+(BS35-CG35)</f>
        <v>-92609</v>
      </c>
      <c r="CJ35" s="2"/>
      <c r="CK35" s="2"/>
      <c r="CL35" s="2"/>
      <c r="CM35" s="2"/>
      <c r="CN35" s="45">
        <f>SUM(CH30:CN30)</f>
        <v>23644</v>
      </c>
      <c r="CO35" s="46">
        <v>-90</v>
      </c>
      <c r="CU35" s="46">
        <f>SUM(CO30:CU30)</f>
        <v>-9205</v>
      </c>
      <c r="CV35" s="2"/>
      <c r="CW35" s="2"/>
      <c r="CX35" s="2"/>
      <c r="CY35" s="2"/>
      <c r="CZ35" s="2"/>
      <c r="DA35" s="2"/>
      <c r="DB35" s="45">
        <f>SUM(CV30:DB30)</f>
        <v>-36184</v>
      </c>
      <c r="DC35" s="46"/>
      <c r="DI35" s="46">
        <f>SUM(DC30:DI30)</f>
        <v>6429</v>
      </c>
      <c r="DJ35" s="2"/>
      <c r="DK35" s="2"/>
      <c r="DL35" s="2"/>
      <c r="DM35" s="2"/>
      <c r="DN35" s="2"/>
      <c r="DO35" s="2"/>
      <c r="DP35" s="45">
        <f>SUM(DJ30:DP30)</f>
        <v>25734</v>
      </c>
      <c r="DQ35" s="46"/>
      <c r="DW35" s="46">
        <f>SUM(DQ30:DW30)</f>
        <v>16502</v>
      </c>
      <c r="DX35" s="2"/>
      <c r="DY35" s="2"/>
      <c r="DZ35" s="2"/>
      <c r="EA35" s="2"/>
      <c r="EB35" s="2"/>
      <c r="EC35" s="2"/>
      <c r="ED35" s="2"/>
      <c r="EE35" s="45">
        <f>SUM(DX30:EE30)</f>
        <v>1094</v>
      </c>
      <c r="EF35" s="46"/>
      <c r="EL35" s="46">
        <f>SUM(EF30:EL30)</f>
        <v>1242</v>
      </c>
      <c r="EM35" s="2"/>
      <c r="EN35" s="2"/>
      <c r="EO35" s="2"/>
      <c r="EP35" s="2"/>
      <c r="EQ35" s="2"/>
      <c r="ER35" s="2"/>
      <c r="ES35" s="45">
        <f>SUM(EM30:ES30)</f>
        <v>-1056</v>
      </c>
      <c r="ET35" s="46"/>
      <c r="EZ35" s="46">
        <f>SUM(ET30:EZ30)</f>
        <v>10502</v>
      </c>
      <c r="FA35" s="2"/>
      <c r="FB35" s="2"/>
      <c r="FC35" s="2"/>
      <c r="FD35" s="2"/>
      <c r="FE35" s="2"/>
      <c r="FF35" s="2"/>
      <c r="FG35" s="45">
        <f>SUM(FA30:FG30)</f>
        <v>4938</v>
      </c>
      <c r="FH35" s="46"/>
      <c r="FN35" s="46">
        <f>SUM(FH30:FN30)</f>
        <v>8559</v>
      </c>
      <c r="FO35" s="2"/>
      <c r="FP35" s="2"/>
      <c r="FQ35" s="2"/>
      <c r="FR35" s="2"/>
      <c r="FS35" s="2"/>
      <c r="FT35" s="2"/>
      <c r="FU35" s="45">
        <f>SUM(FO30:FU30)</f>
        <v>-1632</v>
      </c>
      <c r="FV35" s="46"/>
      <c r="GB35" s="46">
        <f>SUM(FV30:GB30)</f>
        <v>-3244</v>
      </c>
      <c r="GC35" s="2"/>
      <c r="GD35" s="2"/>
      <c r="GE35" s="2"/>
      <c r="GF35" s="2"/>
      <c r="GG35" s="2"/>
      <c r="GH35" s="2"/>
      <c r="GI35" s="45">
        <f>SUM(GC30:GI30)</f>
        <v>69</v>
      </c>
      <c r="GJ35" s="46"/>
      <c r="GP35" s="46">
        <f>SUM(GJ30:GP30)</f>
        <v>12631</v>
      </c>
      <c r="GQ35" s="2"/>
      <c r="GR35" s="2"/>
      <c r="GS35" s="2"/>
      <c r="GT35" s="2"/>
      <c r="GU35" s="2"/>
      <c r="GV35" s="2"/>
      <c r="GW35" s="45">
        <f>SUM(GQ30:GW30)</f>
        <v>-4463</v>
      </c>
      <c r="GX35" s="46"/>
      <c r="HD35" s="46">
        <f>SUM(GX30:HD30)</f>
        <v>6892</v>
      </c>
      <c r="HE35" s="2"/>
      <c r="HF35" s="2"/>
      <c r="HG35" s="2"/>
      <c r="HH35" s="2"/>
      <c r="HI35" s="2"/>
      <c r="HJ35" s="2"/>
      <c r="HK35" s="45">
        <f>SUM(HE30:HK30)</f>
        <v>20200</v>
      </c>
      <c r="HL35" s="46"/>
      <c r="HR35" s="46">
        <f>SUM(HL30:HR30)</f>
        <v>15725</v>
      </c>
      <c r="HS35" s="2"/>
      <c r="HT35" s="2"/>
      <c r="HU35" s="2"/>
      <c r="HV35" s="2"/>
      <c r="HW35" s="2"/>
      <c r="HX35" s="2"/>
      <c r="HY35" s="45">
        <f>SUM(HS30:HY30)</f>
        <v>6461</v>
      </c>
      <c r="HZ35" s="46"/>
      <c r="IF35" s="46">
        <f>SUM(HZ30:IF30)</f>
        <v>9619</v>
      </c>
      <c r="IG35" s="2"/>
      <c r="IH35" s="2"/>
      <c r="II35" s="2"/>
      <c r="IJ35" s="2"/>
      <c r="IK35" s="2"/>
      <c r="IL35" s="2"/>
      <c r="IM35" s="45">
        <f>SUM(IG30:IM30)</f>
        <v>5900</v>
      </c>
      <c r="IN35" s="46"/>
      <c r="IT35" s="46">
        <f>SUM(IN30:IT30)</f>
        <v>10761</v>
      </c>
      <c r="IU35" s="46"/>
    </row>
    <row r="36" spans="1:256" x14ac:dyDescent="0.2">
      <c r="A36" s="44" t="s">
        <v>20</v>
      </c>
      <c r="H36" s="45">
        <f>SUM(B31:H31)</f>
        <v>-2384</v>
      </c>
      <c r="I36" s="47"/>
      <c r="J36" s="47"/>
      <c r="K36" s="47"/>
      <c r="L36" s="47"/>
      <c r="M36" s="47"/>
      <c r="N36" s="47"/>
      <c r="O36" s="46">
        <f>SUM(I31:O31)</f>
        <v>54659</v>
      </c>
      <c r="V36" s="45">
        <f>SUM(P31:V31)</f>
        <v>2791</v>
      </c>
      <c r="W36" s="47"/>
      <c r="X36" s="47"/>
      <c r="Y36" s="47"/>
      <c r="Z36" s="47"/>
      <c r="AA36" s="47"/>
      <c r="AB36" s="47"/>
      <c r="AC36" s="46">
        <f>SUM(W31:AC31)</f>
        <v>-94172</v>
      </c>
      <c r="AJ36" s="45">
        <f>SUM(AD31:AJ31)</f>
        <v>-103846</v>
      </c>
      <c r="AK36" s="47"/>
      <c r="AL36" s="47"/>
      <c r="AM36" s="47"/>
      <c r="AN36" s="47"/>
      <c r="AO36" s="47"/>
      <c r="AP36" s="47"/>
      <c r="AQ36" s="46">
        <f>SUM(AK31:AQ31)</f>
        <v>-74091</v>
      </c>
      <c r="AR36" s="2"/>
      <c r="AS36" s="2"/>
      <c r="AT36" s="2"/>
      <c r="AU36" s="2"/>
      <c r="AV36" s="2"/>
      <c r="AW36" s="2"/>
      <c r="AX36" s="45">
        <f>SUM(AR31:AX31)</f>
        <v>-92966</v>
      </c>
      <c r="AY36" s="47"/>
      <c r="AZ36" s="47"/>
      <c r="BA36" s="47"/>
      <c r="BB36" s="47"/>
      <c r="BC36" s="47"/>
      <c r="BD36" s="47"/>
      <c r="BE36" s="46">
        <f>SUM(AY31:BE31)</f>
        <v>-38835</v>
      </c>
      <c r="BF36" s="2">
        <f>SUM(BF33:BF35)</f>
        <v>-97</v>
      </c>
      <c r="BG36" s="2"/>
      <c r="BH36" s="2"/>
      <c r="BI36" s="2"/>
      <c r="BJ36" s="2"/>
      <c r="BK36" s="2"/>
      <c r="BL36" s="45">
        <f>SUM(BF31:BL31)</f>
        <v>33338</v>
      </c>
      <c r="BM36" s="48">
        <v>0</v>
      </c>
      <c r="BN36" s="47"/>
      <c r="BO36" s="47"/>
      <c r="BP36" s="47"/>
      <c r="BQ36" s="47"/>
      <c r="BR36" s="47"/>
      <c r="BS36" s="46">
        <f>SUM(BM31:BS31)</f>
        <v>-13633</v>
      </c>
      <c r="BT36" s="45"/>
      <c r="BU36" s="2"/>
      <c r="BV36" s="2"/>
      <c r="BW36" s="2"/>
      <c r="BX36" s="2"/>
      <c r="BY36" s="2"/>
      <c r="BZ36" s="45">
        <f>SUM(BT31:BZ31)</f>
        <v>67306</v>
      </c>
      <c r="CA36" s="46"/>
      <c r="CF36" s="11"/>
      <c r="CG36" s="46">
        <f>SUM(CA31:CG31)</f>
        <v>30138</v>
      </c>
      <c r="CH36" s="49">
        <f>BZ25-CG25</f>
        <v>16.432000000000016</v>
      </c>
      <c r="CI36" s="50">
        <f>(BS25-CG25)*1000</f>
        <v>37371.000000000036</v>
      </c>
      <c r="CJ36" s="2"/>
      <c r="CK36" s="2"/>
      <c r="CL36" s="2"/>
      <c r="CM36" s="2"/>
      <c r="CN36" s="45">
        <f>SUM(CH31:CN31)</f>
        <v>22677</v>
      </c>
      <c r="CO36" s="46"/>
      <c r="CU36" s="46">
        <f>SUM(CO31:CU31)</f>
        <v>-7197</v>
      </c>
      <c r="CV36" s="2"/>
      <c r="CW36" s="2"/>
      <c r="CX36" s="2"/>
      <c r="CY36" s="2"/>
      <c r="CZ36" s="2"/>
      <c r="DA36" s="2"/>
      <c r="DB36" s="45">
        <f>SUM(CV31:DB31)</f>
        <v>-25938</v>
      </c>
      <c r="DC36" s="46"/>
      <c r="DI36" s="46">
        <f>SUM(DC31:DI31)</f>
        <v>15737</v>
      </c>
      <c r="DJ36" s="2"/>
      <c r="DK36" s="2"/>
      <c r="DL36" s="2"/>
      <c r="DM36" s="2"/>
      <c r="DN36" s="2"/>
      <c r="DO36" s="2"/>
      <c r="DP36" s="45">
        <f>SUM(DJ31:DP31)</f>
        <v>38520</v>
      </c>
      <c r="DQ36" s="46"/>
      <c r="DW36" s="46">
        <f>SUM(DQ31:DW31)</f>
        <v>22154</v>
      </c>
      <c r="DX36" s="2"/>
      <c r="DY36" s="2"/>
      <c r="DZ36" s="2"/>
      <c r="EA36" s="2"/>
      <c r="EB36" s="2"/>
      <c r="EC36" s="2"/>
      <c r="ED36" s="2"/>
      <c r="EE36" s="45">
        <f>SUM(DX31:EE31)</f>
        <v>1148</v>
      </c>
      <c r="EF36" s="46"/>
      <c r="EL36" s="46">
        <f>SUM(EF31:EL31)</f>
        <v>4615</v>
      </c>
      <c r="EM36" s="2"/>
      <c r="EN36" s="2"/>
      <c r="EO36" s="2"/>
      <c r="EP36" s="2"/>
      <c r="EQ36" s="2"/>
      <c r="ER36" s="2"/>
      <c r="ES36" s="45">
        <f>SUM(EM31:ES31)</f>
        <v>1218</v>
      </c>
      <c r="ET36" s="46"/>
      <c r="EZ36" s="46">
        <f>SUM(ET31:EZ31)</f>
        <v>11946</v>
      </c>
      <c r="FA36" s="2"/>
      <c r="FB36" s="2"/>
      <c r="FC36" s="2"/>
      <c r="FD36" s="2"/>
      <c r="FE36" s="2"/>
      <c r="FF36" s="2"/>
      <c r="FG36" s="45">
        <f>SUM(FA31:FG31)</f>
        <v>3860</v>
      </c>
      <c r="FH36" s="46"/>
      <c r="FN36" s="46">
        <f>SUM(FH31:FN31)</f>
        <v>7124</v>
      </c>
      <c r="FO36" s="2"/>
      <c r="FP36" s="2"/>
      <c r="FQ36" s="2"/>
      <c r="FR36" s="2"/>
      <c r="FS36" s="2"/>
      <c r="FT36" s="2"/>
      <c r="FU36" s="45">
        <f>SUM(FO31:FU31)</f>
        <v>-6454</v>
      </c>
      <c r="FV36" s="46"/>
      <c r="GB36" s="46">
        <f>SUM(FV31:GB31)</f>
        <v>-9966</v>
      </c>
      <c r="GC36" s="2"/>
      <c r="GD36" s="2"/>
      <c r="GE36" s="2"/>
      <c r="GF36" s="2"/>
      <c r="GG36" s="2"/>
      <c r="GH36" s="2"/>
      <c r="GI36" s="45">
        <f>SUM(GC31:GI31)</f>
        <v>1190</v>
      </c>
      <c r="GJ36" s="46"/>
      <c r="GP36" s="46">
        <f>SUM(GJ31:GP31)</f>
        <v>12082</v>
      </c>
      <c r="GQ36" s="2"/>
      <c r="GR36" s="2"/>
      <c r="GS36" s="2"/>
      <c r="GT36" s="2"/>
      <c r="GU36" s="2"/>
      <c r="GV36" s="2"/>
      <c r="GW36" s="45">
        <f>SUM(GQ31:GW31)</f>
        <v>-6147</v>
      </c>
      <c r="GX36" s="46"/>
      <c r="HD36" s="46">
        <f>SUM(GX31:HD31)</f>
        <v>2319</v>
      </c>
      <c r="HE36" s="2"/>
      <c r="HF36" s="2"/>
      <c r="HG36" s="2"/>
      <c r="HH36" s="2"/>
      <c r="HI36" s="2"/>
      <c r="HJ36" s="2"/>
      <c r="HK36" s="45">
        <f>SUM(HE31:HK31)</f>
        <v>21725</v>
      </c>
      <c r="HL36" s="46"/>
      <c r="HR36" s="46">
        <f>SUM(HL31:HR31)</f>
        <v>20374</v>
      </c>
      <c r="HS36" s="2"/>
      <c r="HT36" s="2"/>
      <c r="HU36" s="2"/>
      <c r="HV36" s="2"/>
      <c r="HW36" s="2"/>
      <c r="HX36" s="2"/>
      <c r="HY36" s="45">
        <f>SUM(HS31:HY31)</f>
        <v>13423</v>
      </c>
      <c r="HZ36" s="46"/>
      <c r="IF36" s="46">
        <f>SUM(HZ31:IF31)</f>
        <v>16949</v>
      </c>
      <c r="IG36" s="2"/>
      <c r="IH36" s="2"/>
      <c r="II36" s="2"/>
      <c r="IJ36" s="2"/>
      <c r="IK36" s="2"/>
      <c r="IL36" s="2"/>
      <c r="IM36" s="45">
        <f>SUM(IG31:IM31)</f>
        <v>16237</v>
      </c>
      <c r="IN36" s="46"/>
      <c r="IT36" s="46">
        <f>SUM(IN31:IT31)</f>
        <v>17385</v>
      </c>
      <c r="IU36" s="46"/>
    </row>
    <row r="37" spans="1:256" x14ac:dyDescent="0.2">
      <c r="AR37" s="2"/>
      <c r="AS37" s="2"/>
      <c r="AT37" s="2"/>
      <c r="AU37" s="2"/>
      <c r="AV37" s="2"/>
      <c r="AW37" s="2"/>
      <c r="AX37" s="2"/>
      <c r="BF37" s="2"/>
      <c r="BG37" s="2"/>
      <c r="BH37" s="2"/>
      <c r="BI37" s="2"/>
      <c r="BJ37" s="2"/>
      <c r="BK37" s="2"/>
      <c r="BL37" s="2"/>
      <c r="BM37" s="51">
        <f>SUM(BM33:BM36)</f>
        <v>-128</v>
      </c>
      <c r="BT37" s="45">
        <f>SUM(BT33:BT36)</f>
        <v>-69</v>
      </c>
      <c r="BU37" s="2"/>
      <c r="BV37" s="2"/>
      <c r="BW37" s="2"/>
      <c r="BX37" s="2"/>
      <c r="BY37" s="2"/>
      <c r="BZ37" s="2"/>
      <c r="CA37" s="46">
        <f>SUM(CA33:CA36)</f>
        <v>-134</v>
      </c>
      <c r="CH37" s="49">
        <f>SUM(CH33:CH36)</f>
        <v>-80.399999999999977</v>
      </c>
      <c r="CI37" s="50">
        <f>SUM(CI33:CI36)</f>
        <v>-75399.999999999971</v>
      </c>
      <c r="CJ37" s="2"/>
      <c r="CK37" s="2"/>
      <c r="CL37" s="2"/>
      <c r="CM37" s="2"/>
      <c r="CN37" s="2"/>
      <c r="CO37" s="46">
        <f>SUM(CO33:CO36)</f>
        <v>-134</v>
      </c>
      <c r="CV37" s="2"/>
      <c r="CW37" s="2"/>
      <c r="CX37" s="2"/>
      <c r="CY37" s="2"/>
      <c r="CZ37" s="2"/>
      <c r="DA37" s="2"/>
      <c r="DB37" s="2"/>
      <c r="DC37" s="46"/>
      <c r="DJ37" s="2"/>
      <c r="DK37" s="2"/>
      <c r="DL37" s="2"/>
      <c r="DM37" s="2"/>
      <c r="DN37" s="2"/>
      <c r="DO37" s="2"/>
      <c r="DP37" s="2"/>
      <c r="DQ37" s="46"/>
      <c r="DX37" s="2"/>
      <c r="DY37" s="2"/>
      <c r="DZ37" s="2"/>
      <c r="EA37" s="2"/>
      <c r="EB37" s="2"/>
      <c r="EC37" s="2"/>
      <c r="ED37" s="2"/>
      <c r="EE37" s="2"/>
      <c r="EF37" s="46"/>
      <c r="EM37" s="2"/>
      <c r="EN37" s="2"/>
      <c r="EO37" s="2"/>
      <c r="EP37" s="2"/>
      <c r="EQ37" s="2"/>
      <c r="ER37" s="2"/>
      <c r="ES37" s="2"/>
      <c r="ET37" s="46"/>
      <c r="FA37" s="2"/>
      <c r="FB37" s="2"/>
      <c r="FC37" s="2"/>
      <c r="FD37" s="2"/>
      <c r="FE37" s="2"/>
      <c r="FF37" s="2"/>
      <c r="FG37" s="2"/>
      <c r="FH37" s="46"/>
      <c r="FO37" s="2"/>
      <c r="FP37" s="2"/>
      <c r="FQ37" s="2"/>
      <c r="FR37" s="2"/>
      <c r="FS37" s="2"/>
      <c r="FT37" s="2"/>
      <c r="FU37" s="2"/>
      <c r="FV37" s="46"/>
      <c r="GC37" s="2"/>
      <c r="GD37" s="2"/>
      <c r="GE37" s="2"/>
      <c r="GF37" s="2"/>
      <c r="GG37" s="2"/>
      <c r="GH37" s="2"/>
      <c r="GI37" s="52">
        <f>(GI36-GB36)/1000</f>
        <v>11.156000000000001</v>
      </c>
      <c r="GJ37" s="46"/>
      <c r="GP37" s="52">
        <f>(GP36-GI36)/1000</f>
        <v>10.891999999999999</v>
      </c>
      <c r="GQ37" s="2"/>
      <c r="GR37" s="2"/>
      <c r="GS37" s="2"/>
      <c r="GT37" s="2"/>
      <c r="GU37" s="2"/>
      <c r="GV37" s="2"/>
      <c r="GW37" s="52">
        <f>(GW36-GP36)/1000</f>
        <v>-18.228999999999999</v>
      </c>
      <c r="GX37" s="46"/>
      <c r="HD37" s="52">
        <f>(HD36-GW36)/1000</f>
        <v>8.4659999999999993</v>
      </c>
      <c r="HE37" s="2"/>
      <c r="HF37" s="2"/>
      <c r="HG37" s="2"/>
      <c r="HH37" s="2"/>
      <c r="HI37" s="2"/>
      <c r="HJ37" s="2"/>
      <c r="HK37" s="52">
        <f>(HK36-HD36)/1000</f>
        <v>19.405999999999999</v>
      </c>
      <c r="HL37" s="46"/>
      <c r="HR37" s="52">
        <f>(HR36-HK36)/1000</f>
        <v>-1.351</v>
      </c>
      <c r="HS37" s="2"/>
      <c r="HT37" s="2"/>
      <c r="HU37" s="2"/>
      <c r="HV37" s="2"/>
      <c r="HW37" s="2"/>
      <c r="HX37" s="2"/>
      <c r="HY37" s="52">
        <f>(HY36-HR36)/1000</f>
        <v>-6.9509999999999996</v>
      </c>
      <c r="HZ37" s="46"/>
      <c r="IG37" s="2"/>
      <c r="IH37" s="2"/>
      <c r="II37" s="2"/>
      <c r="IJ37" s="2"/>
      <c r="IK37" s="2"/>
      <c r="IL37" s="2"/>
      <c r="IM37" s="2"/>
      <c r="IN37" s="46"/>
    </row>
    <row r="38" spans="1:256" x14ac:dyDescent="0.2">
      <c r="AR38" s="2"/>
      <c r="AS38" s="2"/>
      <c r="AT38" s="2"/>
      <c r="AU38" s="2"/>
      <c r="AV38" s="2"/>
      <c r="AW38" s="2"/>
      <c r="AX38" s="2"/>
      <c r="BF38" s="2"/>
      <c r="BG38" s="2"/>
      <c r="BH38" s="2"/>
      <c r="BI38" s="2"/>
      <c r="BJ38" s="2"/>
      <c r="BK38" s="2"/>
      <c r="BL38" s="2"/>
      <c r="BM38" s="51"/>
      <c r="BT38" s="45"/>
      <c r="BU38" s="2"/>
      <c r="BV38" s="2"/>
      <c r="BW38" s="2"/>
      <c r="BX38" s="2"/>
      <c r="BY38" s="2"/>
      <c r="BZ38" s="2"/>
      <c r="CA38" s="46"/>
      <c r="CH38" s="49"/>
      <c r="CI38" s="50"/>
      <c r="CJ38" s="2"/>
      <c r="CK38" s="2"/>
      <c r="CL38" s="2"/>
      <c r="CM38" s="2"/>
      <c r="CN38" s="2"/>
      <c r="CO38" s="46"/>
      <c r="CV38" s="2"/>
      <c r="CW38" s="2"/>
      <c r="CX38" s="2"/>
      <c r="CY38" s="2"/>
      <c r="CZ38" s="2"/>
      <c r="DA38" s="2"/>
      <c r="DB38" s="2"/>
      <c r="DC38" s="46"/>
      <c r="DJ38" s="2"/>
      <c r="DK38" s="2"/>
      <c r="DL38" s="2"/>
      <c r="DM38" s="2"/>
      <c r="DN38" s="2"/>
      <c r="DO38" s="2"/>
      <c r="DP38" s="2"/>
      <c r="DQ38" s="46"/>
      <c r="DX38" s="2"/>
      <c r="DY38" s="2"/>
      <c r="DZ38" s="2"/>
      <c r="EA38" s="2"/>
      <c r="EB38" s="2"/>
      <c r="EC38" s="2"/>
      <c r="ED38" s="2"/>
      <c r="EE38" s="2"/>
      <c r="EF38" s="46"/>
      <c r="EM38" s="2"/>
      <c r="EN38" s="2"/>
      <c r="EO38" s="2"/>
      <c r="EP38" s="2"/>
      <c r="EQ38" s="2"/>
      <c r="ER38" s="2"/>
      <c r="ES38" s="2"/>
      <c r="ET38" s="46"/>
      <c r="FA38" s="2"/>
      <c r="FB38" s="2"/>
      <c r="FC38" s="2"/>
      <c r="FD38" s="2"/>
      <c r="FE38" s="2"/>
      <c r="FF38" s="2"/>
      <c r="FG38" s="2"/>
      <c r="FH38" s="46"/>
      <c r="FO38" s="2"/>
      <c r="FP38" s="2"/>
      <c r="FQ38" s="2"/>
      <c r="FR38" s="2"/>
      <c r="FS38" s="2"/>
      <c r="FT38" s="2"/>
      <c r="FU38" s="2"/>
      <c r="FV38" s="46"/>
      <c r="GC38" s="2"/>
      <c r="GD38" s="2"/>
      <c r="GE38" s="2"/>
      <c r="GF38" s="2"/>
      <c r="GG38" s="2"/>
      <c r="GH38" s="2"/>
      <c r="GI38" s="33">
        <f>GB21-GI21</f>
        <v>21.999999999999986</v>
      </c>
      <c r="GJ38" s="46"/>
      <c r="GP38" s="33">
        <f>GI21-GP21</f>
        <v>9.9699999999999989</v>
      </c>
      <c r="GQ38" s="2"/>
      <c r="GR38" s="2"/>
      <c r="GS38" s="2"/>
      <c r="GT38" s="2"/>
      <c r="GU38" s="2"/>
      <c r="GV38" s="2"/>
      <c r="GW38" s="33">
        <f>GP21-GW21</f>
        <v>-18.97999999999999</v>
      </c>
      <c r="GX38" s="46"/>
      <c r="HD38" s="33">
        <f>GW21-HD21</f>
        <v>37.029999999999987</v>
      </c>
      <c r="HE38" s="2"/>
      <c r="HF38" s="2"/>
      <c r="HG38" s="2"/>
      <c r="HH38" s="2"/>
      <c r="HI38" s="2"/>
      <c r="HJ38" s="2"/>
      <c r="HK38" s="33">
        <f>HD21-HK21</f>
        <v>15.020000000000003</v>
      </c>
      <c r="HL38" s="46"/>
      <c r="HR38" s="33">
        <f>HK21-HR21</f>
        <v>-19.000000000000021</v>
      </c>
      <c r="HS38" s="2"/>
      <c r="HT38" s="2"/>
      <c r="HU38" s="2"/>
      <c r="HV38" s="2"/>
      <c r="HW38" s="2"/>
      <c r="HX38" s="2"/>
      <c r="HY38" s="33">
        <f>HR21-HY21</f>
        <v>-5.9499999999999886</v>
      </c>
      <c r="HZ38" s="46"/>
      <c r="IG38" s="2"/>
      <c r="IH38" s="2"/>
      <c r="II38" s="2"/>
      <c r="IJ38" s="2"/>
      <c r="IK38" s="2"/>
      <c r="IL38" s="2"/>
      <c r="IM38" s="2"/>
      <c r="IN38" s="46"/>
    </row>
    <row r="39" spans="1:256" x14ac:dyDescent="0.2">
      <c r="AR39" s="2"/>
      <c r="AS39" s="2"/>
      <c r="AT39" s="2"/>
      <c r="AU39" s="2"/>
      <c r="AV39" s="2"/>
      <c r="AW39" s="2"/>
      <c r="AX39" s="2"/>
      <c r="BF39" s="2"/>
      <c r="BG39" s="2"/>
      <c r="BH39" s="2"/>
      <c r="BI39" s="2"/>
      <c r="BJ39" s="2"/>
      <c r="BK39" s="2"/>
      <c r="BL39" s="2"/>
      <c r="BM39" s="51"/>
      <c r="BT39" s="45"/>
      <c r="BU39" s="2"/>
      <c r="BV39" s="2"/>
      <c r="BW39" s="2"/>
      <c r="BX39" s="2"/>
      <c r="BY39" s="2"/>
      <c r="BZ39" s="2"/>
      <c r="CA39" s="46"/>
      <c r="CH39" s="49"/>
      <c r="CI39" s="50"/>
      <c r="CJ39" s="2"/>
      <c r="CK39" s="2"/>
      <c r="CL39" s="2"/>
      <c r="CM39" s="2"/>
      <c r="CN39" s="2"/>
      <c r="CO39" s="46"/>
      <c r="CV39" s="2"/>
      <c r="CW39" s="2"/>
      <c r="CX39" s="2"/>
      <c r="CY39" s="2"/>
      <c r="CZ39" s="2"/>
      <c r="DA39" s="2"/>
      <c r="DB39" s="2"/>
      <c r="DC39" s="46"/>
      <c r="DJ39" s="2"/>
      <c r="DK39" s="2"/>
      <c r="DL39" s="2"/>
      <c r="DM39" s="2"/>
      <c r="DN39" s="2"/>
      <c r="DO39" s="2"/>
      <c r="DP39" s="2"/>
      <c r="DQ39" s="46"/>
      <c r="DX39" s="2"/>
      <c r="DY39" s="2"/>
      <c r="DZ39" s="2"/>
      <c r="EA39" s="2"/>
      <c r="EB39" s="2"/>
      <c r="EC39" s="2"/>
      <c r="ED39" s="2"/>
      <c r="EE39" s="2"/>
      <c r="EF39" s="46"/>
      <c r="EM39" s="2"/>
      <c r="EN39" s="2"/>
      <c r="EO39" s="2"/>
      <c r="EP39" s="2"/>
      <c r="EQ39" s="2"/>
      <c r="ER39" s="2"/>
      <c r="ES39" s="2"/>
      <c r="ET39" s="46"/>
      <c r="FA39" s="2"/>
      <c r="FB39" s="2"/>
      <c r="FC39" s="2"/>
      <c r="FD39" s="2"/>
      <c r="FE39" s="2"/>
      <c r="FF39" s="2"/>
      <c r="FG39" s="2"/>
      <c r="FH39" s="46"/>
      <c r="FO39" s="2"/>
      <c r="FP39" s="2"/>
      <c r="FQ39" s="2"/>
      <c r="FR39" s="2"/>
      <c r="FS39" s="2"/>
      <c r="FT39" s="2"/>
      <c r="FU39" s="2"/>
      <c r="FV39" s="46"/>
      <c r="GC39" s="2"/>
      <c r="GD39" s="2"/>
      <c r="GE39" s="2"/>
      <c r="GF39" s="2"/>
      <c r="GG39" s="2"/>
      <c r="GH39" s="2"/>
      <c r="GI39" s="33"/>
      <c r="GJ39" s="46"/>
      <c r="GP39" s="33"/>
      <c r="GQ39" s="2"/>
      <c r="GR39" s="2"/>
      <c r="GS39" s="2"/>
      <c r="GT39" s="2"/>
      <c r="GU39" s="2"/>
      <c r="GV39" s="2"/>
      <c r="GW39" s="33"/>
      <c r="GX39" s="46"/>
      <c r="HD39" s="33">
        <f>HD38-HD37</f>
        <v>28.563999999999986</v>
      </c>
      <c r="HE39" s="2"/>
      <c r="HF39" s="2"/>
      <c r="HG39" s="2"/>
      <c r="HH39" s="2"/>
      <c r="HI39" s="2"/>
      <c r="HJ39" s="2"/>
      <c r="HK39" s="33">
        <f>HK38-HK37</f>
        <v>-4.3859999999999957</v>
      </c>
      <c r="HL39" s="46"/>
      <c r="HR39" s="33">
        <f>HR38-HR37</f>
        <v>-17.649000000000022</v>
      </c>
      <c r="HS39" s="2"/>
      <c r="HT39" s="2"/>
      <c r="HU39" s="2"/>
      <c r="HV39" s="2"/>
      <c r="HW39" s="2"/>
      <c r="HX39" s="2"/>
      <c r="HY39" s="33">
        <f>HY38-HY37</f>
        <v>1.001000000000011</v>
      </c>
      <c r="HZ39" s="46"/>
      <c r="IC39" s="2"/>
      <c r="IF39" s="11"/>
      <c r="IG39" s="2"/>
      <c r="IH39" s="2"/>
      <c r="II39" s="2"/>
      <c r="IJ39" s="2"/>
      <c r="IK39" s="2"/>
      <c r="IL39" s="2"/>
      <c r="IM39" s="2"/>
      <c r="IN39" s="46"/>
    </row>
    <row r="40" spans="1:256" x14ac:dyDescent="0.2">
      <c r="CH40" s="2"/>
      <c r="CI40" s="2"/>
      <c r="CJ40" s="2"/>
      <c r="CK40" s="2"/>
      <c r="CL40" s="2"/>
      <c r="CM40" s="2"/>
      <c r="CN40" s="2"/>
      <c r="CV40" s="2"/>
      <c r="CW40" s="2"/>
      <c r="CX40" s="2"/>
      <c r="CY40" s="2"/>
      <c r="CZ40" s="2"/>
      <c r="DA40" s="2"/>
      <c r="DB40" s="2"/>
      <c r="DJ40" s="2"/>
      <c r="DK40" s="2"/>
      <c r="DL40" s="2"/>
      <c r="DM40" s="2"/>
      <c r="DN40" s="2"/>
      <c r="DO40" s="2"/>
      <c r="DP40" s="2"/>
      <c r="DX40" s="2"/>
      <c r="DY40" s="2"/>
      <c r="DZ40" s="2"/>
      <c r="EA40" s="2"/>
      <c r="EB40" s="2"/>
      <c r="EC40" s="2"/>
      <c r="ED40" s="2"/>
      <c r="EE40" s="2"/>
      <c r="EM40" s="2"/>
      <c r="EN40" s="2"/>
      <c r="EO40" s="2"/>
      <c r="EP40" s="2"/>
      <c r="EQ40" s="2"/>
      <c r="ER40" s="2"/>
      <c r="ES40" s="2"/>
      <c r="FA40" s="2"/>
      <c r="FB40" s="2"/>
      <c r="FC40" s="2"/>
      <c r="FD40" s="2"/>
      <c r="FE40" s="2"/>
      <c r="FF40" s="2"/>
      <c r="FG40" s="2"/>
      <c r="FO40" s="2"/>
      <c r="FP40" s="2"/>
      <c r="FQ40" s="2"/>
      <c r="FR40" s="2"/>
      <c r="FS40" s="2"/>
      <c r="FT40" s="2"/>
      <c r="FU40" s="2"/>
      <c r="GB40" s="11">
        <f>SUM(FV3:GB3)</f>
        <v>-143</v>
      </c>
      <c r="GC40" s="2"/>
      <c r="GD40" s="2"/>
      <c r="GE40" s="2"/>
      <c r="GF40" s="2" t="s">
        <v>9</v>
      </c>
      <c r="GI40" s="11">
        <f>SUM(GC3:GI3)</f>
        <v>492</v>
      </c>
      <c r="GM40" s="2" t="s">
        <v>9</v>
      </c>
      <c r="GP40" s="11">
        <f>SUM(GJ3:GP3)</f>
        <v>187</v>
      </c>
      <c r="GQ40" s="2"/>
      <c r="GR40" s="2"/>
      <c r="GS40" s="2"/>
      <c r="GT40" s="2" t="s">
        <v>9</v>
      </c>
      <c r="GU40" s="2"/>
      <c r="GV40" s="2"/>
      <c r="GW40" s="11">
        <f>SUM(GQ3:GW3)</f>
        <v>193</v>
      </c>
      <c r="HA40" s="2" t="s">
        <v>9</v>
      </c>
      <c r="HD40" s="11">
        <f>SUM(GX3:HD3)</f>
        <v>214</v>
      </c>
      <c r="HE40" s="45">
        <f>HD40-GW40</f>
        <v>21</v>
      </c>
      <c r="HF40" s="2"/>
      <c r="HG40" s="2"/>
      <c r="HH40" s="2" t="s">
        <v>9</v>
      </c>
      <c r="HI40" s="2"/>
      <c r="HJ40" s="2"/>
      <c r="HK40" s="11">
        <f>SUM(HE3:HK3)</f>
        <v>41</v>
      </c>
      <c r="HO40" s="2" t="s">
        <v>9</v>
      </c>
      <c r="HR40" s="11">
        <f>SUM(HL3:HR3)</f>
        <v>278</v>
      </c>
      <c r="HS40" s="45">
        <f>HR40-HK40</f>
        <v>237</v>
      </c>
      <c r="HT40" s="2"/>
      <c r="HU40" s="2"/>
      <c r="HV40" s="2" t="s">
        <v>9</v>
      </c>
      <c r="HY40" s="11">
        <f>SUM(HS3:HY3)</f>
        <v>-71</v>
      </c>
      <c r="HZ40" s="11"/>
      <c r="IC40" s="2" t="s">
        <v>9</v>
      </c>
      <c r="IF40" s="11">
        <f>SUM(HZ3:IF3)</f>
        <v>-218</v>
      </c>
      <c r="IG40" s="2"/>
      <c r="IH40" s="2"/>
      <c r="II40" s="2"/>
      <c r="IJ40" s="2" t="s">
        <v>9</v>
      </c>
      <c r="IM40" s="11">
        <f>SUM(IG3:IM3)</f>
        <v>-237</v>
      </c>
      <c r="IQ40" s="2" t="s">
        <v>9</v>
      </c>
      <c r="IT40" s="11">
        <f>SUM(IN3:IT3)</f>
        <v>-215</v>
      </c>
    </row>
    <row r="41" spans="1:256" x14ac:dyDescent="0.2">
      <c r="CH41" s="2"/>
      <c r="CI41" s="2"/>
      <c r="CJ41" s="2"/>
      <c r="CK41" s="2"/>
      <c r="CL41" s="2"/>
      <c r="CM41" s="2"/>
      <c r="CN41" s="2"/>
      <c r="CV41" s="2"/>
      <c r="CW41" s="2"/>
      <c r="CX41" s="2"/>
      <c r="CY41" s="2"/>
      <c r="CZ41" s="2"/>
      <c r="DA41" s="2"/>
      <c r="DB41" s="2"/>
      <c r="DJ41" s="2"/>
      <c r="DK41" s="2"/>
      <c r="DL41" s="2"/>
      <c r="DM41" s="2"/>
      <c r="DN41" s="2"/>
      <c r="DO41" s="2"/>
      <c r="DP41" s="2"/>
      <c r="DX41" s="2"/>
      <c r="DY41" s="2"/>
      <c r="DZ41" s="2"/>
      <c r="EA41" s="47"/>
      <c r="EB41" s="47"/>
      <c r="EC41" s="14">
        <v>-800</v>
      </c>
      <c r="ED41" s="14">
        <v>-1100</v>
      </c>
      <c r="EE41" s="14">
        <v>-2100</v>
      </c>
      <c r="EF41" s="14">
        <v>-1300</v>
      </c>
      <c r="EG41" s="14">
        <v>-600</v>
      </c>
      <c r="EH41" s="14">
        <v>-600</v>
      </c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FA41" s="2"/>
      <c r="FB41" s="2"/>
      <c r="FC41" s="2"/>
      <c r="FD41" s="2"/>
      <c r="FE41" s="2"/>
      <c r="FF41" s="2"/>
      <c r="FG41" s="2"/>
      <c r="FO41" s="2"/>
      <c r="FP41" s="2"/>
      <c r="FQ41" s="2"/>
      <c r="FR41" s="2"/>
      <c r="FS41" s="2"/>
      <c r="FT41" s="2"/>
      <c r="FU41" s="2"/>
      <c r="GB41" s="11">
        <f>SUM(FV4:GB4)</f>
        <v>-869</v>
      </c>
      <c r="GC41" s="2"/>
      <c r="GD41" s="2"/>
      <c r="GE41" s="2"/>
      <c r="GF41" s="2" t="s">
        <v>10</v>
      </c>
      <c r="GI41" s="11">
        <f>SUM(GC4:GI4)</f>
        <v>1177</v>
      </c>
      <c r="GM41" s="2" t="s">
        <v>10</v>
      </c>
      <c r="GP41" s="11">
        <f>SUM(GJ4:GP4)</f>
        <v>-283</v>
      </c>
      <c r="GQ41" s="2"/>
      <c r="GR41" s="2"/>
      <c r="GS41" s="2"/>
      <c r="GT41" s="2" t="s">
        <v>10</v>
      </c>
      <c r="GU41" s="2"/>
      <c r="GV41" s="2"/>
      <c r="GW41" s="11">
        <f>SUM(GQ4:GW4)</f>
        <v>2736</v>
      </c>
      <c r="HA41" s="2" t="s">
        <v>10</v>
      </c>
      <c r="HD41" s="11">
        <f>SUM(GX4:HD4)</f>
        <v>-2063</v>
      </c>
      <c r="HE41" s="45">
        <f t="shared" ref="HE41:HE46" si="170">HD41-GW41</f>
        <v>-4799</v>
      </c>
      <c r="HF41" s="2"/>
      <c r="HG41" s="2"/>
      <c r="HH41" s="2" t="s">
        <v>10</v>
      </c>
      <c r="HI41" s="2"/>
      <c r="HJ41" s="2"/>
      <c r="HK41" s="11">
        <f>SUM(HE4:HK4)</f>
        <v>-2776</v>
      </c>
      <c r="HO41" s="2" t="s">
        <v>10</v>
      </c>
      <c r="HR41" s="11">
        <f>SUM(HL4:HR4)</f>
        <v>-969</v>
      </c>
      <c r="HS41" s="45">
        <f t="shared" ref="HS41:HS46" si="171">HR41-HK41</f>
        <v>1807</v>
      </c>
      <c r="HT41" s="2"/>
      <c r="HU41" s="2"/>
      <c r="HV41" s="2" t="s">
        <v>10</v>
      </c>
      <c r="HY41" s="11">
        <f>SUM(HS4:HY4)</f>
        <v>-3172</v>
      </c>
      <c r="HZ41" s="11"/>
      <c r="IC41" s="2" t="s">
        <v>10</v>
      </c>
      <c r="IF41" s="11">
        <f>SUM(HZ4:IF4)</f>
        <v>-2273</v>
      </c>
      <c r="IG41" s="2"/>
      <c r="IH41" s="2"/>
      <c r="II41" s="2"/>
      <c r="IJ41" s="2" t="s">
        <v>10</v>
      </c>
      <c r="IM41" s="11">
        <f>SUM(IG4:IM4)</f>
        <v>1304</v>
      </c>
      <c r="IN41" s="11">
        <f>SUM(IM40:IM41)-SUM(IF40:IF41)</f>
        <v>3558</v>
      </c>
      <c r="IQ41" s="2" t="s">
        <v>10</v>
      </c>
      <c r="IT41" s="11">
        <f>SUM(IN4:IT4)</f>
        <v>-186</v>
      </c>
      <c r="IU41" s="11">
        <f>SUM(IT40:IT41)-SUM(IM40:IM41)</f>
        <v>-1468</v>
      </c>
      <c r="IV41" s="11">
        <f>IU41-IN41</f>
        <v>-5026</v>
      </c>
    </row>
    <row r="42" spans="1:256" x14ac:dyDescent="0.2">
      <c r="CH42" s="2"/>
      <c r="CI42" s="2"/>
      <c r="CJ42" s="2"/>
      <c r="CK42" s="2"/>
      <c r="CL42" s="2"/>
      <c r="CM42" s="2"/>
      <c r="CN42" s="2"/>
      <c r="CV42" s="2"/>
      <c r="CW42" s="2"/>
      <c r="CX42" s="2"/>
      <c r="CY42" s="2"/>
      <c r="CZ42" s="2"/>
      <c r="DA42" s="2"/>
      <c r="DB42" s="2"/>
      <c r="DJ42" s="2"/>
      <c r="DK42" s="2"/>
      <c r="DL42" s="2"/>
      <c r="DM42" s="2"/>
      <c r="DN42" s="2"/>
      <c r="DO42" s="2"/>
      <c r="DP42" s="2"/>
      <c r="DX42" s="2"/>
      <c r="DY42" s="2"/>
      <c r="DZ42" s="2"/>
      <c r="EA42" s="47"/>
      <c r="EB42" s="47"/>
      <c r="EC42" s="14">
        <v>-600</v>
      </c>
      <c r="ED42" s="14">
        <v>-600</v>
      </c>
      <c r="EE42" s="14">
        <v>-1700</v>
      </c>
      <c r="EF42" s="14">
        <v>-1300</v>
      </c>
      <c r="EG42" s="14">
        <v>-500</v>
      </c>
      <c r="EH42" s="14">
        <v>-300</v>
      </c>
      <c r="EI42" s="14">
        <v>-700</v>
      </c>
      <c r="EJ42" s="14">
        <v>-1000</v>
      </c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FA42" s="2"/>
      <c r="FB42" s="2"/>
      <c r="FC42" s="2"/>
      <c r="FD42" s="2"/>
      <c r="FE42" s="2"/>
      <c r="FF42" s="2"/>
      <c r="FG42" s="2"/>
      <c r="FO42" s="2"/>
      <c r="FP42" s="2"/>
      <c r="FQ42" s="2"/>
      <c r="FR42" s="2"/>
      <c r="FS42" s="2"/>
      <c r="FT42" s="2"/>
      <c r="FU42" s="2"/>
      <c r="GB42" s="11">
        <f>SUM(FV6:GB6)</f>
        <v>-5710</v>
      </c>
      <c r="GC42" s="2"/>
      <c r="GD42" s="2"/>
      <c r="GE42" s="2"/>
      <c r="GF42" s="2" t="s">
        <v>12</v>
      </c>
      <c r="GI42" s="11">
        <f>SUM(GC6:GI6)</f>
        <v>-548</v>
      </c>
      <c r="GM42" s="2" t="s">
        <v>12</v>
      </c>
      <c r="GP42" s="11">
        <f>SUM(GJ6:GP6)</f>
        <v>-453</v>
      </c>
      <c r="GQ42" s="2"/>
      <c r="GR42" s="2"/>
      <c r="GS42" s="2"/>
      <c r="GT42" s="2" t="s">
        <v>12</v>
      </c>
      <c r="GU42" s="2"/>
      <c r="GV42" s="2"/>
      <c r="GW42" s="11">
        <f>SUM(GQ6:GW6)</f>
        <v>-4613</v>
      </c>
      <c r="HA42" s="2" t="s">
        <v>12</v>
      </c>
      <c r="HD42" s="11">
        <f>SUM(GX6:HD6)</f>
        <v>-2724</v>
      </c>
      <c r="HE42" s="45">
        <f t="shared" si="170"/>
        <v>1889</v>
      </c>
      <c r="HF42" s="2"/>
      <c r="HG42" s="2"/>
      <c r="HH42" s="2" t="s">
        <v>12</v>
      </c>
      <c r="HI42" s="2"/>
      <c r="HJ42" s="2"/>
      <c r="HK42" s="11">
        <f>SUM(HE6:HK6)</f>
        <v>4260</v>
      </c>
      <c r="HO42" s="2" t="s">
        <v>12</v>
      </c>
      <c r="HR42" s="11">
        <f>SUM(HL6:HR6)</f>
        <v>5340</v>
      </c>
      <c r="HS42" s="45">
        <f t="shared" si="171"/>
        <v>1080</v>
      </c>
      <c r="HT42" s="2"/>
      <c r="HU42" s="2"/>
      <c r="HV42" s="2" t="s">
        <v>12</v>
      </c>
      <c r="HY42" s="11">
        <f>SUM(HS6:HY6)</f>
        <v>10205</v>
      </c>
      <c r="HZ42" s="11"/>
      <c r="IC42" s="2" t="s">
        <v>12</v>
      </c>
      <c r="IF42" s="11">
        <f>SUM(HZ6:IF6)</f>
        <v>9821</v>
      </c>
      <c r="IG42" s="2"/>
      <c r="IH42" s="2"/>
      <c r="II42" s="2"/>
      <c r="IJ42" s="2" t="s">
        <v>12</v>
      </c>
      <c r="IM42" s="11">
        <f>SUM(IG6:IM6)</f>
        <v>9270</v>
      </c>
      <c r="IN42" s="11">
        <f>IM42</f>
        <v>9270</v>
      </c>
      <c r="IQ42" s="2" t="s">
        <v>12</v>
      </c>
      <c r="IT42" s="11">
        <f>SUM(IN6:IT6)</f>
        <v>7025</v>
      </c>
      <c r="IU42" s="11">
        <f>IT42</f>
        <v>7025</v>
      </c>
      <c r="IV42" s="11">
        <f>IU42-IN42</f>
        <v>-2245</v>
      </c>
    </row>
    <row r="43" spans="1:256" x14ac:dyDescent="0.2">
      <c r="CH43" s="2"/>
      <c r="CI43" s="2"/>
      <c r="CJ43" s="2"/>
      <c r="CK43" s="2"/>
      <c r="CL43" s="2"/>
      <c r="CM43" s="2"/>
      <c r="CN43" s="2"/>
      <c r="CV43" s="2"/>
      <c r="CW43" s="2"/>
      <c r="CX43" s="2"/>
      <c r="CY43" s="2"/>
      <c r="CZ43" s="2"/>
      <c r="DA43" s="2"/>
      <c r="DB43" s="2"/>
      <c r="DJ43" s="2"/>
      <c r="DK43" s="2"/>
      <c r="DL43" s="2"/>
      <c r="DM43" s="2"/>
      <c r="DN43" s="2"/>
      <c r="DO43" s="2"/>
      <c r="DP43" s="2"/>
      <c r="DX43" s="2"/>
      <c r="DY43" s="2"/>
      <c r="DZ43" s="2"/>
      <c r="EA43" s="47"/>
      <c r="EB43" s="47"/>
      <c r="EC43" s="14">
        <v>400</v>
      </c>
      <c r="ED43" s="14">
        <v>-700</v>
      </c>
      <c r="EE43" s="14">
        <v>-1300</v>
      </c>
      <c r="EF43" s="14">
        <v>700</v>
      </c>
      <c r="EG43" s="14">
        <v>200</v>
      </c>
      <c r="EH43" s="14">
        <v>400</v>
      </c>
      <c r="EI43" s="14">
        <v>-600</v>
      </c>
      <c r="EJ43" s="14">
        <v>-1500</v>
      </c>
      <c r="EK43" s="14">
        <v>-1200</v>
      </c>
      <c r="EL43" s="14"/>
      <c r="EM43" s="14"/>
      <c r="EN43" s="14"/>
      <c r="EO43" s="14"/>
      <c r="EP43" s="14"/>
      <c r="EQ43" s="14"/>
      <c r="ER43" s="14"/>
      <c r="ES43" s="14"/>
      <c r="ET43" s="14"/>
      <c r="FA43" s="2"/>
      <c r="FB43" s="2"/>
      <c r="FC43" s="2"/>
      <c r="FD43" s="2"/>
      <c r="FE43" s="2"/>
      <c r="FF43" s="2"/>
      <c r="FG43" s="2"/>
      <c r="FO43" s="2"/>
      <c r="FP43" s="2"/>
      <c r="FQ43" s="2"/>
      <c r="FR43" s="2"/>
      <c r="FS43" s="2"/>
      <c r="FT43" s="2"/>
      <c r="FU43" s="2"/>
      <c r="GB43" s="11">
        <f>SUM(FV7:GB7)</f>
        <v>-1309</v>
      </c>
      <c r="GC43" s="2"/>
      <c r="GD43" s="2"/>
      <c r="GE43" s="2"/>
      <c r="GF43" s="2" t="s">
        <v>36</v>
      </c>
      <c r="GI43" s="11">
        <f>SUM(GC7:GI7)</f>
        <v>-1571</v>
      </c>
      <c r="GM43" s="2" t="s">
        <v>36</v>
      </c>
      <c r="GP43" s="11">
        <f>SUM(GJ7:GP7)</f>
        <v>4008</v>
      </c>
      <c r="GQ43" s="2"/>
      <c r="GR43" s="2"/>
      <c r="GS43" s="2"/>
      <c r="GT43" s="2" t="s">
        <v>36</v>
      </c>
      <c r="GU43" s="2"/>
      <c r="GV43" s="2"/>
      <c r="GW43" s="11">
        <f>SUM(GQ7:GW7)</f>
        <v>-1214</v>
      </c>
      <c r="HA43" s="2" t="s">
        <v>36</v>
      </c>
      <c r="HD43" s="11">
        <f>SUM(GX7:HD7)</f>
        <v>2013</v>
      </c>
      <c r="HE43" s="45">
        <f t="shared" si="170"/>
        <v>3227</v>
      </c>
      <c r="HF43" s="2"/>
      <c r="HG43" s="2"/>
      <c r="HH43" s="2" t="s">
        <v>36</v>
      </c>
      <c r="HI43" s="2"/>
      <c r="HJ43" s="2"/>
      <c r="HK43" s="11">
        <f>SUM(HE7:HK7)</f>
        <v>7758</v>
      </c>
      <c r="HO43" s="2" t="s">
        <v>36</v>
      </c>
      <c r="HR43" s="11">
        <f>SUM(HL7:HR7)</f>
        <v>4461</v>
      </c>
      <c r="HS43" s="45">
        <f t="shared" si="171"/>
        <v>-3297</v>
      </c>
      <c r="HT43" s="2"/>
      <c r="HU43" s="2"/>
      <c r="HV43" s="2" t="s">
        <v>36</v>
      </c>
      <c r="HY43" s="11">
        <f>SUM(HS7:HY7)</f>
        <v>2302</v>
      </c>
      <c r="HZ43" s="11"/>
      <c r="IC43" s="2" t="s">
        <v>36</v>
      </c>
      <c r="IF43" s="11">
        <f>SUM(HZ7:IF7)</f>
        <v>2731</v>
      </c>
      <c r="IG43" s="2"/>
      <c r="IH43" s="2"/>
      <c r="II43" s="2"/>
      <c r="IJ43" s="2" t="s">
        <v>36</v>
      </c>
      <c r="IM43" s="11">
        <f>SUM(IG7:IM7)</f>
        <v>2887</v>
      </c>
      <c r="IQ43" s="2" t="s">
        <v>36</v>
      </c>
      <c r="IT43" s="11">
        <f>SUM(IN7:IT7)</f>
        <v>5839</v>
      </c>
    </row>
    <row r="44" spans="1:256" x14ac:dyDescent="0.2">
      <c r="CH44" s="2"/>
      <c r="CI44" s="2"/>
      <c r="CJ44" s="2"/>
      <c r="CK44" s="2"/>
      <c r="CL44" s="2"/>
      <c r="CM44" s="2"/>
      <c r="CN44" s="2"/>
      <c r="CV44" s="2"/>
      <c r="CW44" s="2"/>
      <c r="CX44" s="2"/>
      <c r="CY44" s="2"/>
      <c r="CZ44" s="2"/>
      <c r="DA44" s="2"/>
      <c r="DB44" s="2"/>
      <c r="DJ44" s="2"/>
      <c r="DK44" s="2"/>
      <c r="DL44" s="2"/>
      <c r="DM44" s="2"/>
      <c r="DN44" s="2"/>
      <c r="DO44" s="2"/>
      <c r="DP44" s="2"/>
      <c r="DX44" s="2"/>
      <c r="DY44" s="2"/>
      <c r="DZ44" s="2"/>
      <c r="EA44" s="47"/>
      <c r="EB44" s="47"/>
      <c r="EC44" s="14"/>
      <c r="ED44" s="14">
        <v>0</v>
      </c>
      <c r="EE44" s="14">
        <v>-1100</v>
      </c>
      <c r="EF44" s="14">
        <v>200</v>
      </c>
      <c r="EG44" s="14">
        <v>200</v>
      </c>
      <c r="EH44" s="14">
        <v>100</v>
      </c>
      <c r="EI44" s="14">
        <v>-100</v>
      </c>
      <c r="EJ44" s="14">
        <v>-700</v>
      </c>
      <c r="EK44" s="14">
        <v>-700</v>
      </c>
      <c r="EL44" s="14">
        <v>-400</v>
      </c>
      <c r="EM44" s="14"/>
      <c r="EN44" s="14"/>
      <c r="EO44" s="14"/>
      <c r="EP44" s="14"/>
      <c r="EQ44" s="14"/>
      <c r="ER44" s="14"/>
      <c r="ES44" s="14"/>
      <c r="ET44" s="14"/>
      <c r="FA44" s="2"/>
      <c r="FB44" s="2"/>
      <c r="FC44" s="2"/>
      <c r="FD44" s="2"/>
      <c r="FE44" s="2"/>
      <c r="FF44" s="2"/>
      <c r="FG44" s="2"/>
      <c r="FO44" s="2"/>
      <c r="FP44" s="2"/>
      <c r="FQ44" s="2"/>
      <c r="FR44" s="2"/>
      <c r="FS44" s="2"/>
      <c r="FT44" s="2"/>
      <c r="FU44" s="2"/>
      <c r="GB44" s="11">
        <f>SUM(FV11:GB11)</f>
        <v>226</v>
      </c>
      <c r="GC44" s="2"/>
      <c r="GD44" s="2"/>
      <c r="GE44" s="2"/>
      <c r="GF44" s="2" t="s">
        <v>40</v>
      </c>
      <c r="GI44" s="11">
        <f>SUM(GC11:GI11)</f>
        <v>2255</v>
      </c>
      <c r="GM44" s="2" t="s">
        <v>40</v>
      </c>
      <c r="GP44" s="11">
        <f>SUM(GJ11:GP11)</f>
        <v>9179</v>
      </c>
      <c r="GQ44" s="2"/>
      <c r="GR44" s="2"/>
      <c r="GS44" s="2"/>
      <c r="GT44" s="2" t="s">
        <v>40</v>
      </c>
      <c r="GU44" s="2"/>
      <c r="GV44" s="2"/>
      <c r="GW44" s="11">
        <f>SUM(GQ11:GW11)</f>
        <v>-1015</v>
      </c>
      <c r="HA44" s="2" t="s">
        <v>40</v>
      </c>
      <c r="HD44" s="11">
        <f>SUM(GX11:HD11)</f>
        <v>5750</v>
      </c>
      <c r="HE44" s="45">
        <f t="shared" si="170"/>
        <v>6765</v>
      </c>
      <c r="HF44" s="2"/>
      <c r="HG44" s="2"/>
      <c r="HH44" s="2" t="s">
        <v>40</v>
      </c>
      <c r="HI44" s="2"/>
      <c r="HJ44" s="2"/>
      <c r="HK44" s="11">
        <f>SUM(HE11:HK11)</f>
        <v>9246</v>
      </c>
      <c r="HO44" s="2" t="s">
        <v>40</v>
      </c>
      <c r="HR44" s="11">
        <f>SUM(HL11:HR11)</f>
        <v>5700</v>
      </c>
      <c r="HS44" s="45">
        <f t="shared" si="171"/>
        <v>-3546</v>
      </c>
      <c r="HT44" s="2"/>
      <c r="HU44" s="2"/>
      <c r="HV44" s="2" t="s">
        <v>40</v>
      </c>
      <c r="HY44" s="11">
        <f>SUM(HS11:HY11)</f>
        <v>1020</v>
      </c>
      <c r="HZ44" s="11"/>
      <c r="IC44" s="2" t="s">
        <v>40</v>
      </c>
      <c r="IF44" s="11">
        <f>SUM(HZ11:IF11)</f>
        <v>2286</v>
      </c>
      <c r="IG44" s="2"/>
      <c r="IH44" s="2"/>
      <c r="II44" s="2"/>
      <c r="IJ44" s="2" t="s">
        <v>40</v>
      </c>
      <c r="IM44" s="11">
        <f>SUM(IG11:IM11)</f>
        <v>-763</v>
      </c>
      <c r="IQ44" s="2" t="s">
        <v>40</v>
      </c>
      <c r="IT44" s="11">
        <f>SUM(IN11:IT11)</f>
        <v>1676</v>
      </c>
    </row>
    <row r="45" spans="1:256" x14ac:dyDescent="0.2">
      <c r="CH45" s="2"/>
      <c r="CI45" s="2"/>
      <c r="CJ45" s="2"/>
      <c r="CK45" s="2"/>
      <c r="CL45" s="2"/>
      <c r="CM45" s="2"/>
      <c r="CN45" s="2"/>
      <c r="CV45" s="2"/>
      <c r="CW45" s="2"/>
      <c r="CX45" s="2"/>
      <c r="CY45" s="2"/>
      <c r="CZ45" s="2"/>
      <c r="DA45" s="2"/>
      <c r="DB45" s="2"/>
      <c r="DJ45" s="2"/>
      <c r="DK45" s="2"/>
      <c r="DL45" s="2"/>
      <c r="DM45" s="2"/>
      <c r="DN45" s="2"/>
      <c r="DO45" s="2"/>
      <c r="DP45" s="2"/>
      <c r="DX45" s="2"/>
      <c r="DY45" s="2"/>
      <c r="DZ45" s="2"/>
      <c r="EA45" s="47"/>
      <c r="EB45" s="47"/>
      <c r="EC45" s="14"/>
      <c r="ED45" s="14"/>
      <c r="EE45" s="14">
        <v>-1500</v>
      </c>
      <c r="EF45" s="14">
        <v>700</v>
      </c>
      <c r="EG45" s="14">
        <v>500</v>
      </c>
      <c r="EH45" s="14">
        <v>600</v>
      </c>
      <c r="EI45" s="14">
        <v>300</v>
      </c>
      <c r="EJ45" s="14">
        <v>-300</v>
      </c>
      <c r="EK45" s="14">
        <v>-500</v>
      </c>
      <c r="EL45" s="14">
        <v>-500</v>
      </c>
      <c r="EM45" s="14">
        <v>-600</v>
      </c>
      <c r="EN45" s="14"/>
      <c r="EO45" s="14"/>
      <c r="EP45" s="14"/>
      <c r="EQ45" s="14"/>
      <c r="ER45" s="14"/>
      <c r="ES45" s="14"/>
      <c r="ET45" s="14"/>
      <c r="GB45" s="11">
        <f>SUM(FV12:GB12)</f>
        <v>-2161</v>
      </c>
      <c r="GF45" s="1" t="s">
        <v>38</v>
      </c>
      <c r="GI45" s="11">
        <f>SUM(GC12:GI12)</f>
        <v>-615</v>
      </c>
      <c r="GM45" s="1" t="s">
        <v>38</v>
      </c>
      <c r="GP45" s="11">
        <f>SUM(GJ12:GP12)</f>
        <v>-556</v>
      </c>
      <c r="GT45" s="1" t="s">
        <v>38</v>
      </c>
      <c r="GW45" s="11">
        <f>SUM(GQ12:GW12)</f>
        <v>-2234</v>
      </c>
      <c r="HA45" s="1" t="s">
        <v>38</v>
      </c>
      <c r="HD45" s="11">
        <f>SUM(GX12:HD12)</f>
        <v>-871</v>
      </c>
      <c r="HE45" s="45">
        <f t="shared" si="170"/>
        <v>1363</v>
      </c>
      <c r="HH45" s="1" t="s">
        <v>38</v>
      </c>
      <c r="HK45" s="11">
        <f>SUM(HE12:HK12)</f>
        <v>3196</v>
      </c>
      <c r="HO45" s="1" t="s">
        <v>38</v>
      </c>
      <c r="HR45" s="11">
        <f>SUM(HL12:HR12)</f>
        <v>5564</v>
      </c>
      <c r="HS45" s="45">
        <f t="shared" si="171"/>
        <v>2368</v>
      </c>
      <c r="HV45" s="1" t="s">
        <v>38</v>
      </c>
      <c r="HY45" s="11">
        <f>SUM(HS12:HY12)</f>
        <v>3139</v>
      </c>
      <c r="HZ45" s="11"/>
      <c r="IC45" s="1" t="s">
        <v>38</v>
      </c>
      <c r="IF45" s="11">
        <f>SUM(HZ12:IF12)</f>
        <v>4602</v>
      </c>
      <c r="IJ45" s="1" t="s">
        <v>38</v>
      </c>
      <c r="IM45" s="11">
        <f>SUM(IG12:IM12)</f>
        <v>3776</v>
      </c>
      <c r="IN45" s="11">
        <f>SUM(IM43:IM45)-SUM(IF43:IF45)</f>
        <v>-3719</v>
      </c>
      <c r="IQ45" s="1" t="s">
        <v>38</v>
      </c>
      <c r="IT45" s="11">
        <f>SUM(IN12:IT12)</f>
        <v>3246</v>
      </c>
      <c r="IU45" s="11">
        <f>SUM(IT43:IT45)-SUM(IM43:IM45)</f>
        <v>4861</v>
      </c>
      <c r="IV45" s="11">
        <f>IU45-IN45</f>
        <v>8580</v>
      </c>
    </row>
    <row r="46" spans="1:256" x14ac:dyDescent="0.2">
      <c r="CH46" s="2"/>
      <c r="CI46" s="2"/>
      <c r="CJ46" s="2"/>
      <c r="CK46" s="2"/>
      <c r="CL46" s="2"/>
      <c r="CM46" s="2"/>
      <c r="CN46" s="2"/>
      <c r="CV46" s="2"/>
      <c r="CW46" s="2"/>
      <c r="CX46" s="2"/>
      <c r="CY46" s="2"/>
      <c r="CZ46" s="2"/>
      <c r="DA46" s="2"/>
      <c r="DB46" s="2"/>
      <c r="DJ46" s="2"/>
      <c r="DK46" s="2"/>
      <c r="DL46" s="2"/>
      <c r="DM46" s="2"/>
      <c r="DN46" s="2"/>
      <c r="DO46" s="2"/>
      <c r="DP46" s="2"/>
      <c r="DX46" s="2"/>
      <c r="DY46" s="2"/>
      <c r="DZ46" s="2"/>
      <c r="EA46" s="47"/>
      <c r="EB46" s="47"/>
      <c r="EC46" s="14"/>
      <c r="ED46" s="14"/>
      <c r="EE46" s="14"/>
      <c r="EF46" s="14"/>
      <c r="EG46" s="14"/>
      <c r="EH46" s="14">
        <v>1700</v>
      </c>
      <c r="EI46" s="14">
        <v>1200</v>
      </c>
      <c r="EJ46" s="14">
        <v>900</v>
      </c>
      <c r="EK46" s="14">
        <v>-700</v>
      </c>
      <c r="EL46" s="14">
        <v>100</v>
      </c>
      <c r="EM46" s="14">
        <v>500</v>
      </c>
      <c r="EN46" s="14">
        <v>400</v>
      </c>
      <c r="EO46" s="14">
        <v>100</v>
      </c>
      <c r="EP46" s="14">
        <v>-600</v>
      </c>
      <c r="EQ46" s="14"/>
      <c r="ER46" s="14"/>
      <c r="ES46" s="14"/>
      <c r="ET46" s="14"/>
      <c r="GB46" s="11">
        <f>SUM(FV14:GB14)</f>
        <v>-9966</v>
      </c>
      <c r="GI46" s="11">
        <f>SUM(GC14:GI14)</f>
        <v>1190</v>
      </c>
      <c r="GP46" s="11">
        <f>SUM(GJ14:GP14)</f>
        <v>12082</v>
      </c>
      <c r="GW46" s="11">
        <f>SUM(GQ14:GW14)</f>
        <v>-6147</v>
      </c>
      <c r="HD46" s="11">
        <f>SUM(GX14:HD14)</f>
        <v>2319</v>
      </c>
      <c r="HE46" s="45">
        <f t="shared" si="170"/>
        <v>8466</v>
      </c>
      <c r="HK46" s="11">
        <f>SUM(HE14:HK14)</f>
        <v>21725</v>
      </c>
      <c r="HR46" s="11">
        <f>SUM(HL14:HR14)</f>
        <v>20374</v>
      </c>
      <c r="HS46" s="45">
        <f t="shared" si="171"/>
        <v>-1351</v>
      </c>
      <c r="HY46" s="11">
        <f>SUM(HS14:HY14)</f>
        <v>13423</v>
      </c>
      <c r="HZ46" s="11"/>
      <c r="IF46" s="11">
        <f>SUM(HZ14:IF14)</f>
        <v>16949</v>
      </c>
      <c r="IM46" s="11">
        <f>SUM(IG14:IM14)</f>
        <v>16237</v>
      </c>
      <c r="IT46" s="11">
        <f>SUM(IN14:IT14)</f>
        <v>17385</v>
      </c>
    </row>
    <row r="47" spans="1:256" x14ac:dyDescent="0.2">
      <c r="EA47" s="47"/>
      <c r="EB47" s="47"/>
      <c r="EC47" s="14"/>
      <c r="ED47" s="14"/>
      <c r="EE47" s="14"/>
      <c r="EF47" s="14"/>
      <c r="EG47" s="14"/>
      <c r="EH47" s="14"/>
      <c r="EI47" s="14">
        <v>400</v>
      </c>
      <c r="EJ47" s="14">
        <v>-700</v>
      </c>
      <c r="EK47" s="14">
        <v>-200</v>
      </c>
      <c r="EL47" s="14">
        <v>200</v>
      </c>
      <c r="EM47" s="14">
        <v>1500</v>
      </c>
      <c r="EN47" s="14">
        <v>300</v>
      </c>
      <c r="EO47" s="14">
        <v>-500</v>
      </c>
      <c r="EP47" s="14">
        <v>-700</v>
      </c>
      <c r="EQ47" s="14">
        <v>-800</v>
      </c>
      <c r="ER47" s="14"/>
      <c r="ES47" s="14"/>
      <c r="ET47" s="14"/>
      <c r="HR47" s="11"/>
    </row>
    <row r="48" spans="1:256" x14ac:dyDescent="0.2">
      <c r="EC48" s="14"/>
      <c r="ED48" s="14"/>
      <c r="EE48" s="14"/>
      <c r="EF48" s="14"/>
      <c r="EG48" s="14"/>
      <c r="EH48" s="14"/>
      <c r="EI48" s="14"/>
      <c r="EJ48" s="14">
        <v>-200</v>
      </c>
      <c r="EK48" s="14">
        <v>-300</v>
      </c>
      <c r="EL48" s="14">
        <v>2200</v>
      </c>
      <c r="EM48" s="14">
        <v>1200</v>
      </c>
      <c r="EN48" s="14">
        <v>600</v>
      </c>
      <c r="EO48" s="14">
        <v>0</v>
      </c>
      <c r="EP48" s="14">
        <v>-600</v>
      </c>
      <c r="EQ48" s="14">
        <v>-400</v>
      </c>
      <c r="ER48" s="14">
        <v>-400</v>
      </c>
      <c r="ES48" s="14"/>
      <c r="ET48" s="14"/>
      <c r="GO48" s="1" t="s">
        <v>41</v>
      </c>
      <c r="GP48" s="1">
        <v>9</v>
      </c>
      <c r="GV48" s="1" t="s">
        <v>41</v>
      </c>
      <c r="GW48" s="1">
        <v>14</v>
      </c>
      <c r="HC48" s="1" t="s">
        <v>41</v>
      </c>
      <c r="HD48" s="1">
        <v>1</v>
      </c>
      <c r="HJ48" s="1" t="s">
        <v>41</v>
      </c>
      <c r="HK48" s="1">
        <v>-11</v>
      </c>
      <c r="HQ48" s="1" t="s">
        <v>41</v>
      </c>
      <c r="HR48" s="1">
        <v>-1</v>
      </c>
      <c r="HX48" s="1" t="s">
        <v>41</v>
      </c>
      <c r="HY48" s="1">
        <v>1</v>
      </c>
      <c r="IE48" s="1" t="s">
        <v>41</v>
      </c>
      <c r="IF48" s="1">
        <v>4</v>
      </c>
      <c r="IL48" s="1" t="s">
        <v>41</v>
      </c>
      <c r="IM48" s="1">
        <v>20</v>
      </c>
      <c r="IS48" s="1" t="s">
        <v>41</v>
      </c>
      <c r="IT48" s="1">
        <v>14</v>
      </c>
    </row>
    <row r="49" spans="2:254" x14ac:dyDescent="0.2">
      <c r="EC49" s="14"/>
      <c r="ED49" s="14"/>
      <c r="EE49" s="14"/>
      <c r="EF49" s="14"/>
      <c r="EG49" s="14"/>
      <c r="EH49" s="14"/>
      <c r="EI49" s="14"/>
      <c r="EJ49" s="14"/>
      <c r="EK49" s="14">
        <v>400</v>
      </c>
      <c r="EL49" s="14">
        <v>1200</v>
      </c>
      <c r="EM49" s="14">
        <v>1900</v>
      </c>
      <c r="EN49" s="14">
        <v>400</v>
      </c>
      <c r="EO49" s="14">
        <v>-300</v>
      </c>
      <c r="EP49" s="14">
        <v>-1000</v>
      </c>
      <c r="EQ49" s="14">
        <v>-700</v>
      </c>
      <c r="ER49" s="14">
        <v>-400</v>
      </c>
      <c r="ES49" s="14">
        <v>-300</v>
      </c>
      <c r="ET49" s="14"/>
      <c r="GO49" s="1" t="s">
        <v>42</v>
      </c>
      <c r="GP49" s="1">
        <v>36</v>
      </c>
      <c r="GV49" s="1" t="s">
        <v>42</v>
      </c>
      <c r="GW49" s="1">
        <v>56</v>
      </c>
      <c r="HC49" s="1" t="s">
        <v>42</v>
      </c>
      <c r="HD49" s="1">
        <v>30</v>
      </c>
      <c r="HJ49" s="1" t="s">
        <v>42</v>
      </c>
      <c r="HK49" s="1">
        <v>30</v>
      </c>
      <c r="HQ49" s="1" t="s">
        <v>42</v>
      </c>
      <c r="HR49" s="1">
        <v>38</v>
      </c>
      <c r="HX49" s="1" t="s">
        <v>42</v>
      </c>
      <c r="HY49" s="1">
        <v>43</v>
      </c>
      <c r="IE49" s="1" t="s">
        <v>42</v>
      </c>
      <c r="IF49" s="1">
        <v>41</v>
      </c>
      <c r="IL49" s="1" t="s">
        <v>42</v>
      </c>
      <c r="IM49" s="1">
        <v>51</v>
      </c>
      <c r="IS49" s="1" t="s">
        <v>42</v>
      </c>
      <c r="IT49" s="1">
        <v>55</v>
      </c>
    </row>
    <row r="50" spans="2:254" x14ac:dyDescent="0.2">
      <c r="EC50" s="14"/>
      <c r="ED50" s="14"/>
      <c r="EE50" s="14"/>
      <c r="EF50" s="14"/>
      <c r="EG50" s="14"/>
      <c r="EH50" s="14"/>
      <c r="EI50" s="14"/>
      <c r="EJ50" s="14"/>
      <c r="EK50" s="14"/>
      <c r="EL50" s="14">
        <v>1200</v>
      </c>
      <c r="EM50" s="14">
        <v>1100</v>
      </c>
      <c r="EN50" s="14">
        <v>100</v>
      </c>
      <c r="EO50" s="14">
        <v>-2200</v>
      </c>
      <c r="EP50" s="14">
        <v>-2000</v>
      </c>
      <c r="EQ50" s="14">
        <v>-1700</v>
      </c>
      <c r="ER50" s="14">
        <v>-1200</v>
      </c>
      <c r="ES50" s="14">
        <v>-400</v>
      </c>
      <c r="ET50" s="14">
        <v>-900</v>
      </c>
      <c r="GO50" s="1" t="s">
        <v>43</v>
      </c>
      <c r="GP50" s="1">
        <v>14</v>
      </c>
      <c r="GV50" s="1" t="s">
        <v>43</v>
      </c>
      <c r="GW50" s="1">
        <v>8</v>
      </c>
      <c r="HC50" s="1" t="s">
        <v>43</v>
      </c>
      <c r="HD50" s="1">
        <v>10</v>
      </c>
      <c r="HJ50" s="1" t="s">
        <v>43</v>
      </c>
      <c r="HK50" s="1">
        <v>7</v>
      </c>
      <c r="HQ50" s="1" t="s">
        <v>43</v>
      </c>
      <c r="HR50" s="11">
        <v>8</v>
      </c>
      <c r="HX50" s="1" t="s">
        <v>43</v>
      </c>
      <c r="HY50" s="1">
        <v>7</v>
      </c>
      <c r="IE50" s="1" t="s">
        <v>43</v>
      </c>
      <c r="IF50" s="1">
        <v>5</v>
      </c>
      <c r="IL50" s="1" t="s">
        <v>43</v>
      </c>
      <c r="IM50" s="1">
        <v>-2</v>
      </c>
      <c r="IS50" s="1" t="s">
        <v>43</v>
      </c>
      <c r="IT50" s="1">
        <v>3</v>
      </c>
    </row>
    <row r="51" spans="2:254" x14ac:dyDescent="0.2"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>
        <v>1100</v>
      </c>
      <c r="EP51" s="14">
        <v>0</v>
      </c>
      <c r="EQ51" s="14">
        <v>-1400</v>
      </c>
      <c r="ER51" s="14">
        <v>-800</v>
      </c>
      <c r="ES51" s="14">
        <v>-500</v>
      </c>
      <c r="ET51" s="14">
        <v>-300</v>
      </c>
      <c r="EU51" s="1">
        <v>100</v>
      </c>
      <c r="EV51" s="1">
        <v>600</v>
      </c>
      <c r="EW51" s="1">
        <v>200</v>
      </c>
      <c r="GP51" s="1">
        <f>SUM(GP48:GP50)</f>
        <v>59</v>
      </c>
      <c r="GW51" s="1">
        <f>SUM(GW48:GW50)</f>
        <v>78</v>
      </c>
      <c r="HD51" s="1">
        <f>SUM(HD48:HD50)</f>
        <v>41</v>
      </c>
      <c r="HK51" s="1">
        <f>SUM(HK48:HK50)</f>
        <v>26</v>
      </c>
      <c r="HR51" s="1">
        <f>SUM(HR48:HR50)</f>
        <v>45</v>
      </c>
      <c r="HY51" s="1">
        <f>SUM(HY48:HY50)</f>
        <v>51</v>
      </c>
      <c r="IF51" s="1">
        <f>SUM(IF48:IF50)</f>
        <v>50</v>
      </c>
      <c r="IM51" s="1">
        <f>SUM(IM48:IM50)</f>
        <v>69</v>
      </c>
      <c r="IT51" s="1">
        <f>SUM(IT48:IT50)</f>
        <v>72</v>
      </c>
    </row>
    <row r="52" spans="2:254" s="11" customFormat="1" x14ac:dyDescent="0.2">
      <c r="B52" s="45"/>
      <c r="C52" s="45"/>
      <c r="D52" s="45"/>
      <c r="E52" s="45"/>
      <c r="F52" s="45"/>
      <c r="G52" s="45"/>
      <c r="H52" s="45"/>
      <c r="P52" s="45"/>
      <c r="Q52" s="45"/>
      <c r="R52" s="45"/>
      <c r="S52" s="45"/>
      <c r="T52" s="45"/>
      <c r="U52" s="45"/>
      <c r="V52" s="45"/>
      <c r="AD52" s="45"/>
      <c r="AE52" s="45"/>
      <c r="AF52" s="45"/>
      <c r="AG52" s="45"/>
      <c r="AH52" s="45"/>
      <c r="AI52" s="45"/>
      <c r="AJ52" s="45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>
        <v>200</v>
      </c>
      <c r="EQ52" s="14">
        <v>-700</v>
      </c>
      <c r="ER52" s="14">
        <v>-400</v>
      </c>
      <c r="ES52" s="14">
        <v>-100</v>
      </c>
      <c r="ET52" s="14">
        <v>400</v>
      </c>
      <c r="EU52" s="11">
        <v>-100</v>
      </c>
      <c r="EV52" s="11">
        <v>700</v>
      </c>
      <c r="EW52" s="11">
        <v>900</v>
      </c>
      <c r="EX52" s="11">
        <v>300</v>
      </c>
    </row>
    <row r="53" spans="2:254" s="11" customFormat="1" x14ac:dyDescent="0.2">
      <c r="B53" s="45"/>
      <c r="C53" s="45"/>
      <c r="D53" s="45"/>
      <c r="E53" s="45"/>
      <c r="F53" s="45"/>
      <c r="G53" s="45"/>
      <c r="H53" s="45"/>
      <c r="P53" s="45"/>
      <c r="Q53" s="45"/>
      <c r="R53" s="45"/>
      <c r="S53" s="45"/>
      <c r="T53" s="45"/>
      <c r="U53" s="45"/>
      <c r="V53" s="45"/>
      <c r="AD53" s="45"/>
      <c r="AE53" s="45"/>
      <c r="AF53" s="45"/>
      <c r="AG53" s="45"/>
      <c r="AH53" s="45"/>
      <c r="AI53" s="45"/>
      <c r="AJ53" s="45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>
        <v>-1100</v>
      </c>
      <c r="ER53" s="14">
        <v>-700</v>
      </c>
      <c r="ES53" s="14">
        <v>-300</v>
      </c>
      <c r="ET53" s="14">
        <v>100</v>
      </c>
      <c r="EU53" s="11">
        <v>600</v>
      </c>
      <c r="EV53" s="11">
        <v>300</v>
      </c>
      <c r="EW53" s="11">
        <v>0</v>
      </c>
      <c r="EX53" s="11">
        <v>400</v>
      </c>
      <c r="EY53" s="11">
        <v>900</v>
      </c>
    </row>
    <row r="54" spans="2:254" s="11" customFormat="1" x14ac:dyDescent="0.2">
      <c r="B54" s="45"/>
      <c r="C54" s="45"/>
      <c r="D54" s="45"/>
      <c r="E54" s="45"/>
      <c r="F54" s="45"/>
      <c r="G54" s="45"/>
      <c r="H54" s="45"/>
      <c r="P54" s="45"/>
      <c r="Q54" s="45"/>
      <c r="R54" s="45"/>
      <c r="S54" s="45"/>
      <c r="T54" s="45"/>
      <c r="U54" s="45"/>
      <c r="V54" s="45"/>
      <c r="AD54" s="45"/>
      <c r="AE54" s="45"/>
      <c r="AF54" s="45"/>
      <c r="AG54" s="45"/>
      <c r="AH54" s="45"/>
      <c r="AI54" s="45"/>
      <c r="AJ54" s="45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>
        <v>-500</v>
      </c>
      <c r="ES54" s="14">
        <v>-600</v>
      </c>
      <c r="ET54" s="14">
        <v>0</v>
      </c>
      <c r="EU54" s="11">
        <v>700</v>
      </c>
      <c r="EV54" s="11">
        <v>400</v>
      </c>
      <c r="EW54" s="11">
        <v>500</v>
      </c>
      <c r="EX54" s="11">
        <v>1100</v>
      </c>
      <c r="EY54" s="11">
        <v>900</v>
      </c>
      <c r="EZ54" s="11">
        <v>500</v>
      </c>
    </row>
    <row r="55" spans="2:254" s="11" customFormat="1" x14ac:dyDescent="0.2">
      <c r="B55" s="45"/>
      <c r="C55" s="45"/>
      <c r="D55" s="45"/>
      <c r="E55" s="45"/>
      <c r="F55" s="45"/>
      <c r="G55" s="45"/>
      <c r="H55" s="45"/>
      <c r="P55" s="45"/>
      <c r="Q55" s="45"/>
      <c r="R55" s="45"/>
      <c r="S55" s="45"/>
      <c r="T55" s="45"/>
      <c r="U55" s="45"/>
      <c r="V55" s="45"/>
      <c r="AD55" s="45"/>
      <c r="AE55" s="45"/>
      <c r="AF55" s="45"/>
      <c r="AG55" s="45"/>
      <c r="AH55" s="45"/>
      <c r="AI55" s="45"/>
      <c r="AJ55" s="45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>
        <v>300</v>
      </c>
      <c r="ET55" s="14">
        <v>700</v>
      </c>
      <c r="EU55" s="11">
        <v>1000</v>
      </c>
      <c r="EV55" s="11">
        <v>1000</v>
      </c>
      <c r="EW55" s="11">
        <v>600</v>
      </c>
      <c r="EX55" s="11">
        <v>900</v>
      </c>
      <c r="EY55" s="11">
        <v>900</v>
      </c>
      <c r="EZ55" s="11">
        <v>1500</v>
      </c>
      <c r="FA55" s="11">
        <v>800</v>
      </c>
    </row>
    <row r="56" spans="2:254" s="11" customFormat="1" x14ac:dyDescent="0.2">
      <c r="B56" s="45"/>
      <c r="C56" s="45"/>
      <c r="D56" s="45"/>
      <c r="E56" s="45"/>
      <c r="F56" s="45"/>
      <c r="G56" s="45"/>
      <c r="H56" s="45"/>
      <c r="P56" s="45"/>
      <c r="Q56" s="45"/>
      <c r="R56" s="45"/>
      <c r="S56" s="45"/>
      <c r="T56" s="45"/>
      <c r="U56" s="45"/>
      <c r="V56" s="45"/>
      <c r="AD56" s="45"/>
      <c r="AE56" s="45"/>
      <c r="AF56" s="45"/>
      <c r="AG56" s="45"/>
      <c r="AH56" s="45"/>
      <c r="AI56" s="45"/>
      <c r="AJ56" s="45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V56" s="11">
        <v>1200</v>
      </c>
      <c r="EW56" s="11">
        <v>1400</v>
      </c>
      <c r="EX56" s="11">
        <v>2200</v>
      </c>
      <c r="EY56" s="11">
        <v>1600</v>
      </c>
      <c r="EZ56" s="11">
        <v>400</v>
      </c>
      <c r="FA56" s="11">
        <v>-200</v>
      </c>
      <c r="FB56" s="11">
        <v>100</v>
      </c>
      <c r="FC56" s="11">
        <v>500</v>
      </c>
      <c r="FD56" s="11">
        <v>700</v>
      </c>
    </row>
    <row r="57" spans="2:254" s="11" customFormat="1" x14ac:dyDescent="0.2">
      <c r="B57" s="45"/>
      <c r="C57" s="45"/>
      <c r="D57" s="45"/>
      <c r="E57" s="45"/>
      <c r="F57" s="45"/>
      <c r="G57" s="45"/>
      <c r="H57" s="45"/>
      <c r="P57" s="45"/>
      <c r="Q57" s="45"/>
      <c r="R57" s="45"/>
      <c r="S57" s="45"/>
      <c r="T57" s="45"/>
      <c r="U57" s="45"/>
      <c r="V57" s="45"/>
      <c r="AD57" s="45"/>
      <c r="AE57" s="45"/>
      <c r="AF57" s="45"/>
      <c r="AG57" s="45"/>
      <c r="AH57" s="45"/>
      <c r="AI57" s="45"/>
      <c r="AJ57" s="45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W57" s="11">
        <v>2700</v>
      </c>
      <c r="EX57" s="11">
        <v>2600</v>
      </c>
      <c r="EY57" s="11">
        <v>1500</v>
      </c>
      <c r="EZ57" s="11">
        <v>400</v>
      </c>
      <c r="FA57" s="11">
        <v>300</v>
      </c>
      <c r="FB57" s="11">
        <v>0</v>
      </c>
      <c r="FC57" s="11">
        <v>300</v>
      </c>
      <c r="FD57" s="11">
        <v>700</v>
      </c>
      <c r="FE57" s="11">
        <v>700</v>
      </c>
    </row>
    <row r="58" spans="2:254" s="11" customFormat="1" x14ac:dyDescent="0.2">
      <c r="B58" s="45"/>
      <c r="C58" s="45"/>
      <c r="D58" s="45"/>
      <c r="E58" s="45"/>
      <c r="F58" s="45"/>
      <c r="G58" s="45"/>
      <c r="H58" s="45"/>
      <c r="P58" s="45"/>
      <c r="Q58" s="45"/>
      <c r="R58" s="45"/>
      <c r="S58" s="45"/>
      <c r="T58" s="45"/>
      <c r="U58" s="45"/>
      <c r="V58" s="45"/>
      <c r="AD58" s="45"/>
      <c r="AE58" s="45"/>
      <c r="AF58" s="45"/>
      <c r="AG58" s="45"/>
      <c r="AH58" s="45"/>
      <c r="AI58" s="45"/>
      <c r="AJ58" s="45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X58" s="11">
        <v>3000</v>
      </c>
      <c r="EY58" s="11">
        <v>2000</v>
      </c>
      <c r="EZ58" s="11">
        <v>1400</v>
      </c>
      <c r="FA58" s="11">
        <v>-300</v>
      </c>
      <c r="FB58" s="11">
        <v>100</v>
      </c>
      <c r="FC58" s="11">
        <v>0</v>
      </c>
      <c r="FD58" s="11">
        <v>300</v>
      </c>
      <c r="FE58" s="11">
        <v>200</v>
      </c>
      <c r="FF58" s="11">
        <v>600</v>
      </c>
    </row>
    <row r="59" spans="2:254" s="11" customFormat="1" x14ac:dyDescent="0.2">
      <c r="B59" s="45"/>
      <c r="C59" s="45"/>
      <c r="D59" s="45"/>
      <c r="E59" s="45"/>
      <c r="F59" s="45"/>
      <c r="G59" s="45"/>
      <c r="H59" s="45"/>
      <c r="P59" s="45"/>
      <c r="Q59" s="45"/>
      <c r="R59" s="45"/>
      <c r="S59" s="45"/>
      <c r="T59" s="45"/>
      <c r="U59" s="45"/>
      <c r="V59" s="45"/>
      <c r="AD59" s="45"/>
      <c r="AE59" s="45"/>
      <c r="AF59" s="45"/>
      <c r="AG59" s="45"/>
      <c r="AH59" s="45"/>
      <c r="AI59" s="45"/>
      <c r="AJ59" s="45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Y59" s="11">
        <v>2800</v>
      </c>
      <c r="EZ59" s="11">
        <v>0</v>
      </c>
      <c r="FA59" s="11">
        <v>0</v>
      </c>
    </row>
    <row r="60" spans="2:254" s="11" customFormat="1" x14ac:dyDescent="0.2">
      <c r="B60" s="45"/>
      <c r="C60" s="45"/>
      <c r="D60" s="45"/>
      <c r="E60" s="45"/>
      <c r="F60" s="45"/>
      <c r="G60" s="45"/>
      <c r="H60" s="45"/>
      <c r="P60" s="45"/>
      <c r="Q60" s="45"/>
      <c r="R60" s="45"/>
      <c r="S60" s="45"/>
      <c r="T60" s="45"/>
      <c r="U60" s="45"/>
      <c r="V60" s="45"/>
      <c r="AD60" s="45"/>
      <c r="AE60" s="45"/>
      <c r="AF60" s="45"/>
      <c r="AG60" s="45"/>
      <c r="AH60" s="45"/>
      <c r="AI60" s="45"/>
      <c r="AJ60" s="45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Z60" s="11">
        <v>600</v>
      </c>
      <c r="FA60" s="11">
        <v>0</v>
      </c>
      <c r="FB60" s="11">
        <v>300</v>
      </c>
      <c r="FC60" s="11">
        <v>-100</v>
      </c>
      <c r="FD60" s="11">
        <v>600</v>
      </c>
      <c r="FE60" s="11">
        <v>400</v>
      </c>
      <c r="FF60" s="11">
        <v>-100</v>
      </c>
      <c r="FG60" s="11">
        <v>600</v>
      </c>
      <c r="FH60" s="11">
        <v>700</v>
      </c>
    </row>
    <row r="61" spans="2:254" s="11" customFormat="1" x14ac:dyDescent="0.2">
      <c r="B61" s="45"/>
      <c r="C61" s="45"/>
      <c r="D61" s="45"/>
      <c r="E61" s="45"/>
      <c r="F61" s="45"/>
      <c r="G61" s="45"/>
      <c r="H61" s="45"/>
      <c r="P61" s="45"/>
      <c r="Q61" s="45"/>
      <c r="R61" s="45"/>
      <c r="S61" s="45"/>
      <c r="T61" s="45"/>
      <c r="U61" s="45"/>
      <c r="V61" s="45"/>
      <c r="AD61" s="45"/>
      <c r="AE61" s="45"/>
      <c r="AF61" s="45"/>
      <c r="AG61" s="45"/>
      <c r="AH61" s="45"/>
      <c r="AI61" s="45"/>
      <c r="AJ61" s="45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FD61" s="11">
        <v>600</v>
      </c>
      <c r="FE61" s="11">
        <v>2000</v>
      </c>
      <c r="FF61" s="11">
        <v>2000</v>
      </c>
      <c r="FG61" s="11">
        <v>200</v>
      </c>
      <c r="FH61" s="11">
        <v>0</v>
      </c>
      <c r="FI61" s="11">
        <v>900</v>
      </c>
      <c r="FJ61" s="11">
        <v>1400</v>
      </c>
      <c r="FK61" s="11">
        <v>1400</v>
      </c>
      <c r="FL61" s="11">
        <v>1500</v>
      </c>
    </row>
    <row r="62" spans="2:254" s="11" customFormat="1" x14ac:dyDescent="0.2">
      <c r="B62" s="45"/>
      <c r="C62" s="45"/>
      <c r="D62" s="45"/>
      <c r="E62" s="45"/>
      <c r="F62" s="45"/>
      <c r="G62" s="45"/>
      <c r="H62" s="45"/>
      <c r="P62" s="45"/>
      <c r="Q62" s="45"/>
      <c r="R62" s="45"/>
      <c r="S62" s="45"/>
      <c r="T62" s="45"/>
      <c r="U62" s="45"/>
      <c r="V62" s="45"/>
      <c r="AD62" s="45"/>
      <c r="AE62" s="45"/>
      <c r="AF62" s="45"/>
      <c r="AG62" s="45"/>
      <c r="AH62" s="45"/>
      <c r="AI62" s="45"/>
      <c r="AJ62" s="45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FE62" s="11">
        <v>1600</v>
      </c>
      <c r="FF62" s="11">
        <v>1100</v>
      </c>
      <c r="FG62" s="11">
        <v>600</v>
      </c>
      <c r="FH62" s="11">
        <v>500</v>
      </c>
      <c r="FI62" s="11">
        <v>1000</v>
      </c>
      <c r="FJ62" s="11">
        <v>1500</v>
      </c>
      <c r="FK62" s="11">
        <v>2200</v>
      </c>
      <c r="FL62" s="11">
        <v>1600</v>
      </c>
      <c r="FM62" s="11">
        <v>1400</v>
      </c>
    </row>
    <row r="63" spans="2:254" s="11" customFormat="1" x14ac:dyDescent="0.2">
      <c r="B63" s="45"/>
      <c r="C63" s="45"/>
      <c r="D63" s="45"/>
      <c r="E63" s="45"/>
      <c r="F63" s="45"/>
      <c r="G63" s="45"/>
      <c r="H63" s="45"/>
      <c r="P63" s="45"/>
      <c r="Q63" s="45"/>
      <c r="R63" s="45"/>
      <c r="S63" s="45"/>
      <c r="T63" s="45"/>
      <c r="U63" s="45"/>
      <c r="V63" s="45"/>
      <c r="AD63" s="45"/>
      <c r="AE63" s="45"/>
      <c r="AF63" s="45"/>
      <c r="AG63" s="45"/>
      <c r="AH63" s="45"/>
      <c r="AI63" s="45"/>
      <c r="AJ63" s="45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FF63" s="11">
        <v>500</v>
      </c>
      <c r="FG63" s="11">
        <v>600</v>
      </c>
      <c r="FH63" s="11">
        <v>300</v>
      </c>
      <c r="FI63" s="11">
        <v>1100</v>
      </c>
      <c r="FJ63" s="11">
        <v>1600</v>
      </c>
      <c r="FK63" s="11">
        <v>1900</v>
      </c>
      <c r="FL63" s="11">
        <v>1900</v>
      </c>
      <c r="FM63" s="11">
        <v>1700</v>
      </c>
      <c r="FN63" s="11">
        <v>1200</v>
      </c>
    </row>
    <row r="64" spans="2:254" s="11" customFormat="1" x14ac:dyDescent="0.2">
      <c r="B64" s="45"/>
      <c r="C64" s="45"/>
      <c r="D64" s="45"/>
      <c r="E64" s="45"/>
      <c r="F64" s="45"/>
      <c r="G64" s="45"/>
      <c r="H64" s="45"/>
      <c r="P64" s="45"/>
      <c r="Q64" s="45"/>
      <c r="R64" s="45"/>
      <c r="S64" s="45"/>
      <c r="T64" s="45"/>
      <c r="U64" s="45"/>
      <c r="V64" s="45"/>
      <c r="AD64" s="45"/>
      <c r="AE64" s="45"/>
      <c r="AF64" s="45"/>
      <c r="AG64" s="45"/>
      <c r="AH64" s="45"/>
      <c r="AI64" s="45"/>
      <c r="AJ64" s="45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FG64" s="11">
        <v>1100</v>
      </c>
      <c r="FH64" s="11">
        <v>1800</v>
      </c>
      <c r="FI64" s="11">
        <v>300</v>
      </c>
      <c r="FJ64" s="11">
        <v>1000</v>
      </c>
      <c r="FK64" s="11">
        <v>2100</v>
      </c>
      <c r="FL64" s="11">
        <v>2000</v>
      </c>
      <c r="FM64" s="11">
        <v>1600</v>
      </c>
      <c r="FN64" s="11">
        <v>1100</v>
      </c>
      <c r="FO64" s="11">
        <v>400</v>
      </c>
    </row>
    <row r="65" spans="2:195" s="11" customFormat="1" x14ac:dyDescent="0.2">
      <c r="B65" s="45"/>
      <c r="C65" s="45"/>
      <c r="D65" s="45"/>
      <c r="E65" s="45"/>
      <c r="F65" s="45"/>
      <c r="G65" s="45"/>
      <c r="H65" s="45"/>
      <c r="P65" s="45"/>
      <c r="Q65" s="45"/>
      <c r="R65" s="45"/>
      <c r="S65" s="45"/>
      <c r="T65" s="45"/>
      <c r="U65" s="45"/>
      <c r="V65" s="45"/>
      <c r="AD65" s="45"/>
      <c r="AE65" s="45"/>
      <c r="AF65" s="45"/>
      <c r="AG65" s="45"/>
      <c r="AH65" s="45"/>
      <c r="AI65" s="45"/>
      <c r="AJ65" s="45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FJ65" s="11">
        <v>400</v>
      </c>
      <c r="FK65" s="11">
        <v>2400</v>
      </c>
      <c r="FL65" s="11">
        <v>2300</v>
      </c>
      <c r="FM65" s="11">
        <v>-300</v>
      </c>
      <c r="FN65" s="11">
        <v>-200</v>
      </c>
      <c r="FO65" s="11">
        <v>0</v>
      </c>
      <c r="FP65" s="11">
        <v>600</v>
      </c>
      <c r="FQ65" s="11">
        <v>1100</v>
      </c>
      <c r="FR65" s="11">
        <v>600</v>
      </c>
    </row>
    <row r="66" spans="2:195" s="11" customFormat="1" x14ac:dyDescent="0.2">
      <c r="B66" s="45"/>
      <c r="C66" s="45"/>
      <c r="D66" s="45"/>
      <c r="E66" s="45"/>
      <c r="F66" s="45"/>
      <c r="G66" s="45"/>
      <c r="H66" s="45"/>
      <c r="P66" s="45"/>
      <c r="Q66" s="45"/>
      <c r="R66" s="45"/>
      <c r="S66" s="45"/>
      <c r="T66" s="45"/>
      <c r="U66" s="45"/>
      <c r="V66" s="45"/>
      <c r="AD66" s="45"/>
      <c r="AE66" s="45"/>
      <c r="AF66" s="45"/>
      <c r="AG66" s="45"/>
      <c r="AH66" s="45"/>
      <c r="AI66" s="45"/>
      <c r="AJ66" s="45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FK66" s="11">
        <v>2500</v>
      </c>
      <c r="FL66" s="11">
        <v>2400</v>
      </c>
      <c r="FM66" s="11">
        <v>600</v>
      </c>
      <c r="FN66" s="11">
        <v>-700</v>
      </c>
      <c r="FO66" s="11">
        <v>-400</v>
      </c>
      <c r="FP66" s="11">
        <v>-100</v>
      </c>
      <c r="FQ66" s="11">
        <v>0</v>
      </c>
      <c r="FR66" s="11">
        <v>-100</v>
      </c>
      <c r="FS66" s="11">
        <v>-700</v>
      </c>
    </row>
    <row r="67" spans="2:195" s="11" customFormat="1" x14ac:dyDescent="0.2">
      <c r="B67" s="45"/>
      <c r="C67" s="45"/>
      <c r="D67" s="45"/>
      <c r="E67" s="45"/>
      <c r="F67" s="45"/>
      <c r="G67" s="45"/>
      <c r="H67" s="45"/>
      <c r="P67" s="45"/>
      <c r="Q67" s="45"/>
      <c r="R67" s="45"/>
      <c r="S67" s="45"/>
      <c r="T67" s="45"/>
      <c r="U67" s="45"/>
      <c r="V67" s="45"/>
      <c r="AD67" s="45"/>
      <c r="AE67" s="45"/>
      <c r="AF67" s="45"/>
      <c r="AG67" s="45"/>
      <c r="AH67" s="45"/>
      <c r="AI67" s="45"/>
      <c r="AJ67" s="45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FL67" s="11">
        <v>1400</v>
      </c>
      <c r="FM67" s="11">
        <v>400</v>
      </c>
      <c r="FN67" s="11">
        <v>-100</v>
      </c>
      <c r="FO67" s="11">
        <v>-600</v>
      </c>
      <c r="FP67" s="11">
        <v>-600</v>
      </c>
      <c r="FQ67" s="11">
        <v>-300</v>
      </c>
      <c r="FR67" s="11">
        <v>0</v>
      </c>
      <c r="FS67" s="11">
        <v>-200</v>
      </c>
      <c r="FT67" s="11">
        <v>-500</v>
      </c>
    </row>
    <row r="68" spans="2:195" s="11" customFormat="1" x14ac:dyDescent="0.2">
      <c r="B68" s="45"/>
      <c r="C68" s="45"/>
      <c r="D68" s="45"/>
      <c r="E68" s="45"/>
      <c r="F68" s="45"/>
      <c r="G68" s="45"/>
      <c r="H68" s="45"/>
      <c r="P68" s="45"/>
      <c r="Q68" s="45"/>
      <c r="R68" s="45"/>
      <c r="S68" s="45"/>
      <c r="T68" s="45"/>
      <c r="U68" s="45"/>
      <c r="V68" s="45"/>
      <c r="AD68" s="45"/>
      <c r="AE68" s="45"/>
      <c r="AF68" s="45"/>
      <c r="AG68" s="45"/>
      <c r="AH68" s="45"/>
      <c r="AI68" s="45"/>
      <c r="AJ68" s="45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FM68" s="11">
        <v>700</v>
      </c>
      <c r="FN68" s="11">
        <v>-100</v>
      </c>
      <c r="FO68" s="11">
        <v>500</v>
      </c>
      <c r="FP68" s="11">
        <v>-300</v>
      </c>
      <c r="FQ68" s="11">
        <v>-100</v>
      </c>
      <c r="FR68" s="11">
        <v>-400</v>
      </c>
      <c r="FS68" s="11">
        <v>-400</v>
      </c>
      <c r="FT68" s="11">
        <v>-300</v>
      </c>
      <c r="FU68" s="11">
        <v>-1000</v>
      </c>
    </row>
    <row r="69" spans="2:195" s="11" customFormat="1" x14ac:dyDescent="0.2">
      <c r="B69" s="45"/>
      <c r="C69" s="45"/>
      <c r="D69" s="45"/>
      <c r="E69" s="45"/>
      <c r="F69" s="45"/>
      <c r="G69" s="45"/>
      <c r="H69" s="45"/>
      <c r="P69" s="45"/>
      <c r="Q69" s="45"/>
      <c r="R69" s="45"/>
      <c r="S69" s="45"/>
      <c r="T69" s="45"/>
      <c r="U69" s="45"/>
      <c r="V69" s="45"/>
      <c r="AD69" s="45"/>
      <c r="AE69" s="45"/>
      <c r="AF69" s="45"/>
      <c r="AG69" s="45"/>
      <c r="AH69" s="45"/>
      <c r="AI69" s="45"/>
      <c r="AJ69" s="45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FN69" s="11">
        <v>0</v>
      </c>
      <c r="FO69" s="11">
        <v>-100</v>
      </c>
      <c r="FP69" s="11">
        <v>-600</v>
      </c>
      <c r="FQ69" s="11">
        <v>-200</v>
      </c>
      <c r="FR69" s="11">
        <v>-200</v>
      </c>
      <c r="FS69" s="11">
        <v>-300</v>
      </c>
      <c r="FT69" s="11">
        <v>-300</v>
      </c>
      <c r="FU69" s="11">
        <v>-600</v>
      </c>
      <c r="FV69" s="11">
        <v>-800</v>
      </c>
    </row>
    <row r="70" spans="2:195" s="11" customFormat="1" x14ac:dyDescent="0.2">
      <c r="B70" s="45"/>
      <c r="C70" s="45"/>
      <c r="D70" s="45"/>
      <c r="E70" s="45"/>
      <c r="F70" s="45"/>
      <c r="G70" s="45"/>
      <c r="H70" s="45"/>
      <c r="P70" s="45"/>
      <c r="Q70" s="45"/>
      <c r="R70" s="45"/>
      <c r="S70" s="45"/>
      <c r="T70" s="45"/>
      <c r="U70" s="45"/>
      <c r="V70" s="45"/>
      <c r="AD70" s="45"/>
      <c r="AE70" s="45"/>
      <c r="AF70" s="45"/>
      <c r="AG70" s="45"/>
      <c r="AH70" s="45"/>
      <c r="AI70" s="45"/>
      <c r="AJ70" s="45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FQ70" s="11">
        <v>-1500</v>
      </c>
      <c r="FR70" s="11">
        <v>-1000</v>
      </c>
      <c r="FS70" s="11">
        <v>-200</v>
      </c>
      <c r="FT70" s="11">
        <v>-800</v>
      </c>
      <c r="FU70" s="11">
        <v>-1000</v>
      </c>
      <c r="FV70" s="11">
        <v>-700</v>
      </c>
      <c r="FW70" s="11">
        <v>-200</v>
      </c>
      <c r="FX70" s="11">
        <v>200</v>
      </c>
      <c r="FY70" s="11">
        <v>900</v>
      </c>
    </row>
    <row r="71" spans="2:195" s="11" customFormat="1" x14ac:dyDescent="0.2">
      <c r="B71" s="45"/>
      <c r="C71" s="45"/>
      <c r="D71" s="45"/>
      <c r="E71" s="45"/>
      <c r="F71" s="45"/>
      <c r="G71" s="45"/>
      <c r="H71" s="45"/>
      <c r="P71" s="45"/>
      <c r="Q71" s="45"/>
      <c r="R71" s="45"/>
      <c r="S71" s="45"/>
      <c r="T71" s="45"/>
      <c r="U71" s="45"/>
      <c r="V71" s="45"/>
      <c r="AD71" s="45"/>
      <c r="AE71" s="45"/>
      <c r="AF71" s="45"/>
      <c r="AG71" s="45"/>
      <c r="AH71" s="45"/>
      <c r="AI71" s="45"/>
      <c r="AJ71" s="45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FR71" s="11">
        <v>-1200</v>
      </c>
      <c r="FS71" s="11">
        <v>-1000</v>
      </c>
      <c r="FT71" s="11">
        <v>300</v>
      </c>
      <c r="FU71" s="11">
        <v>-1100</v>
      </c>
      <c r="FV71" s="11">
        <v>-300</v>
      </c>
      <c r="FW71" s="11">
        <v>-500</v>
      </c>
      <c r="FX71" s="11">
        <v>100</v>
      </c>
      <c r="FY71" s="11">
        <v>500</v>
      </c>
      <c r="FZ71" s="11">
        <v>1000</v>
      </c>
    </row>
    <row r="72" spans="2:195" s="11" customFormat="1" x14ac:dyDescent="0.2">
      <c r="B72" s="45"/>
      <c r="C72" s="45"/>
      <c r="D72" s="45"/>
      <c r="E72" s="45"/>
      <c r="F72" s="45"/>
      <c r="G72" s="45"/>
      <c r="H72" s="45"/>
      <c r="P72" s="45"/>
      <c r="Q72" s="45"/>
      <c r="R72" s="45"/>
      <c r="S72" s="45"/>
      <c r="T72" s="45"/>
      <c r="U72" s="45"/>
      <c r="V72" s="45"/>
      <c r="AD72" s="45"/>
      <c r="AE72" s="45"/>
      <c r="AF72" s="45"/>
      <c r="AG72" s="45"/>
      <c r="AH72" s="45"/>
      <c r="AI72" s="45"/>
      <c r="AJ72" s="45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FS72" s="11">
        <v>-700</v>
      </c>
      <c r="FT72" s="11">
        <v>-100</v>
      </c>
      <c r="FU72" s="11">
        <v>-700</v>
      </c>
      <c r="FV72" s="11">
        <v>-1300</v>
      </c>
      <c r="FW72" s="11">
        <v>-600</v>
      </c>
      <c r="FX72" s="11">
        <v>-1000</v>
      </c>
      <c r="FY72" s="11">
        <v>100</v>
      </c>
      <c r="FZ72" s="11">
        <v>700</v>
      </c>
      <c r="GA72" s="11">
        <v>900</v>
      </c>
    </row>
    <row r="73" spans="2:195" s="11" customFormat="1" x14ac:dyDescent="0.2">
      <c r="B73" s="45"/>
      <c r="C73" s="45"/>
      <c r="D73" s="45"/>
      <c r="E73" s="45"/>
      <c r="F73" s="45"/>
      <c r="G73" s="45"/>
      <c r="H73" s="45"/>
      <c r="P73" s="45"/>
      <c r="Q73" s="45"/>
      <c r="R73" s="45"/>
      <c r="S73" s="45"/>
      <c r="T73" s="45"/>
      <c r="U73" s="45"/>
      <c r="V73" s="45"/>
      <c r="AD73" s="45"/>
      <c r="AE73" s="45"/>
      <c r="AF73" s="45"/>
      <c r="AG73" s="45"/>
      <c r="AH73" s="45"/>
      <c r="AI73" s="45"/>
      <c r="AJ73" s="45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FT73" s="11">
        <v>-500</v>
      </c>
      <c r="FU73" s="11">
        <v>-1800</v>
      </c>
      <c r="FV73" s="11">
        <v>-900</v>
      </c>
      <c r="FW73" s="11">
        <v>-1500</v>
      </c>
      <c r="FX73" s="11">
        <v>-1000</v>
      </c>
      <c r="FY73" s="11">
        <v>-400</v>
      </c>
      <c r="FZ73" s="11">
        <v>1000</v>
      </c>
      <c r="GA73" s="11">
        <v>800</v>
      </c>
      <c r="GB73" s="11">
        <v>700</v>
      </c>
    </row>
    <row r="74" spans="2:195" s="11" customFormat="1" x14ac:dyDescent="0.2">
      <c r="B74" s="45"/>
      <c r="C74" s="45"/>
      <c r="D74" s="45"/>
      <c r="E74" s="45"/>
      <c r="F74" s="45"/>
      <c r="G74" s="45"/>
      <c r="H74" s="45"/>
      <c r="P74" s="45"/>
      <c r="Q74" s="45"/>
      <c r="R74" s="45"/>
      <c r="S74" s="45"/>
      <c r="T74" s="45"/>
      <c r="U74" s="45"/>
      <c r="V74" s="45"/>
      <c r="AD74" s="45"/>
      <c r="AE74" s="45"/>
      <c r="AF74" s="45"/>
      <c r="AG74" s="45"/>
      <c r="AH74" s="45"/>
      <c r="AI74" s="45"/>
      <c r="AJ74" s="45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FU74" s="11">
        <v>-2100</v>
      </c>
      <c r="FV74" s="11">
        <v>-1500</v>
      </c>
      <c r="FW74" s="11">
        <v>-900</v>
      </c>
      <c r="FX74" s="11">
        <v>-2000</v>
      </c>
      <c r="FY74" s="11">
        <v>-1100</v>
      </c>
      <c r="FZ74" s="11">
        <v>0</v>
      </c>
      <c r="GA74" s="11">
        <v>1000</v>
      </c>
      <c r="GB74" s="11">
        <v>600</v>
      </c>
      <c r="GC74" s="11">
        <v>1200</v>
      </c>
    </row>
    <row r="75" spans="2:195" s="11" customFormat="1" x14ac:dyDescent="0.2">
      <c r="B75" s="45"/>
      <c r="C75" s="45"/>
      <c r="D75" s="45"/>
      <c r="E75" s="45"/>
      <c r="F75" s="45"/>
      <c r="G75" s="45"/>
      <c r="H75" s="45"/>
      <c r="P75" s="45"/>
      <c r="Q75" s="45"/>
      <c r="R75" s="45"/>
      <c r="S75" s="45"/>
      <c r="T75" s="45"/>
      <c r="U75" s="45"/>
      <c r="V75" s="45"/>
      <c r="AD75" s="45"/>
      <c r="AE75" s="45"/>
      <c r="AF75" s="45"/>
      <c r="AG75" s="45"/>
      <c r="AH75" s="45"/>
      <c r="AI75" s="45"/>
      <c r="AJ75" s="45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FX75" s="11">
        <v>-1600</v>
      </c>
      <c r="FY75" s="11">
        <v>-2200</v>
      </c>
      <c r="FZ75" s="11">
        <v>-900</v>
      </c>
      <c r="GA75" s="11">
        <v>-300</v>
      </c>
      <c r="GB75" s="11">
        <v>600</v>
      </c>
      <c r="GC75" s="11">
        <v>1900</v>
      </c>
      <c r="GD75" s="11">
        <v>2100</v>
      </c>
      <c r="GE75" s="11">
        <v>800</v>
      </c>
    </row>
    <row r="76" spans="2:195" s="11" customFormat="1" x14ac:dyDescent="0.2">
      <c r="B76" s="45"/>
      <c r="C76" s="45"/>
      <c r="D76" s="45"/>
      <c r="E76" s="45"/>
      <c r="F76" s="45"/>
      <c r="G76" s="45"/>
      <c r="H76" s="45"/>
      <c r="P76" s="45"/>
      <c r="Q76" s="45"/>
      <c r="R76" s="45"/>
      <c r="S76" s="45"/>
      <c r="T76" s="45"/>
      <c r="U76" s="45"/>
      <c r="V76" s="45"/>
      <c r="AD76" s="45"/>
      <c r="AE76" s="45"/>
      <c r="AF76" s="45"/>
      <c r="AG76" s="45"/>
      <c r="AH76" s="45"/>
      <c r="AI76" s="45"/>
      <c r="AJ76" s="45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FY76" s="11">
        <v>-2900</v>
      </c>
      <c r="FZ76" s="11">
        <v>-1100</v>
      </c>
      <c r="GA76" s="11">
        <v>-100</v>
      </c>
      <c r="GB76" s="11">
        <v>-200</v>
      </c>
      <c r="GC76" s="11">
        <v>800</v>
      </c>
      <c r="GD76" s="11">
        <v>1900</v>
      </c>
      <c r="GE76" s="11">
        <v>2800</v>
      </c>
      <c r="GF76" s="11">
        <v>2000</v>
      </c>
      <c r="GG76" s="11">
        <v>900</v>
      </c>
    </row>
    <row r="77" spans="2:195" s="11" customFormat="1" x14ac:dyDescent="0.2">
      <c r="B77" s="45"/>
      <c r="C77" s="45"/>
      <c r="D77" s="45"/>
      <c r="E77" s="45"/>
      <c r="F77" s="45"/>
      <c r="G77" s="45"/>
      <c r="H77" s="45"/>
      <c r="P77" s="45"/>
      <c r="Q77" s="45"/>
      <c r="R77" s="45"/>
      <c r="S77" s="45"/>
      <c r="T77" s="45"/>
      <c r="U77" s="45"/>
      <c r="V77" s="45"/>
      <c r="AD77" s="45"/>
      <c r="AE77" s="45"/>
      <c r="AF77" s="45"/>
      <c r="AG77" s="45"/>
      <c r="AH77" s="45"/>
      <c r="AI77" s="45"/>
      <c r="AJ77" s="45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FZ77" s="11">
        <v>-1700</v>
      </c>
      <c r="GA77" s="11">
        <v>-200</v>
      </c>
      <c r="GB77" s="11">
        <v>-200</v>
      </c>
      <c r="GC77" s="11">
        <v>-200</v>
      </c>
      <c r="GD77" s="11">
        <v>1500</v>
      </c>
      <c r="GE77" s="11">
        <v>1800</v>
      </c>
      <c r="GF77" s="11">
        <v>2600</v>
      </c>
      <c r="GG77" s="11">
        <v>2200</v>
      </c>
      <c r="GH77" s="11">
        <v>1500</v>
      </c>
    </row>
    <row r="78" spans="2:195" s="11" customFormat="1" x14ac:dyDescent="0.2">
      <c r="B78" s="45"/>
      <c r="C78" s="45"/>
      <c r="D78" s="45"/>
      <c r="E78" s="45"/>
      <c r="F78" s="45"/>
      <c r="G78" s="45"/>
      <c r="H78" s="45"/>
      <c r="P78" s="45"/>
      <c r="Q78" s="45"/>
      <c r="R78" s="45"/>
      <c r="S78" s="45"/>
      <c r="T78" s="45"/>
      <c r="U78" s="45"/>
      <c r="V78" s="45"/>
      <c r="AD78" s="45"/>
      <c r="AE78" s="45"/>
      <c r="AF78" s="45"/>
      <c r="AG78" s="45"/>
      <c r="AH78" s="45"/>
      <c r="AI78" s="45"/>
      <c r="AJ78" s="45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GA78" s="11">
        <v>-300</v>
      </c>
      <c r="GB78" s="11">
        <v>200</v>
      </c>
      <c r="GC78" s="11">
        <v>-200</v>
      </c>
      <c r="GD78" s="11">
        <v>300</v>
      </c>
      <c r="GE78" s="11">
        <v>1700</v>
      </c>
      <c r="GF78" s="11">
        <v>2000</v>
      </c>
      <c r="GG78" s="11">
        <v>2000</v>
      </c>
      <c r="GH78" s="11">
        <v>500</v>
      </c>
      <c r="GI78" s="11">
        <v>400</v>
      </c>
    </row>
    <row r="79" spans="2:195" s="11" customFormat="1" x14ac:dyDescent="0.2">
      <c r="B79" s="45"/>
      <c r="C79" s="45"/>
      <c r="D79" s="45"/>
      <c r="E79" s="45"/>
      <c r="F79" s="45"/>
      <c r="G79" s="45"/>
      <c r="H79" s="45"/>
      <c r="P79" s="45"/>
      <c r="Q79" s="45"/>
      <c r="R79" s="45"/>
      <c r="S79" s="45"/>
      <c r="T79" s="45"/>
      <c r="U79" s="45"/>
      <c r="V79" s="45"/>
      <c r="AD79" s="45"/>
      <c r="AE79" s="45"/>
      <c r="AF79" s="45"/>
      <c r="AG79" s="45"/>
      <c r="AH79" s="45"/>
      <c r="AI79" s="45"/>
      <c r="AJ79" s="45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GB79" s="11">
        <v>-1100</v>
      </c>
      <c r="GC79" s="11">
        <v>-1000</v>
      </c>
      <c r="GD79" s="11">
        <v>400</v>
      </c>
      <c r="GE79" s="11">
        <v>1200</v>
      </c>
      <c r="GF79" s="11">
        <v>1600</v>
      </c>
      <c r="GG79" s="11">
        <v>900</v>
      </c>
      <c r="GH79" s="11">
        <v>1100</v>
      </c>
      <c r="GI79" s="11">
        <v>1500</v>
      </c>
      <c r="GJ79" s="11">
        <v>1200</v>
      </c>
    </row>
    <row r="80" spans="2:195" s="11" customFormat="1" x14ac:dyDescent="0.2">
      <c r="B80" s="45"/>
      <c r="C80" s="45"/>
      <c r="D80" s="45"/>
      <c r="E80" s="45"/>
      <c r="F80" s="45"/>
      <c r="G80" s="45"/>
      <c r="H80" s="45"/>
      <c r="P80" s="45"/>
      <c r="Q80" s="45"/>
      <c r="R80" s="45"/>
      <c r="S80" s="45"/>
      <c r="T80" s="45"/>
      <c r="U80" s="45"/>
      <c r="V80" s="45"/>
      <c r="AD80" s="45"/>
      <c r="AE80" s="45"/>
      <c r="AF80" s="45"/>
      <c r="AG80" s="45"/>
      <c r="AH80" s="45"/>
      <c r="AI80" s="45"/>
      <c r="AJ80" s="45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GE80" s="11">
        <v>1000</v>
      </c>
      <c r="GF80" s="11">
        <v>1700</v>
      </c>
      <c r="GG80" s="11">
        <v>800</v>
      </c>
      <c r="GH80" s="11">
        <v>800</v>
      </c>
      <c r="GI80" s="11">
        <v>1000</v>
      </c>
      <c r="GJ80" s="11">
        <v>1400</v>
      </c>
      <c r="GK80" s="11">
        <v>2400</v>
      </c>
      <c r="GL80" s="11">
        <v>2400</v>
      </c>
      <c r="GM80" s="11">
        <v>1900</v>
      </c>
    </row>
    <row r="81" spans="2:218" s="11" customFormat="1" x14ac:dyDescent="0.2">
      <c r="B81" s="45"/>
      <c r="C81" s="45"/>
      <c r="D81" s="45"/>
      <c r="E81" s="45"/>
      <c r="F81" s="45"/>
      <c r="G81" s="45"/>
      <c r="H81" s="45"/>
      <c r="P81" s="45"/>
      <c r="Q81" s="45"/>
      <c r="R81" s="45"/>
      <c r="S81" s="45"/>
      <c r="T81" s="45"/>
      <c r="U81" s="45"/>
      <c r="V81" s="45"/>
      <c r="AD81" s="45"/>
      <c r="AE81" s="45"/>
      <c r="AF81" s="45"/>
      <c r="AG81" s="45"/>
      <c r="AH81" s="45"/>
      <c r="AI81" s="45"/>
      <c r="AJ81" s="45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GF81" s="11">
        <v>1400</v>
      </c>
      <c r="GG81" s="11">
        <v>900</v>
      </c>
      <c r="GH81" s="11">
        <v>200</v>
      </c>
      <c r="GI81" s="11">
        <v>800</v>
      </c>
      <c r="GJ81" s="11">
        <v>1300</v>
      </c>
      <c r="GK81" s="11">
        <v>1600</v>
      </c>
      <c r="GL81" s="11">
        <v>2500</v>
      </c>
      <c r="GM81" s="11">
        <v>2600</v>
      </c>
      <c r="GN81" s="11">
        <v>1700</v>
      </c>
    </row>
    <row r="82" spans="2:218" s="11" customFormat="1" x14ac:dyDescent="0.2">
      <c r="B82" s="45"/>
      <c r="C82" s="45"/>
      <c r="D82" s="45"/>
      <c r="E82" s="45"/>
      <c r="F82" s="45"/>
      <c r="G82" s="45"/>
      <c r="H82" s="45"/>
      <c r="P82" s="45"/>
      <c r="Q82" s="45"/>
      <c r="R82" s="45"/>
      <c r="S82" s="45"/>
      <c r="T82" s="45"/>
      <c r="U82" s="45"/>
      <c r="V82" s="45"/>
      <c r="AD82" s="45"/>
      <c r="AE82" s="45"/>
      <c r="AF82" s="45"/>
      <c r="AG82" s="45"/>
      <c r="AH82" s="45"/>
      <c r="AI82" s="45"/>
      <c r="AJ82" s="45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GG82" s="11">
        <v>400</v>
      </c>
      <c r="GH82" s="11">
        <v>800</v>
      </c>
      <c r="GI82" s="11">
        <v>900</v>
      </c>
      <c r="GJ82" s="11">
        <v>1600</v>
      </c>
      <c r="GK82" s="11">
        <v>2200</v>
      </c>
      <c r="GL82" s="11">
        <v>2800</v>
      </c>
      <c r="GM82" s="11">
        <v>2700</v>
      </c>
      <c r="GN82" s="11">
        <v>2200</v>
      </c>
      <c r="GO82" s="11">
        <v>2000</v>
      </c>
    </row>
    <row r="83" spans="2:218" s="11" customFormat="1" x14ac:dyDescent="0.2">
      <c r="B83" s="45"/>
      <c r="C83" s="45"/>
      <c r="D83" s="45"/>
      <c r="E83" s="45"/>
      <c r="F83" s="45"/>
      <c r="G83" s="45"/>
      <c r="H83" s="45"/>
      <c r="P83" s="45"/>
      <c r="Q83" s="45"/>
      <c r="R83" s="45"/>
      <c r="S83" s="45"/>
      <c r="T83" s="45"/>
      <c r="U83" s="45"/>
      <c r="V83" s="45"/>
      <c r="AD83" s="45"/>
      <c r="AE83" s="45"/>
      <c r="AF83" s="45"/>
      <c r="AG83" s="45"/>
      <c r="AH83" s="45"/>
      <c r="AI83" s="45"/>
      <c r="AJ83" s="45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GH83" s="11">
        <v>-600</v>
      </c>
      <c r="GI83" s="11">
        <v>-200</v>
      </c>
      <c r="GJ83" s="11">
        <v>800</v>
      </c>
      <c r="GK83" s="11">
        <v>1600</v>
      </c>
      <c r="GL83" s="11">
        <v>2100</v>
      </c>
      <c r="GM83" s="11">
        <v>2400</v>
      </c>
      <c r="GN83" s="11">
        <v>2100</v>
      </c>
      <c r="GO83" s="11">
        <v>1600</v>
      </c>
      <c r="GP83" s="11">
        <v>600</v>
      </c>
    </row>
    <row r="84" spans="2:218" s="11" customFormat="1" x14ac:dyDescent="0.2">
      <c r="B84" s="45"/>
      <c r="C84" s="45"/>
      <c r="D84" s="45"/>
      <c r="E84" s="45"/>
      <c r="F84" s="45"/>
      <c r="G84" s="45"/>
      <c r="H84" s="45"/>
      <c r="P84" s="45"/>
      <c r="Q84" s="45"/>
      <c r="R84" s="45"/>
      <c r="S84" s="45"/>
      <c r="T84" s="45"/>
      <c r="U84" s="45"/>
      <c r="V84" s="45"/>
      <c r="AD84" s="45"/>
      <c r="AE84" s="45"/>
      <c r="AF84" s="45"/>
      <c r="AG84" s="45"/>
      <c r="AH84" s="45"/>
      <c r="AI84" s="45"/>
      <c r="AJ84" s="45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GI84" s="11">
        <v>-400</v>
      </c>
      <c r="GJ84" s="11">
        <v>800</v>
      </c>
      <c r="GK84" s="11">
        <v>1900</v>
      </c>
      <c r="GL84" s="11">
        <v>2200</v>
      </c>
      <c r="GM84" s="11">
        <v>1700</v>
      </c>
      <c r="GN84" s="11">
        <v>1600</v>
      </c>
      <c r="GO84" s="11">
        <v>1200</v>
      </c>
      <c r="GP84" s="11">
        <v>500</v>
      </c>
      <c r="GQ84" s="11">
        <v>400</v>
      </c>
    </row>
    <row r="85" spans="2:218" s="11" customFormat="1" x14ac:dyDescent="0.2">
      <c r="B85" s="45"/>
      <c r="C85" s="45"/>
      <c r="D85" s="45"/>
      <c r="E85" s="45"/>
      <c r="F85" s="45"/>
      <c r="G85" s="45"/>
      <c r="H85" s="45"/>
      <c r="P85" s="45"/>
      <c r="Q85" s="45"/>
      <c r="R85" s="45"/>
      <c r="S85" s="45"/>
      <c r="T85" s="45"/>
      <c r="U85" s="45"/>
      <c r="V85" s="45"/>
      <c r="AD85" s="45"/>
      <c r="AE85" s="45"/>
      <c r="AF85" s="45"/>
      <c r="AG85" s="45"/>
      <c r="AH85" s="45"/>
      <c r="AI85" s="45"/>
      <c r="AJ85" s="45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GM85" s="11">
        <v>2900</v>
      </c>
      <c r="GN85" s="11">
        <v>2900</v>
      </c>
      <c r="GO85" s="11">
        <v>1600</v>
      </c>
      <c r="GP85" s="11">
        <v>700</v>
      </c>
      <c r="GQ85" s="11">
        <v>400</v>
      </c>
      <c r="GR85" s="11">
        <v>0</v>
      </c>
      <c r="GS85" s="11">
        <v>-300</v>
      </c>
      <c r="GT85" s="11">
        <v>-400</v>
      </c>
      <c r="GU85" s="11">
        <v>0</v>
      </c>
    </row>
    <row r="86" spans="2:218" s="11" customFormat="1" x14ac:dyDescent="0.2">
      <c r="B86" s="45"/>
      <c r="C86" s="45"/>
      <c r="D86" s="45"/>
      <c r="E86" s="45"/>
      <c r="F86" s="45"/>
      <c r="G86" s="45"/>
      <c r="H86" s="45"/>
      <c r="P86" s="45"/>
      <c r="Q86" s="45"/>
      <c r="R86" s="45"/>
      <c r="S86" s="45"/>
      <c r="T86" s="45"/>
      <c r="U86" s="45"/>
      <c r="V86" s="45"/>
      <c r="AD86" s="45"/>
      <c r="AE86" s="45"/>
      <c r="AF86" s="45"/>
      <c r="AG86" s="45"/>
      <c r="AH86" s="45"/>
      <c r="AI86" s="45"/>
      <c r="AJ86" s="45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GN86" s="11">
        <v>2400</v>
      </c>
      <c r="GO86" s="11">
        <v>1800</v>
      </c>
      <c r="GP86" s="11">
        <v>1700</v>
      </c>
      <c r="GQ86" s="11">
        <v>800</v>
      </c>
      <c r="GR86" s="11">
        <v>-100</v>
      </c>
      <c r="GS86" s="11">
        <v>-500</v>
      </c>
      <c r="GT86" s="11">
        <v>-200</v>
      </c>
      <c r="GU86" s="11">
        <v>300</v>
      </c>
      <c r="GV86" s="11">
        <v>-100</v>
      </c>
    </row>
    <row r="87" spans="2:218" s="11" customFormat="1" x14ac:dyDescent="0.2">
      <c r="B87" s="45"/>
      <c r="C87" s="45"/>
      <c r="D87" s="45"/>
      <c r="E87" s="45"/>
      <c r="F87" s="45"/>
      <c r="G87" s="45"/>
      <c r="H87" s="45"/>
      <c r="P87" s="45"/>
      <c r="Q87" s="45"/>
      <c r="R87" s="45"/>
      <c r="S87" s="45"/>
      <c r="T87" s="45"/>
      <c r="U87" s="45"/>
      <c r="V87" s="45"/>
      <c r="AD87" s="45"/>
      <c r="AE87" s="45"/>
      <c r="AF87" s="45"/>
      <c r="AG87" s="45"/>
      <c r="AH87" s="45"/>
      <c r="AI87" s="45"/>
      <c r="AJ87" s="45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GO87" s="11">
        <v>1100</v>
      </c>
      <c r="GP87" s="11">
        <v>700</v>
      </c>
      <c r="GQ87" s="11">
        <v>600</v>
      </c>
      <c r="GR87" s="11">
        <v>-900</v>
      </c>
      <c r="GS87" s="11">
        <v>-1600</v>
      </c>
      <c r="GT87" s="11">
        <v>-1500</v>
      </c>
      <c r="GU87" s="11">
        <v>-600</v>
      </c>
      <c r="GV87" s="11">
        <v>-500</v>
      </c>
      <c r="GW87" s="11">
        <v>-800</v>
      </c>
    </row>
    <row r="88" spans="2:218" s="11" customFormat="1" x14ac:dyDescent="0.2">
      <c r="B88" s="45"/>
      <c r="C88" s="45"/>
      <c r="D88" s="45"/>
      <c r="E88" s="45"/>
      <c r="F88" s="45"/>
      <c r="G88" s="45"/>
      <c r="H88" s="45"/>
      <c r="P88" s="45"/>
      <c r="Q88" s="45"/>
      <c r="R88" s="45"/>
      <c r="S88" s="45"/>
      <c r="T88" s="45"/>
      <c r="U88" s="45"/>
      <c r="V88" s="45"/>
      <c r="AD88" s="45"/>
      <c r="AE88" s="45"/>
      <c r="AF88" s="45"/>
      <c r="AG88" s="45"/>
      <c r="AH88" s="45"/>
      <c r="AI88" s="45"/>
      <c r="AJ88" s="45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GP88" s="11">
        <v>900</v>
      </c>
      <c r="GQ88" s="11">
        <v>0</v>
      </c>
      <c r="GR88" s="11">
        <v>-600</v>
      </c>
      <c r="GS88" s="11">
        <v>-2100</v>
      </c>
      <c r="GT88" s="11">
        <v>-1900</v>
      </c>
      <c r="GU88" s="11">
        <v>-1600</v>
      </c>
      <c r="GV88" s="11">
        <v>-600</v>
      </c>
      <c r="GW88" s="11">
        <v>-700</v>
      </c>
      <c r="GX88" s="11">
        <v>-1200</v>
      </c>
    </row>
    <row r="89" spans="2:218" s="11" customFormat="1" x14ac:dyDescent="0.2">
      <c r="B89" s="45"/>
      <c r="C89" s="45"/>
      <c r="D89" s="45"/>
      <c r="E89" s="45"/>
      <c r="F89" s="45"/>
      <c r="G89" s="45"/>
      <c r="H89" s="45"/>
      <c r="P89" s="45"/>
      <c r="Q89" s="45"/>
      <c r="R89" s="45"/>
      <c r="S89" s="45"/>
      <c r="T89" s="45"/>
      <c r="U89" s="45"/>
      <c r="V89" s="45"/>
      <c r="AD89" s="45"/>
      <c r="AE89" s="45"/>
      <c r="AF89" s="45"/>
      <c r="AG89" s="45"/>
      <c r="AH89" s="45"/>
      <c r="AI89" s="45"/>
      <c r="AJ89" s="45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GS89" s="11">
        <v>-800</v>
      </c>
      <c r="GT89" s="11">
        <v>-1000</v>
      </c>
      <c r="GU89" s="11">
        <v>-1600</v>
      </c>
      <c r="GV89" s="11">
        <v>-800</v>
      </c>
      <c r="GW89" s="11">
        <v>-500</v>
      </c>
      <c r="GX89" s="11">
        <v>-300</v>
      </c>
      <c r="GY89" s="11">
        <v>-100</v>
      </c>
      <c r="GZ89" s="11">
        <v>-200</v>
      </c>
      <c r="HA89" s="11">
        <v>-100</v>
      </c>
    </row>
    <row r="90" spans="2:218" s="11" customFormat="1" x14ac:dyDescent="0.2">
      <c r="B90" s="45"/>
      <c r="C90" s="45"/>
      <c r="D90" s="45"/>
      <c r="E90" s="45"/>
      <c r="F90" s="45"/>
      <c r="G90" s="45"/>
      <c r="H90" s="45"/>
      <c r="P90" s="45"/>
      <c r="Q90" s="45"/>
      <c r="R90" s="45"/>
      <c r="S90" s="45"/>
      <c r="T90" s="45"/>
      <c r="U90" s="45"/>
      <c r="V90" s="45"/>
      <c r="AD90" s="45"/>
      <c r="AE90" s="45"/>
      <c r="AF90" s="45"/>
      <c r="AG90" s="45"/>
      <c r="AH90" s="45"/>
      <c r="AI90" s="45"/>
      <c r="AJ90" s="45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GT90" s="11">
        <v>-1200</v>
      </c>
      <c r="GU90" s="11">
        <v>-1500</v>
      </c>
      <c r="GV90" s="11">
        <v>-300</v>
      </c>
      <c r="GW90" s="11">
        <v>-800</v>
      </c>
      <c r="GX90" s="11">
        <v>-500</v>
      </c>
      <c r="GY90" s="11">
        <v>-600</v>
      </c>
      <c r="GZ90" s="11">
        <v>-200</v>
      </c>
      <c r="HA90" s="11">
        <v>-400</v>
      </c>
      <c r="HB90" s="11">
        <v>-900</v>
      </c>
    </row>
    <row r="91" spans="2:218" s="11" customFormat="1" x14ac:dyDescent="0.2">
      <c r="B91" s="45"/>
      <c r="C91" s="45"/>
      <c r="D91" s="45"/>
      <c r="E91" s="45"/>
      <c r="F91" s="45"/>
      <c r="G91" s="45"/>
      <c r="H91" s="45"/>
      <c r="P91" s="45"/>
      <c r="Q91" s="45"/>
      <c r="R91" s="45"/>
      <c r="S91" s="45"/>
      <c r="T91" s="45"/>
      <c r="U91" s="45"/>
      <c r="V91" s="45"/>
      <c r="AD91" s="45"/>
      <c r="AE91" s="45"/>
      <c r="AF91" s="45"/>
      <c r="AG91" s="45"/>
      <c r="AH91" s="45"/>
      <c r="AI91" s="45"/>
      <c r="AJ91" s="45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GU91" s="11">
        <v>-2000</v>
      </c>
      <c r="GV91" s="11">
        <v>-700</v>
      </c>
      <c r="GW91" s="11">
        <v>-300</v>
      </c>
      <c r="GX91" s="11">
        <v>0</v>
      </c>
      <c r="GY91" s="11">
        <v>200</v>
      </c>
      <c r="GZ91" s="11">
        <v>-400</v>
      </c>
      <c r="HA91" s="11">
        <v>200</v>
      </c>
      <c r="HB91" s="11">
        <v>0</v>
      </c>
      <c r="HC91" s="11">
        <v>-500</v>
      </c>
    </row>
    <row r="92" spans="2:218" s="11" customFormat="1" x14ac:dyDescent="0.2">
      <c r="B92" s="45"/>
      <c r="C92" s="45"/>
      <c r="D92" s="45"/>
      <c r="E92" s="45"/>
      <c r="F92" s="45"/>
      <c r="G92" s="45"/>
      <c r="H92" s="45"/>
      <c r="P92" s="45"/>
      <c r="Q92" s="45"/>
      <c r="R92" s="45"/>
      <c r="S92" s="45"/>
      <c r="T92" s="45"/>
      <c r="U92" s="45"/>
      <c r="V92" s="45"/>
      <c r="AD92" s="45"/>
      <c r="AE92" s="45"/>
      <c r="AF92" s="45"/>
      <c r="AG92" s="45"/>
      <c r="AH92" s="45"/>
      <c r="AI92" s="45"/>
      <c r="AJ92" s="45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GV92" s="11">
        <v>-1400</v>
      </c>
      <c r="GW92" s="11">
        <v>-300</v>
      </c>
      <c r="GX92" s="11">
        <v>1000</v>
      </c>
      <c r="GY92" s="11">
        <v>-600</v>
      </c>
      <c r="GZ92" s="11">
        <v>-200</v>
      </c>
      <c r="HA92" s="11">
        <v>200</v>
      </c>
      <c r="HB92" s="11">
        <v>200</v>
      </c>
      <c r="HC92" s="11">
        <v>400</v>
      </c>
      <c r="HD92" s="11">
        <v>800</v>
      </c>
    </row>
    <row r="93" spans="2:218" s="11" customFormat="1" x14ac:dyDescent="0.2">
      <c r="B93" s="45"/>
      <c r="C93" s="45"/>
      <c r="D93" s="45"/>
      <c r="E93" s="45"/>
      <c r="F93" s="45"/>
      <c r="G93" s="45"/>
      <c r="H93" s="45"/>
      <c r="P93" s="45"/>
      <c r="Q93" s="45"/>
      <c r="R93" s="45"/>
      <c r="S93" s="45"/>
      <c r="T93" s="45"/>
      <c r="U93" s="45"/>
      <c r="V93" s="45"/>
      <c r="AD93" s="45"/>
      <c r="AE93" s="45"/>
      <c r="AF93" s="45"/>
      <c r="AG93" s="45"/>
      <c r="AH93" s="45"/>
      <c r="AI93" s="45"/>
      <c r="AJ93" s="45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GW93" s="11">
        <v>0</v>
      </c>
      <c r="GX93" s="11">
        <v>1500</v>
      </c>
      <c r="GY93" s="11">
        <v>1600</v>
      </c>
      <c r="GZ93" s="11">
        <v>-600</v>
      </c>
      <c r="HA93" s="11">
        <v>-200</v>
      </c>
      <c r="HB93" s="11">
        <v>200</v>
      </c>
      <c r="HC93" s="11">
        <v>200</v>
      </c>
      <c r="HD93" s="11">
        <v>400</v>
      </c>
      <c r="HE93" s="11">
        <v>800</v>
      </c>
    </row>
    <row r="94" spans="2:218" s="11" customFormat="1" x14ac:dyDescent="0.2">
      <c r="B94" s="45"/>
      <c r="C94" s="45"/>
      <c r="D94" s="45"/>
      <c r="E94" s="45"/>
      <c r="F94" s="45"/>
      <c r="G94" s="45"/>
      <c r="H94" s="45"/>
      <c r="P94" s="45"/>
      <c r="Q94" s="45"/>
      <c r="R94" s="45"/>
      <c r="S94" s="45"/>
      <c r="T94" s="45"/>
      <c r="U94" s="45"/>
      <c r="V94" s="45"/>
      <c r="AD94" s="45"/>
      <c r="AE94" s="45"/>
      <c r="AF94" s="45"/>
      <c r="AG94" s="45"/>
      <c r="AH94" s="45"/>
      <c r="AI94" s="45"/>
      <c r="AJ94" s="45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GZ94" s="11">
        <v>500</v>
      </c>
      <c r="HA94" s="11">
        <v>1200</v>
      </c>
      <c r="HB94" s="11">
        <v>-200</v>
      </c>
      <c r="HC94" s="11">
        <v>-900</v>
      </c>
      <c r="HD94" s="11">
        <v>0</v>
      </c>
      <c r="HE94" s="11">
        <v>1100</v>
      </c>
      <c r="HF94" s="11">
        <v>1600</v>
      </c>
      <c r="HG94" s="11">
        <v>1300</v>
      </c>
      <c r="HH94" s="11">
        <v>400</v>
      </c>
    </row>
    <row r="95" spans="2:218" s="11" customFormat="1" x14ac:dyDescent="0.2">
      <c r="B95" s="45"/>
      <c r="C95" s="45"/>
      <c r="D95" s="45"/>
      <c r="E95" s="45"/>
      <c r="F95" s="45"/>
      <c r="G95" s="45"/>
      <c r="H95" s="45"/>
      <c r="P95" s="45"/>
      <c r="Q95" s="45"/>
      <c r="R95" s="45"/>
      <c r="S95" s="45"/>
      <c r="T95" s="45"/>
      <c r="U95" s="45"/>
      <c r="V95" s="45"/>
      <c r="AD95" s="45"/>
      <c r="AE95" s="45"/>
      <c r="AF95" s="45"/>
      <c r="AG95" s="45"/>
      <c r="AH95" s="45"/>
      <c r="AI95" s="45"/>
      <c r="AJ95" s="45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HA95" s="11">
        <v>900</v>
      </c>
      <c r="HB95" s="11">
        <v>-700</v>
      </c>
      <c r="HC95" s="11">
        <v>-400</v>
      </c>
      <c r="HD95" s="11">
        <v>700</v>
      </c>
      <c r="HE95" s="11">
        <v>1700</v>
      </c>
      <c r="HF95" s="11">
        <v>2100</v>
      </c>
      <c r="HG95" s="11">
        <v>2200</v>
      </c>
      <c r="HH95" s="11">
        <v>1900</v>
      </c>
      <c r="HI95" s="11">
        <v>1300</v>
      </c>
    </row>
    <row r="96" spans="2:218" s="11" customFormat="1" x14ac:dyDescent="0.2">
      <c r="B96" s="45"/>
      <c r="C96" s="45"/>
      <c r="D96" s="45"/>
      <c r="E96" s="45"/>
      <c r="F96" s="45"/>
      <c r="G96" s="45"/>
      <c r="H96" s="45"/>
      <c r="P96" s="45"/>
      <c r="Q96" s="45"/>
      <c r="R96" s="45"/>
      <c r="S96" s="45"/>
      <c r="T96" s="45"/>
      <c r="U96" s="45"/>
      <c r="V96" s="45"/>
      <c r="AD96" s="45"/>
      <c r="AE96" s="45"/>
      <c r="AF96" s="45"/>
      <c r="AG96" s="45"/>
      <c r="AH96" s="45"/>
      <c r="AI96" s="45"/>
      <c r="AJ96" s="45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HB96" s="11">
        <v>-1300</v>
      </c>
      <c r="HC96" s="11">
        <v>-600</v>
      </c>
      <c r="HD96" s="11">
        <v>800</v>
      </c>
      <c r="HE96" s="11">
        <v>2100</v>
      </c>
      <c r="HF96" s="11">
        <v>2100</v>
      </c>
      <c r="HG96" s="11">
        <v>2000</v>
      </c>
      <c r="HH96" s="11">
        <v>2300</v>
      </c>
      <c r="HI96" s="11">
        <v>1900</v>
      </c>
      <c r="HJ96" s="11">
        <v>1000</v>
      </c>
    </row>
    <row r="97" spans="2:240" s="11" customFormat="1" x14ac:dyDescent="0.2">
      <c r="B97" s="45"/>
      <c r="C97" s="45"/>
      <c r="D97" s="45"/>
      <c r="E97" s="45"/>
      <c r="F97" s="45"/>
      <c r="G97" s="45"/>
      <c r="H97" s="45"/>
      <c r="P97" s="45"/>
      <c r="Q97" s="45"/>
      <c r="R97" s="45"/>
      <c r="S97" s="45"/>
      <c r="T97" s="45"/>
      <c r="U97" s="45"/>
      <c r="V97" s="45"/>
      <c r="AD97" s="45"/>
      <c r="AE97" s="45"/>
      <c r="AF97" s="45"/>
      <c r="AG97" s="45"/>
      <c r="AH97" s="45"/>
      <c r="AI97" s="45"/>
      <c r="AJ97" s="45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HC97" s="11">
        <v>-1300</v>
      </c>
      <c r="HD97" s="11">
        <v>600</v>
      </c>
      <c r="HE97" s="11">
        <v>1900</v>
      </c>
      <c r="HF97" s="11">
        <v>2300</v>
      </c>
      <c r="HG97" s="11">
        <v>1600</v>
      </c>
      <c r="HH97" s="11">
        <v>1800</v>
      </c>
      <c r="HI97" s="11">
        <v>1900</v>
      </c>
      <c r="HJ97" s="11">
        <v>2000</v>
      </c>
      <c r="HK97" s="11">
        <v>1500</v>
      </c>
    </row>
    <row r="98" spans="2:240" s="11" customFormat="1" x14ac:dyDescent="0.2">
      <c r="B98" s="45"/>
      <c r="C98" s="45"/>
      <c r="D98" s="45"/>
      <c r="E98" s="45"/>
      <c r="F98" s="45"/>
      <c r="G98" s="45"/>
      <c r="H98" s="45"/>
      <c r="P98" s="45"/>
      <c r="Q98" s="45"/>
      <c r="R98" s="45"/>
      <c r="S98" s="45"/>
      <c r="T98" s="45"/>
      <c r="U98" s="45"/>
      <c r="V98" s="45"/>
      <c r="AD98" s="45"/>
      <c r="AE98" s="45"/>
      <c r="AF98" s="45"/>
      <c r="AG98" s="45"/>
      <c r="AH98" s="45"/>
      <c r="AI98" s="45"/>
      <c r="AJ98" s="45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HD98" s="11">
        <v>400</v>
      </c>
      <c r="HE98" s="11">
        <v>3300</v>
      </c>
      <c r="HF98" s="11">
        <v>4200</v>
      </c>
      <c r="HG98" s="11">
        <v>2000</v>
      </c>
      <c r="HH98" s="11">
        <v>1600</v>
      </c>
      <c r="HI98" s="11">
        <v>2000</v>
      </c>
      <c r="HJ98" s="11">
        <v>2000</v>
      </c>
      <c r="HK98" s="11">
        <v>2200</v>
      </c>
      <c r="HL98" s="11">
        <v>1500</v>
      </c>
    </row>
    <row r="99" spans="2:240" s="11" customFormat="1" x14ac:dyDescent="0.2">
      <c r="B99" s="45"/>
      <c r="C99" s="45"/>
      <c r="D99" s="45"/>
      <c r="E99" s="45"/>
      <c r="F99" s="45"/>
      <c r="G99" s="45"/>
      <c r="H99" s="45"/>
      <c r="P99" s="45"/>
      <c r="Q99" s="45"/>
      <c r="R99" s="45"/>
      <c r="S99" s="45"/>
      <c r="T99" s="45"/>
      <c r="U99" s="45"/>
      <c r="V99" s="45"/>
      <c r="AD99" s="45"/>
      <c r="AE99" s="45"/>
      <c r="AF99" s="45"/>
      <c r="AG99" s="45"/>
      <c r="AH99" s="45"/>
      <c r="AI99" s="45"/>
      <c r="AJ99" s="45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HG99" s="11">
        <v>2900</v>
      </c>
      <c r="HH99" s="11">
        <v>2500</v>
      </c>
      <c r="HI99" s="11">
        <v>2100</v>
      </c>
      <c r="HJ99" s="11">
        <v>1900</v>
      </c>
      <c r="HK99" s="11">
        <v>2700</v>
      </c>
      <c r="HL99" s="11">
        <v>3500</v>
      </c>
      <c r="HM99" s="11">
        <v>2700</v>
      </c>
      <c r="HN99" s="11">
        <v>1700</v>
      </c>
      <c r="HO99" s="11">
        <v>800</v>
      </c>
    </row>
    <row r="100" spans="2:240" s="11" customFormat="1" x14ac:dyDescent="0.2">
      <c r="B100" s="45"/>
      <c r="C100" s="45"/>
      <c r="D100" s="45"/>
      <c r="E100" s="45"/>
      <c r="F100" s="45"/>
      <c r="G100" s="45"/>
      <c r="H100" s="45"/>
      <c r="P100" s="45"/>
      <c r="Q100" s="45"/>
      <c r="R100" s="45"/>
      <c r="S100" s="45"/>
      <c r="T100" s="45"/>
      <c r="U100" s="45"/>
      <c r="V100" s="45"/>
      <c r="AD100" s="45"/>
      <c r="AE100" s="45"/>
      <c r="AF100" s="45"/>
      <c r="AG100" s="45"/>
      <c r="AH100" s="45"/>
      <c r="AI100" s="45"/>
      <c r="AJ100" s="45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HH100" s="11">
        <v>1700</v>
      </c>
      <c r="HI100" s="11">
        <v>2700</v>
      </c>
      <c r="HJ100" s="11">
        <v>2900</v>
      </c>
      <c r="HK100" s="11">
        <v>2800</v>
      </c>
      <c r="HL100" s="11">
        <v>2900</v>
      </c>
      <c r="HM100" s="11">
        <v>3100</v>
      </c>
      <c r="HN100" s="11">
        <v>2100</v>
      </c>
      <c r="HO100" s="11">
        <v>1300</v>
      </c>
      <c r="HP100" s="11">
        <v>900</v>
      </c>
    </row>
    <row r="101" spans="2:240" s="11" customFormat="1" x14ac:dyDescent="0.2">
      <c r="B101" s="45"/>
      <c r="C101" s="45"/>
      <c r="D101" s="45"/>
      <c r="E101" s="45"/>
      <c r="F101" s="45"/>
      <c r="G101" s="45"/>
      <c r="H101" s="45"/>
      <c r="P101" s="45"/>
      <c r="Q101" s="45"/>
      <c r="R101" s="45"/>
      <c r="S101" s="45"/>
      <c r="T101" s="45"/>
      <c r="U101" s="45"/>
      <c r="V101" s="45"/>
      <c r="AD101" s="45"/>
      <c r="AE101" s="45"/>
      <c r="AF101" s="45"/>
      <c r="AG101" s="45"/>
      <c r="AH101" s="45"/>
      <c r="AI101" s="45"/>
      <c r="AJ101" s="45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HI101" s="11">
        <v>2500</v>
      </c>
      <c r="HJ101" s="11">
        <v>3900</v>
      </c>
      <c r="HK101" s="11">
        <v>3800</v>
      </c>
      <c r="HL101" s="11">
        <v>2900</v>
      </c>
      <c r="HM101" s="11">
        <v>3100</v>
      </c>
      <c r="HN101" s="11">
        <v>2100</v>
      </c>
      <c r="HO101" s="11">
        <v>1300</v>
      </c>
      <c r="HP101" s="11">
        <v>1300</v>
      </c>
      <c r="HQ101" s="11">
        <v>900</v>
      </c>
    </row>
    <row r="102" spans="2:240" s="11" customFormat="1" x14ac:dyDescent="0.2">
      <c r="B102" s="45"/>
      <c r="C102" s="45"/>
      <c r="D102" s="45"/>
      <c r="E102" s="45"/>
      <c r="F102" s="45"/>
      <c r="G102" s="45"/>
      <c r="H102" s="45"/>
      <c r="P102" s="45"/>
      <c r="Q102" s="45"/>
      <c r="R102" s="45"/>
      <c r="S102" s="45"/>
      <c r="T102" s="45"/>
      <c r="U102" s="45"/>
      <c r="V102" s="45"/>
      <c r="AD102" s="45"/>
      <c r="AE102" s="45"/>
      <c r="AF102" s="45"/>
      <c r="AG102" s="45"/>
      <c r="AH102" s="45"/>
      <c r="AI102" s="45"/>
      <c r="AJ102" s="45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HJ102" s="11">
        <v>3700</v>
      </c>
      <c r="HK102" s="11">
        <v>5000</v>
      </c>
      <c r="HL102" s="11">
        <v>4700</v>
      </c>
      <c r="HM102" s="11">
        <v>2500</v>
      </c>
      <c r="HN102" s="11">
        <v>1900</v>
      </c>
      <c r="HO102" s="11">
        <v>1400</v>
      </c>
      <c r="HP102" s="11">
        <v>700</v>
      </c>
      <c r="HQ102" s="11">
        <v>0</v>
      </c>
      <c r="HR102" s="11">
        <v>200</v>
      </c>
    </row>
    <row r="103" spans="2:240" s="11" customFormat="1" x14ac:dyDescent="0.2">
      <c r="B103" s="45"/>
      <c r="C103" s="45"/>
      <c r="D103" s="45"/>
      <c r="E103" s="45"/>
      <c r="F103" s="45"/>
      <c r="G103" s="45"/>
      <c r="H103" s="45"/>
      <c r="P103" s="45"/>
      <c r="Q103" s="45"/>
      <c r="R103" s="45"/>
      <c r="S103" s="45"/>
      <c r="T103" s="45"/>
      <c r="U103" s="45"/>
      <c r="V103" s="45"/>
      <c r="AD103" s="45"/>
      <c r="AE103" s="45"/>
      <c r="AF103" s="45"/>
      <c r="AG103" s="45"/>
      <c r="AH103" s="45"/>
      <c r="AI103" s="45"/>
      <c r="AJ103" s="45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HK103" s="11">
        <v>3500</v>
      </c>
      <c r="HL103" s="11">
        <v>4600</v>
      </c>
      <c r="HM103" s="11">
        <v>3700</v>
      </c>
      <c r="HN103" s="11">
        <v>2000</v>
      </c>
      <c r="HO103" s="11">
        <v>300</v>
      </c>
      <c r="HP103" s="11">
        <v>0</v>
      </c>
      <c r="HQ103" s="11">
        <v>-100</v>
      </c>
      <c r="HR103" s="11">
        <v>-600</v>
      </c>
      <c r="HS103" s="11">
        <v>-300</v>
      </c>
    </row>
    <row r="104" spans="2:240" s="11" customFormat="1" x14ac:dyDescent="0.2">
      <c r="B104" s="45"/>
      <c r="C104" s="45"/>
      <c r="D104" s="45"/>
      <c r="E104" s="45"/>
      <c r="F104" s="45"/>
      <c r="G104" s="45"/>
      <c r="H104" s="45"/>
      <c r="P104" s="45"/>
      <c r="Q104" s="45"/>
      <c r="R104" s="45"/>
      <c r="S104" s="45"/>
      <c r="T104" s="45"/>
      <c r="U104" s="45"/>
      <c r="V104" s="45"/>
      <c r="AD104" s="45"/>
      <c r="AE104" s="45"/>
      <c r="AF104" s="45"/>
      <c r="AG104" s="45"/>
      <c r="AH104" s="45"/>
      <c r="AI104" s="45"/>
      <c r="AJ104" s="45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HN104" s="11">
        <v>4700</v>
      </c>
      <c r="HO104" s="11">
        <v>1900</v>
      </c>
      <c r="HP104" s="11">
        <v>200</v>
      </c>
      <c r="HQ104" s="11">
        <v>-800</v>
      </c>
      <c r="HR104" s="11">
        <v>-1000</v>
      </c>
      <c r="HS104" s="11">
        <v>-300</v>
      </c>
      <c r="HT104" s="11">
        <v>300</v>
      </c>
      <c r="HU104" s="11">
        <v>400</v>
      </c>
      <c r="HV104" s="11">
        <v>200</v>
      </c>
    </row>
    <row r="105" spans="2:240" s="11" customFormat="1" x14ac:dyDescent="0.2">
      <c r="B105" s="45"/>
      <c r="C105" s="45"/>
      <c r="D105" s="45"/>
      <c r="E105" s="45"/>
      <c r="F105" s="45"/>
      <c r="G105" s="45"/>
      <c r="H105" s="45"/>
      <c r="P105" s="45"/>
      <c r="Q105" s="45"/>
      <c r="R105" s="45"/>
      <c r="S105" s="45"/>
      <c r="T105" s="45"/>
      <c r="U105" s="45"/>
      <c r="V105" s="45"/>
      <c r="AD105" s="45"/>
      <c r="AE105" s="45"/>
      <c r="AF105" s="45"/>
      <c r="AG105" s="45"/>
      <c r="AH105" s="45"/>
      <c r="AI105" s="45"/>
      <c r="AJ105" s="45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HO105" s="11">
        <v>3100</v>
      </c>
      <c r="HP105" s="11">
        <v>2000</v>
      </c>
      <c r="HQ105" s="11">
        <v>900</v>
      </c>
      <c r="HR105" s="11">
        <v>-1000</v>
      </c>
      <c r="HS105" s="11">
        <v>-1000</v>
      </c>
      <c r="HT105" s="11">
        <v>100</v>
      </c>
      <c r="HU105" s="11">
        <v>-400</v>
      </c>
      <c r="HV105" s="11">
        <v>-1200</v>
      </c>
      <c r="HW105" s="11">
        <v>-1500</v>
      </c>
    </row>
    <row r="106" spans="2:240" s="11" customFormat="1" x14ac:dyDescent="0.2">
      <c r="B106" s="45"/>
      <c r="C106" s="45"/>
      <c r="D106" s="45"/>
      <c r="E106" s="45"/>
      <c r="F106" s="45"/>
      <c r="G106" s="45"/>
      <c r="H106" s="45"/>
      <c r="P106" s="45"/>
      <c r="Q106" s="45"/>
      <c r="R106" s="45"/>
      <c r="S106" s="45"/>
      <c r="T106" s="45"/>
      <c r="U106" s="45"/>
      <c r="V106" s="45"/>
      <c r="AD106" s="45"/>
      <c r="AE106" s="45"/>
      <c r="AF106" s="45"/>
      <c r="AG106" s="45"/>
      <c r="AH106" s="45"/>
      <c r="AI106" s="45"/>
      <c r="AJ106" s="45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HP106" s="11">
        <v>1700</v>
      </c>
      <c r="HQ106" s="11">
        <v>800</v>
      </c>
      <c r="HR106" s="11">
        <v>600</v>
      </c>
      <c r="HS106" s="11">
        <v>-600</v>
      </c>
      <c r="HT106" s="11">
        <v>-100</v>
      </c>
      <c r="HU106" s="11">
        <v>500</v>
      </c>
      <c r="HV106" s="11">
        <v>100</v>
      </c>
      <c r="HW106" s="11">
        <v>-100</v>
      </c>
      <c r="HX106" s="11">
        <v>-100</v>
      </c>
    </row>
    <row r="107" spans="2:240" s="11" customFormat="1" x14ac:dyDescent="0.2">
      <c r="B107" s="45"/>
      <c r="C107" s="45"/>
      <c r="D107" s="45"/>
      <c r="E107" s="45"/>
      <c r="F107" s="45"/>
      <c r="G107" s="45"/>
      <c r="H107" s="45"/>
      <c r="P107" s="45"/>
      <c r="Q107" s="45"/>
      <c r="R107" s="45"/>
      <c r="S107" s="45"/>
      <c r="T107" s="45"/>
      <c r="U107" s="45"/>
      <c r="V107" s="45"/>
      <c r="AD107" s="45"/>
      <c r="AE107" s="45"/>
      <c r="AF107" s="45"/>
      <c r="AG107" s="45"/>
      <c r="AH107" s="45"/>
      <c r="AI107" s="45"/>
      <c r="AJ107" s="45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HQ107" s="11">
        <v>1100</v>
      </c>
      <c r="HR107" s="11">
        <v>1400</v>
      </c>
      <c r="HS107" s="11">
        <v>1500</v>
      </c>
      <c r="HT107" s="11">
        <v>600</v>
      </c>
      <c r="HU107" s="11">
        <v>1100</v>
      </c>
      <c r="HV107" s="11">
        <v>1600</v>
      </c>
      <c r="HW107" s="11">
        <v>1000</v>
      </c>
      <c r="HX107" s="11">
        <v>1300</v>
      </c>
      <c r="HY107" s="11">
        <v>900</v>
      </c>
    </row>
    <row r="108" spans="2:240" s="11" customFormat="1" x14ac:dyDescent="0.2">
      <c r="B108" s="45"/>
      <c r="C108" s="45"/>
      <c r="D108" s="45"/>
      <c r="E108" s="45"/>
      <c r="F108" s="45"/>
      <c r="G108" s="45"/>
      <c r="H108" s="45"/>
      <c r="P108" s="45"/>
      <c r="Q108" s="45"/>
      <c r="R108" s="45"/>
      <c r="S108" s="45"/>
      <c r="T108" s="45"/>
      <c r="U108" s="45"/>
      <c r="V108" s="45"/>
      <c r="AD108" s="45"/>
      <c r="AE108" s="45"/>
      <c r="AF108" s="45"/>
      <c r="AG108" s="45"/>
      <c r="AH108" s="45"/>
      <c r="AI108" s="45"/>
      <c r="AJ108" s="45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HR108" s="11">
        <v>1100</v>
      </c>
      <c r="HS108" s="11">
        <v>1400</v>
      </c>
      <c r="HT108" s="11">
        <v>1500</v>
      </c>
      <c r="HU108" s="11">
        <v>600</v>
      </c>
      <c r="HV108" s="11">
        <v>1100</v>
      </c>
      <c r="HW108" s="11">
        <v>1600</v>
      </c>
      <c r="HX108" s="11">
        <v>1000</v>
      </c>
      <c r="HY108" s="11">
        <v>1300</v>
      </c>
      <c r="HZ108" s="11">
        <v>900</v>
      </c>
    </row>
    <row r="109" spans="2:240" s="11" customFormat="1" x14ac:dyDescent="0.2">
      <c r="B109" s="45"/>
      <c r="C109" s="45"/>
      <c r="D109" s="45"/>
      <c r="E109" s="45"/>
      <c r="F109" s="45"/>
      <c r="G109" s="45"/>
      <c r="H109" s="45"/>
      <c r="P109" s="45"/>
      <c r="Q109" s="45"/>
      <c r="R109" s="45"/>
      <c r="S109" s="45"/>
      <c r="T109" s="45"/>
      <c r="U109" s="45"/>
      <c r="V109" s="45"/>
      <c r="AD109" s="45"/>
      <c r="AE109" s="45"/>
      <c r="AF109" s="45"/>
      <c r="AG109" s="45"/>
      <c r="AH109" s="45"/>
      <c r="AI109" s="45"/>
      <c r="AJ109" s="45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HU109" s="11">
        <v>1300</v>
      </c>
      <c r="HV109" s="11">
        <v>1400</v>
      </c>
      <c r="HW109" s="11">
        <v>1500</v>
      </c>
      <c r="HX109" s="11">
        <v>1600</v>
      </c>
      <c r="HY109" s="11">
        <v>1800</v>
      </c>
      <c r="HZ109" s="11">
        <v>2200</v>
      </c>
      <c r="IA109" s="11">
        <v>1600</v>
      </c>
      <c r="IB109" s="11">
        <v>1400</v>
      </c>
      <c r="IC109" s="11">
        <v>1300</v>
      </c>
    </row>
    <row r="110" spans="2:240" s="11" customFormat="1" x14ac:dyDescent="0.2">
      <c r="B110" s="45"/>
      <c r="C110" s="45"/>
      <c r="D110" s="45"/>
      <c r="E110" s="45"/>
      <c r="F110" s="45"/>
      <c r="G110" s="45"/>
      <c r="H110" s="45"/>
      <c r="P110" s="45"/>
      <c r="Q110" s="45"/>
      <c r="R110" s="45"/>
      <c r="S110" s="45"/>
      <c r="T110" s="45"/>
      <c r="U110" s="45"/>
      <c r="V110" s="45"/>
      <c r="AD110" s="45"/>
      <c r="AE110" s="45"/>
      <c r="AF110" s="45"/>
      <c r="AG110" s="45"/>
      <c r="AH110" s="45"/>
      <c r="AI110" s="45"/>
      <c r="AJ110" s="45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HV110" s="11">
        <v>1600</v>
      </c>
      <c r="HW110" s="11">
        <v>2000</v>
      </c>
      <c r="HX110" s="11">
        <v>2500</v>
      </c>
      <c r="HY110" s="11">
        <v>2100</v>
      </c>
      <c r="HZ110" s="11">
        <v>1900</v>
      </c>
      <c r="IA110" s="11">
        <v>2000</v>
      </c>
      <c r="IB110" s="11">
        <v>2800</v>
      </c>
      <c r="IC110" s="11">
        <v>2800</v>
      </c>
      <c r="ID110" s="11">
        <v>1800</v>
      </c>
    </row>
    <row r="111" spans="2:240" s="11" customFormat="1" x14ac:dyDescent="0.2">
      <c r="B111" s="45"/>
      <c r="C111" s="45"/>
      <c r="D111" s="45"/>
      <c r="E111" s="45"/>
      <c r="F111" s="45"/>
      <c r="G111" s="45"/>
      <c r="H111" s="45"/>
      <c r="P111" s="45"/>
      <c r="Q111" s="45"/>
      <c r="R111" s="45"/>
      <c r="S111" s="45"/>
      <c r="T111" s="45"/>
      <c r="U111" s="45"/>
      <c r="V111" s="45"/>
      <c r="AD111" s="45"/>
      <c r="AE111" s="45"/>
      <c r="AF111" s="45"/>
      <c r="AG111" s="45"/>
      <c r="AH111" s="45"/>
      <c r="AI111" s="45"/>
      <c r="AJ111" s="45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HW111" s="11">
        <v>1600</v>
      </c>
      <c r="HX111" s="11">
        <v>2400</v>
      </c>
      <c r="HY111" s="11">
        <v>3000</v>
      </c>
      <c r="HZ111" s="11">
        <v>2100</v>
      </c>
      <c r="IA111" s="11">
        <v>1200</v>
      </c>
      <c r="IB111" s="11">
        <v>1900</v>
      </c>
      <c r="IC111" s="11">
        <v>3300</v>
      </c>
      <c r="ID111" s="11">
        <v>2700</v>
      </c>
      <c r="IE111" s="11">
        <v>1000</v>
      </c>
    </row>
    <row r="112" spans="2:240" s="11" customFormat="1" x14ac:dyDescent="0.2">
      <c r="B112" s="45"/>
      <c r="C112" s="45"/>
      <c r="D112" s="45"/>
      <c r="E112" s="45"/>
      <c r="F112" s="45"/>
      <c r="G112" s="45"/>
      <c r="H112" s="45"/>
      <c r="P112" s="45"/>
      <c r="Q112" s="45"/>
      <c r="R112" s="45"/>
      <c r="S112" s="45"/>
      <c r="T112" s="45"/>
      <c r="U112" s="45"/>
      <c r="V112" s="45"/>
      <c r="AD112" s="45"/>
      <c r="AE112" s="45"/>
      <c r="AF112" s="45"/>
      <c r="AG112" s="45"/>
      <c r="AH112" s="45"/>
      <c r="AI112" s="45"/>
      <c r="AJ112" s="45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HX112" s="11">
        <v>2600</v>
      </c>
      <c r="HY112" s="11">
        <v>3700</v>
      </c>
      <c r="HZ112" s="11">
        <v>3100</v>
      </c>
      <c r="IA112" s="11">
        <v>1600</v>
      </c>
      <c r="IB112" s="11">
        <v>1000</v>
      </c>
      <c r="IC112" s="11">
        <v>2400</v>
      </c>
      <c r="ID112" s="11">
        <v>3600</v>
      </c>
      <c r="IE112" s="11">
        <v>2300</v>
      </c>
      <c r="IF112" s="11">
        <v>1000</v>
      </c>
    </row>
    <row r="113" spans="2:254" s="11" customFormat="1" x14ac:dyDescent="0.2">
      <c r="B113" s="45"/>
      <c r="C113" s="45"/>
      <c r="D113" s="45"/>
      <c r="E113" s="45"/>
      <c r="F113" s="45"/>
      <c r="G113" s="45"/>
      <c r="H113" s="45"/>
      <c r="P113" s="45"/>
      <c r="Q113" s="45"/>
      <c r="R113" s="45"/>
      <c r="S113" s="45"/>
      <c r="T113" s="45"/>
      <c r="U113" s="45"/>
      <c r="V113" s="45"/>
      <c r="AD113" s="45"/>
      <c r="AE113" s="45"/>
      <c r="AF113" s="45"/>
      <c r="AG113" s="45"/>
      <c r="AH113" s="45"/>
      <c r="AI113" s="45"/>
      <c r="AJ113" s="45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HY113" s="11">
        <v>3700</v>
      </c>
      <c r="HZ113" s="11">
        <v>2900</v>
      </c>
      <c r="IA113" s="11">
        <v>1700</v>
      </c>
      <c r="IB113" s="11">
        <v>200</v>
      </c>
      <c r="IC113" s="11">
        <v>1100</v>
      </c>
      <c r="ID113" s="11">
        <v>2600</v>
      </c>
      <c r="IE113" s="11">
        <v>2200</v>
      </c>
      <c r="IF113" s="11">
        <v>1400</v>
      </c>
      <c r="IG113" s="11">
        <v>700</v>
      </c>
    </row>
    <row r="114" spans="2:254" s="11" customFormat="1" x14ac:dyDescent="0.2">
      <c r="B114" s="45"/>
      <c r="C114" s="45"/>
      <c r="D114" s="45"/>
      <c r="E114" s="45"/>
      <c r="F114" s="45"/>
      <c r="G114" s="45"/>
      <c r="H114" s="45"/>
      <c r="P114" s="45"/>
      <c r="Q114" s="45"/>
      <c r="R114" s="45"/>
      <c r="S114" s="45"/>
      <c r="T114" s="45"/>
      <c r="U114" s="45"/>
      <c r="V114" s="45"/>
      <c r="AD114" s="45"/>
      <c r="AE114" s="45"/>
      <c r="AF114" s="45"/>
      <c r="AG114" s="45"/>
      <c r="AH114" s="45"/>
      <c r="AI114" s="45"/>
      <c r="AJ114" s="45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IB114" s="11">
        <v>1200</v>
      </c>
      <c r="IC114" s="11">
        <v>3000</v>
      </c>
      <c r="ID114" s="11">
        <v>3200</v>
      </c>
      <c r="IE114" s="11">
        <v>1400</v>
      </c>
      <c r="IF114" s="11">
        <v>400</v>
      </c>
      <c r="IG114" s="11">
        <v>300</v>
      </c>
      <c r="IH114" s="11">
        <v>1200</v>
      </c>
      <c r="II114" s="11">
        <v>1000</v>
      </c>
      <c r="IJ114" s="11">
        <v>1000</v>
      </c>
    </row>
    <row r="115" spans="2:254" s="11" customFormat="1" x14ac:dyDescent="0.2">
      <c r="B115" s="45"/>
      <c r="C115" s="45"/>
      <c r="D115" s="45"/>
      <c r="E115" s="45"/>
      <c r="F115" s="45"/>
      <c r="G115" s="45"/>
      <c r="H115" s="45"/>
      <c r="P115" s="45"/>
      <c r="Q115" s="45"/>
      <c r="R115" s="45"/>
      <c r="S115" s="45"/>
      <c r="T115" s="45"/>
      <c r="U115" s="45"/>
      <c r="V115" s="45"/>
      <c r="AD115" s="45"/>
      <c r="AE115" s="45"/>
      <c r="AF115" s="45"/>
      <c r="AG115" s="45"/>
      <c r="AH115" s="45"/>
      <c r="AI115" s="45"/>
      <c r="AJ115" s="45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IC115" s="11">
        <v>2600</v>
      </c>
      <c r="ID115" s="11">
        <v>4600</v>
      </c>
      <c r="IE115" s="11">
        <v>3400</v>
      </c>
      <c r="IF115" s="11">
        <v>1300</v>
      </c>
      <c r="IG115" s="11">
        <v>1100</v>
      </c>
      <c r="IH115" s="11">
        <v>900</v>
      </c>
      <c r="II115" s="11">
        <v>900</v>
      </c>
      <c r="IJ115" s="11">
        <v>400</v>
      </c>
      <c r="IK115" s="11">
        <v>-100</v>
      </c>
    </row>
    <row r="116" spans="2:254" s="11" customFormat="1" x14ac:dyDescent="0.2">
      <c r="B116" s="45"/>
      <c r="C116" s="45"/>
      <c r="D116" s="45"/>
      <c r="E116" s="45"/>
      <c r="F116" s="45"/>
      <c r="G116" s="45"/>
      <c r="H116" s="45"/>
      <c r="P116" s="45"/>
      <c r="Q116" s="45"/>
      <c r="R116" s="45"/>
      <c r="S116" s="45"/>
      <c r="T116" s="45"/>
      <c r="U116" s="45"/>
      <c r="V116" s="45"/>
      <c r="AD116" s="45"/>
      <c r="AE116" s="45"/>
      <c r="AF116" s="45"/>
      <c r="AG116" s="45"/>
      <c r="AH116" s="45"/>
      <c r="AI116" s="45"/>
      <c r="AJ116" s="45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ID116" s="11">
        <v>3000</v>
      </c>
      <c r="IE116" s="11">
        <v>3900</v>
      </c>
      <c r="IF116" s="11">
        <v>2500</v>
      </c>
      <c r="IG116" s="11">
        <v>800</v>
      </c>
      <c r="IH116" s="11">
        <v>700</v>
      </c>
      <c r="II116" s="11">
        <v>700</v>
      </c>
      <c r="IJ116" s="11">
        <v>700</v>
      </c>
      <c r="IK116" s="11">
        <v>700</v>
      </c>
      <c r="IL116" s="11">
        <v>100</v>
      </c>
    </row>
    <row r="117" spans="2:254" s="11" customFormat="1" x14ac:dyDescent="0.2">
      <c r="B117" s="45"/>
      <c r="C117" s="45"/>
      <c r="D117" s="45"/>
      <c r="E117" s="45"/>
      <c r="F117" s="45"/>
      <c r="G117" s="45"/>
      <c r="H117" s="45"/>
      <c r="P117" s="45"/>
      <c r="Q117" s="45"/>
      <c r="R117" s="45"/>
      <c r="S117" s="45"/>
      <c r="T117" s="45"/>
      <c r="U117" s="45"/>
      <c r="V117" s="45"/>
      <c r="AD117" s="45"/>
      <c r="AE117" s="45"/>
      <c r="AF117" s="45"/>
      <c r="AG117" s="45"/>
      <c r="AH117" s="45"/>
      <c r="AI117" s="45"/>
      <c r="AJ117" s="45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IE117" s="11">
        <v>2600</v>
      </c>
      <c r="IF117" s="11">
        <v>2800</v>
      </c>
      <c r="IG117" s="11">
        <v>1400</v>
      </c>
      <c r="IH117" s="11">
        <v>400</v>
      </c>
      <c r="II117" s="11">
        <v>200</v>
      </c>
      <c r="IJ117" s="11">
        <v>900</v>
      </c>
      <c r="IK117" s="11">
        <v>1200</v>
      </c>
      <c r="IL117" s="11">
        <v>1100</v>
      </c>
      <c r="IM117" s="11">
        <v>300</v>
      </c>
    </row>
    <row r="118" spans="2:254" s="11" customFormat="1" x14ac:dyDescent="0.2">
      <c r="B118" s="45"/>
      <c r="C118" s="45"/>
      <c r="D118" s="45"/>
      <c r="E118" s="45"/>
      <c r="F118" s="45"/>
      <c r="G118" s="45"/>
      <c r="H118" s="45"/>
      <c r="P118" s="45"/>
      <c r="Q118" s="45"/>
      <c r="R118" s="45"/>
      <c r="S118" s="45"/>
      <c r="T118" s="45"/>
      <c r="U118" s="45"/>
      <c r="V118" s="45"/>
      <c r="AD118" s="45"/>
      <c r="AE118" s="45"/>
      <c r="AF118" s="45"/>
      <c r="AG118" s="45"/>
      <c r="AH118" s="45"/>
      <c r="AI118" s="45"/>
      <c r="AJ118" s="45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IF118" s="11">
        <v>3000</v>
      </c>
      <c r="IG118" s="11">
        <v>1300</v>
      </c>
      <c r="IH118" s="11">
        <v>500</v>
      </c>
      <c r="II118" s="11">
        <v>600</v>
      </c>
      <c r="IJ118" s="11">
        <v>500</v>
      </c>
      <c r="IK118" s="11">
        <v>1000</v>
      </c>
      <c r="IL118" s="11">
        <v>500</v>
      </c>
      <c r="IM118" s="11">
        <v>200</v>
      </c>
      <c r="IN118" s="11">
        <v>0</v>
      </c>
    </row>
    <row r="119" spans="2:254" s="11" customFormat="1" x14ac:dyDescent="0.2">
      <c r="B119" s="45"/>
      <c r="C119" s="45"/>
      <c r="D119" s="45"/>
      <c r="E119" s="45"/>
      <c r="F119" s="45"/>
      <c r="G119" s="45"/>
      <c r="H119" s="45"/>
      <c r="P119" s="45"/>
      <c r="Q119" s="45"/>
      <c r="R119" s="45"/>
      <c r="S119" s="45"/>
      <c r="T119" s="45"/>
      <c r="U119" s="45"/>
      <c r="V119" s="45"/>
      <c r="AD119" s="45"/>
      <c r="AE119" s="45"/>
      <c r="AF119" s="45"/>
      <c r="AG119" s="45"/>
      <c r="AH119" s="45"/>
      <c r="AI119" s="45"/>
      <c r="AJ119" s="45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II119" s="11">
        <v>3300</v>
      </c>
      <c r="IJ119" s="11">
        <v>1900</v>
      </c>
      <c r="IK119" s="11">
        <v>1700</v>
      </c>
      <c r="IL119" s="11">
        <v>2000</v>
      </c>
      <c r="IM119" s="11">
        <v>2200</v>
      </c>
      <c r="IN119" s="11">
        <v>2800</v>
      </c>
      <c r="IO119" s="11">
        <v>2300</v>
      </c>
      <c r="IP119" s="11">
        <v>1700</v>
      </c>
      <c r="IQ119" s="11">
        <v>0</v>
      </c>
    </row>
    <row r="120" spans="2:254" s="11" customFormat="1" x14ac:dyDescent="0.2">
      <c r="B120" s="45"/>
      <c r="C120" s="45"/>
      <c r="D120" s="45"/>
      <c r="E120" s="45"/>
      <c r="F120" s="45"/>
      <c r="G120" s="45"/>
      <c r="H120" s="45"/>
      <c r="P120" s="45"/>
      <c r="Q120" s="45"/>
      <c r="R120" s="45"/>
      <c r="S120" s="45"/>
      <c r="T120" s="45"/>
      <c r="U120" s="45"/>
      <c r="V120" s="45"/>
      <c r="AD120" s="45"/>
      <c r="AE120" s="45"/>
      <c r="AF120" s="45"/>
      <c r="AG120" s="45"/>
      <c r="AH120" s="45"/>
      <c r="AI120" s="45"/>
      <c r="AJ120" s="45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IJ120" s="11">
        <v>1700</v>
      </c>
      <c r="IK120" s="11">
        <v>2400</v>
      </c>
      <c r="IL120" s="11">
        <v>2400</v>
      </c>
      <c r="IM120" s="11">
        <v>3200</v>
      </c>
      <c r="IN120" s="11">
        <v>3100</v>
      </c>
      <c r="IO120" s="11">
        <v>3300</v>
      </c>
      <c r="IP120" s="11">
        <v>2600</v>
      </c>
      <c r="IQ120" s="11">
        <v>1000</v>
      </c>
      <c r="IR120" s="11">
        <v>0</v>
      </c>
    </row>
    <row r="121" spans="2:254" s="11" customFormat="1" x14ac:dyDescent="0.2">
      <c r="B121" s="45"/>
      <c r="C121" s="45"/>
      <c r="D121" s="45"/>
      <c r="E121" s="45"/>
      <c r="F121" s="45"/>
      <c r="G121" s="45"/>
      <c r="H121" s="45"/>
      <c r="P121" s="45"/>
      <c r="Q121" s="45"/>
      <c r="R121" s="45"/>
      <c r="S121" s="45"/>
      <c r="T121" s="45"/>
      <c r="U121" s="45"/>
      <c r="V121" s="45"/>
      <c r="AD121" s="45"/>
      <c r="AE121" s="45"/>
      <c r="AF121" s="45"/>
      <c r="AG121" s="45"/>
      <c r="AH121" s="45"/>
      <c r="AI121" s="45"/>
      <c r="AJ121" s="45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IK121" s="11">
        <v>1600</v>
      </c>
      <c r="IL121" s="11">
        <v>2800</v>
      </c>
      <c r="IM121" s="11">
        <v>3200</v>
      </c>
      <c r="IN121" s="11">
        <v>3100</v>
      </c>
      <c r="IO121" s="11">
        <v>2500</v>
      </c>
      <c r="IP121" s="11">
        <v>1700</v>
      </c>
      <c r="IQ121" s="11">
        <v>600</v>
      </c>
      <c r="IR121" s="11">
        <v>-500</v>
      </c>
      <c r="IS121" s="11">
        <v>-800</v>
      </c>
    </row>
    <row r="122" spans="2:254" s="11" customFormat="1" x14ac:dyDescent="0.2">
      <c r="B122" s="45"/>
      <c r="C122" s="45"/>
      <c r="D122" s="45"/>
      <c r="E122" s="45"/>
      <c r="F122" s="45"/>
      <c r="G122" s="45"/>
      <c r="H122" s="45"/>
      <c r="P122" s="45"/>
      <c r="Q122" s="45"/>
      <c r="R122" s="45"/>
      <c r="S122" s="45"/>
      <c r="T122" s="45"/>
      <c r="U122" s="45"/>
      <c r="V122" s="45"/>
      <c r="AD122" s="45"/>
      <c r="AE122" s="45"/>
      <c r="AF122" s="45"/>
      <c r="AG122" s="45"/>
      <c r="AH122" s="45"/>
      <c r="AI122" s="45"/>
      <c r="AJ122" s="45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IL122" s="11">
        <v>3100</v>
      </c>
      <c r="IM122" s="11">
        <v>4600</v>
      </c>
      <c r="IN122" s="11">
        <v>3800</v>
      </c>
      <c r="IO122" s="11">
        <v>2500</v>
      </c>
      <c r="IP122" s="11">
        <v>1700</v>
      </c>
      <c r="IQ122" s="11">
        <v>600</v>
      </c>
      <c r="IR122" s="11">
        <v>-500</v>
      </c>
      <c r="IS122" s="11">
        <v>-800</v>
      </c>
    </row>
    <row r="123" spans="2:254" s="11" customFormat="1" x14ac:dyDescent="0.2">
      <c r="B123" s="45"/>
      <c r="C123" s="45"/>
      <c r="D123" s="45"/>
      <c r="E123" s="45"/>
      <c r="F123" s="45"/>
      <c r="G123" s="45"/>
      <c r="H123" s="45"/>
      <c r="P123" s="45"/>
      <c r="Q123" s="45"/>
      <c r="R123" s="45"/>
      <c r="S123" s="45"/>
      <c r="T123" s="45"/>
      <c r="U123" s="45"/>
      <c r="V123" s="45"/>
      <c r="AD123" s="45"/>
      <c r="AE123" s="45"/>
      <c r="AF123" s="45"/>
      <c r="AG123" s="45"/>
      <c r="AH123" s="45"/>
      <c r="AI123" s="45"/>
      <c r="AJ123" s="45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IM123" s="11">
        <v>4700</v>
      </c>
      <c r="IN123" s="11">
        <v>5200</v>
      </c>
      <c r="IO123" s="11">
        <v>4500</v>
      </c>
      <c r="IP123" s="11">
        <v>1600</v>
      </c>
      <c r="IQ123" s="11">
        <v>600</v>
      </c>
      <c r="IR123" s="11">
        <v>1000</v>
      </c>
      <c r="IS123" s="11">
        <v>900</v>
      </c>
      <c r="IT123" s="11">
        <v>800</v>
      </c>
    </row>
    <row r="124" spans="2:254" s="11" customFormat="1" x14ac:dyDescent="0.2">
      <c r="B124" s="45"/>
      <c r="C124" s="45"/>
      <c r="D124" s="45"/>
      <c r="E124" s="45"/>
      <c r="F124" s="45"/>
      <c r="G124" s="45"/>
      <c r="H124" s="45"/>
      <c r="P124" s="45"/>
      <c r="Q124" s="45"/>
      <c r="R124" s="45"/>
      <c r="S124" s="45"/>
      <c r="T124" s="45"/>
      <c r="U124" s="45"/>
      <c r="V124" s="45"/>
      <c r="AD124" s="45"/>
      <c r="AE124" s="45"/>
      <c r="AF124" s="45"/>
      <c r="AG124" s="45"/>
      <c r="AH124" s="45"/>
      <c r="AI124" s="45"/>
      <c r="AJ124" s="45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IP124" s="11">
        <v>2700</v>
      </c>
      <c r="IQ124" s="11">
        <v>1300</v>
      </c>
      <c r="IR124" s="11">
        <v>600</v>
      </c>
      <c r="IS124" s="11">
        <v>600</v>
      </c>
      <c r="IT124" s="11">
        <v>300</v>
      </c>
    </row>
    <row r="125" spans="2:254" s="11" customFormat="1" x14ac:dyDescent="0.2">
      <c r="B125" s="45"/>
      <c r="C125" s="45"/>
      <c r="D125" s="45"/>
      <c r="E125" s="45"/>
      <c r="F125" s="45"/>
      <c r="G125" s="45"/>
      <c r="H125" s="45"/>
      <c r="P125" s="45"/>
      <c r="Q125" s="45"/>
      <c r="R125" s="45"/>
      <c r="S125" s="45"/>
      <c r="T125" s="45"/>
      <c r="U125" s="45"/>
      <c r="V125" s="45"/>
      <c r="AD125" s="45"/>
      <c r="AE125" s="45"/>
      <c r="AF125" s="45"/>
      <c r="AG125" s="45"/>
      <c r="AH125" s="45"/>
      <c r="AI125" s="45"/>
      <c r="AJ125" s="45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IQ125" s="11">
        <v>1100</v>
      </c>
      <c r="IR125" s="11">
        <v>1300</v>
      </c>
      <c r="IS125" s="11">
        <v>600</v>
      </c>
      <c r="IT125" s="11">
        <v>300</v>
      </c>
    </row>
    <row r="126" spans="2:254" s="11" customFormat="1" x14ac:dyDescent="0.2">
      <c r="B126" s="45"/>
      <c r="C126" s="45"/>
      <c r="D126" s="45"/>
      <c r="E126" s="45"/>
      <c r="F126" s="45"/>
      <c r="G126" s="45"/>
      <c r="H126" s="45"/>
      <c r="P126" s="45"/>
      <c r="Q126" s="45"/>
      <c r="R126" s="45"/>
      <c r="S126" s="45"/>
      <c r="T126" s="45"/>
      <c r="U126" s="45"/>
      <c r="V126" s="45"/>
      <c r="AD126" s="45"/>
      <c r="AE126" s="45"/>
      <c r="AF126" s="45"/>
      <c r="AG126" s="45"/>
      <c r="AH126" s="45"/>
      <c r="AI126" s="45"/>
      <c r="AJ126" s="45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IK126" s="11" t="s">
        <v>44</v>
      </c>
      <c r="IR126" s="11">
        <v>2200</v>
      </c>
      <c r="IS126" s="11">
        <v>600</v>
      </c>
      <c r="IT126" s="11">
        <v>-600</v>
      </c>
    </row>
    <row r="127" spans="2:254" s="11" customFormat="1" x14ac:dyDescent="0.2">
      <c r="B127" s="45"/>
      <c r="C127" s="45"/>
      <c r="D127" s="45"/>
      <c r="E127" s="45"/>
      <c r="F127" s="45"/>
      <c r="G127" s="45"/>
      <c r="H127" s="45"/>
      <c r="P127" s="45"/>
      <c r="Q127" s="45"/>
      <c r="R127" s="45"/>
      <c r="S127" s="45"/>
      <c r="T127" s="45"/>
      <c r="U127" s="45"/>
      <c r="V127" s="45"/>
      <c r="AD127" s="45"/>
      <c r="AE127" s="45"/>
      <c r="AF127" s="45"/>
      <c r="AG127" s="45"/>
      <c r="AH127" s="45"/>
      <c r="AI127" s="45"/>
      <c r="AJ127" s="45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IS127" s="11">
        <v>1200</v>
      </c>
      <c r="IT127" s="11">
        <v>500</v>
      </c>
    </row>
    <row r="128" spans="2:254" s="11" customFormat="1" ht="11.25" customHeight="1" x14ac:dyDescent="0.2">
      <c r="B128" s="45"/>
      <c r="C128" s="45"/>
      <c r="D128" s="45"/>
      <c r="E128" s="45"/>
      <c r="F128" s="45"/>
      <c r="G128" s="45"/>
      <c r="H128" s="45"/>
      <c r="P128" s="45"/>
      <c r="Q128" s="45"/>
      <c r="R128" s="45"/>
      <c r="S128" s="45"/>
      <c r="T128" s="45"/>
      <c r="U128" s="45"/>
      <c r="V128" s="45"/>
      <c r="AD128" s="45"/>
      <c r="AE128" s="45"/>
      <c r="AF128" s="45"/>
      <c r="AG128" s="45"/>
      <c r="AH128" s="45"/>
      <c r="AI128" s="45"/>
      <c r="AJ128" s="45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</row>
    <row r="129" spans="1:256" x14ac:dyDescent="0.2">
      <c r="EC129" s="14">
        <f>EC43-EC41</f>
        <v>1200</v>
      </c>
      <c r="ED129" s="14">
        <f>ED44-ED41</f>
        <v>1100</v>
      </c>
      <c r="EE129" s="14">
        <f>EE45-EE41</f>
        <v>600</v>
      </c>
      <c r="EF129" s="14">
        <f>EF45-EF41</f>
        <v>2000</v>
      </c>
      <c r="EG129" s="14">
        <f>EG45-EG41</f>
        <v>1100</v>
      </c>
      <c r="EH129" s="14">
        <f>EH46-EH41</f>
        <v>2300</v>
      </c>
      <c r="EI129" s="14">
        <f>EI47-EI42</f>
        <v>1100</v>
      </c>
      <c r="EJ129" s="14">
        <f>EJ48-EJ42</f>
        <v>800</v>
      </c>
      <c r="EK129" s="14">
        <f>EK49-EK43</f>
        <v>1600</v>
      </c>
      <c r="EL129" s="14">
        <f>EL50-EL44</f>
        <v>1600</v>
      </c>
      <c r="EM129" s="14">
        <f>EM50-EM45</f>
        <v>1700</v>
      </c>
      <c r="EN129" s="14">
        <f>EN50-EN46</f>
        <v>-300</v>
      </c>
      <c r="EO129" s="14">
        <f>EO51-EO46</f>
        <v>1000</v>
      </c>
      <c r="EP129" s="14">
        <f>EP52-EP46</f>
        <v>800</v>
      </c>
      <c r="EQ129" s="14">
        <f>EQ53-EQ47</f>
        <v>-300</v>
      </c>
      <c r="ER129" s="14">
        <f>ER54-ER48</f>
        <v>-100</v>
      </c>
      <c r="ES129" s="14">
        <f>ES55-ES49</f>
        <v>600</v>
      </c>
      <c r="ET129" s="14">
        <f>ET55-ET50</f>
        <v>1600</v>
      </c>
      <c r="EU129" s="11">
        <f>EU55-EU51</f>
        <v>900</v>
      </c>
      <c r="EV129" s="11">
        <f>EV56-EV51</f>
        <v>600</v>
      </c>
      <c r="EW129" s="11">
        <f>EW57-EW51</f>
        <v>2500</v>
      </c>
      <c r="EX129" s="11">
        <f>EX58-EX52</f>
        <v>2700</v>
      </c>
      <c r="EY129" s="11">
        <f>EY59-EY53</f>
        <v>1900</v>
      </c>
      <c r="EZ129" s="11">
        <f>EZ60-EZ54</f>
        <v>100</v>
      </c>
      <c r="FA129" s="11">
        <f>FA60-FA55</f>
        <v>-800</v>
      </c>
      <c r="FB129" s="11">
        <f>FB60-FB56</f>
        <v>200</v>
      </c>
      <c r="FC129" s="11">
        <f>FC60-FC56</f>
        <v>-600</v>
      </c>
      <c r="FD129" s="11">
        <f>FD61-FD56</f>
        <v>-100</v>
      </c>
      <c r="FE129" s="11">
        <f>FE62-FE57</f>
        <v>900</v>
      </c>
      <c r="FF129" s="11">
        <f>FF63-FF58</f>
        <v>-100</v>
      </c>
      <c r="FG129" s="11">
        <f>FG64-FG60</f>
        <v>500</v>
      </c>
      <c r="FH129" s="11">
        <f>FH64-FH60</f>
        <v>1100</v>
      </c>
      <c r="FI129" s="11">
        <f>FI64-FI61</f>
        <v>-600</v>
      </c>
      <c r="FJ129" s="11">
        <f>FJ65-FJ61</f>
        <v>-1000</v>
      </c>
      <c r="FK129" s="11">
        <f>FK66-FK61</f>
        <v>1100</v>
      </c>
      <c r="FL129" s="11">
        <f>FL67-FL61</f>
        <v>-100</v>
      </c>
      <c r="FM129" s="11">
        <f>FM68-FM62</f>
        <v>-700</v>
      </c>
      <c r="FN129" s="11">
        <f>FN69-FN63</f>
        <v>-1200</v>
      </c>
      <c r="FO129" s="11">
        <f>FO69-FO64</f>
        <v>-500</v>
      </c>
      <c r="FP129" s="11">
        <f>FP69-FP65</f>
        <v>-1200</v>
      </c>
      <c r="FQ129" s="11">
        <f>-FQ70-FQ65</f>
        <v>400</v>
      </c>
      <c r="FR129" s="11">
        <f>FR71-FR65</f>
        <v>-1800</v>
      </c>
      <c r="FS129" s="11">
        <f>FS72-FS66</f>
        <v>0</v>
      </c>
      <c r="FT129" s="11">
        <f>FT73-FT67</f>
        <v>0</v>
      </c>
      <c r="FU129" s="11">
        <f>FU74-FU68</f>
        <v>-1100</v>
      </c>
      <c r="FV129" s="11">
        <f>FV74-FV69</f>
        <v>-700</v>
      </c>
      <c r="FW129" s="11">
        <f>FW74-FW70</f>
        <v>-700</v>
      </c>
      <c r="FX129" s="11">
        <f>FX75-FX70</f>
        <v>-1800</v>
      </c>
      <c r="FY129" s="11">
        <f>FY75-FY70</f>
        <v>-3100</v>
      </c>
      <c r="FZ129" s="11">
        <f>FZ75-FZ71</f>
        <v>-1900</v>
      </c>
      <c r="GA129" s="11">
        <f>GA78-GA72</f>
        <v>-1200</v>
      </c>
      <c r="GB129" s="11">
        <f>GB79-GB73</f>
        <v>-1800</v>
      </c>
      <c r="GC129" s="11">
        <f>GC79-GC74</f>
        <v>-2200</v>
      </c>
      <c r="GD129" s="11">
        <f>GD79-GD75</f>
        <v>-1700</v>
      </c>
      <c r="GE129" s="11">
        <f>GE80-GE75</f>
        <v>200</v>
      </c>
      <c r="GF129" s="11">
        <f>GF81-GF76</f>
        <v>-600</v>
      </c>
      <c r="GG129" s="11">
        <f>GG81-GG76</f>
        <v>0</v>
      </c>
      <c r="GH129" s="11">
        <f>GH83-GH77</f>
        <v>-2100</v>
      </c>
      <c r="GI129" s="11">
        <f>GI84-GI78</f>
        <v>-800</v>
      </c>
      <c r="GJ129" s="11">
        <f>GJ84-GJ79</f>
        <v>-400</v>
      </c>
      <c r="GK129" s="11">
        <f>GK84-GK80</f>
        <v>-500</v>
      </c>
      <c r="GL129" s="11">
        <f>GL84-GL80</f>
        <v>-200</v>
      </c>
      <c r="GM129" s="11">
        <f>GM85-GM80</f>
        <v>1000</v>
      </c>
      <c r="GN129" s="11">
        <f>GN86-GN81</f>
        <v>700</v>
      </c>
      <c r="GO129" s="11">
        <f>GO87-GO82</f>
        <v>-900</v>
      </c>
      <c r="GP129" s="11">
        <f>GP88-GP83</f>
        <v>300</v>
      </c>
      <c r="GQ129" s="11">
        <f>GQ88-GQ84</f>
        <v>-400</v>
      </c>
      <c r="GR129" s="11">
        <f>GR88-GR85</f>
        <v>-600</v>
      </c>
      <c r="GS129" s="14">
        <f>GS89-GS85</f>
        <v>-500</v>
      </c>
      <c r="GT129" s="14">
        <f>GT90-GT85</f>
        <v>-800</v>
      </c>
      <c r="GU129" s="14">
        <f>GU91-GU85</f>
        <v>-2000</v>
      </c>
      <c r="GV129" s="14">
        <f>GV92-GV86</f>
        <v>-1300</v>
      </c>
      <c r="GW129" s="14">
        <f>GW93-GW87</f>
        <v>800</v>
      </c>
      <c r="GX129" s="14">
        <f>GX93-GX88</f>
        <v>2700</v>
      </c>
      <c r="GY129" s="14">
        <f>GY93-GY89</f>
        <v>1700</v>
      </c>
      <c r="GZ129" s="14">
        <f>GZ94-GZ89</f>
        <v>700</v>
      </c>
      <c r="HA129" s="11">
        <f>HA95-HA89</f>
        <v>1000</v>
      </c>
      <c r="HB129" s="11">
        <f>HB96-HB90</f>
        <v>-400</v>
      </c>
      <c r="HC129" s="11">
        <f>HC97-HC91</f>
        <v>-800</v>
      </c>
      <c r="HD129" s="11">
        <f>HD98-HD92</f>
        <v>-400</v>
      </c>
      <c r="HE129" s="11">
        <f>HE98-HE93</f>
        <v>2500</v>
      </c>
      <c r="HF129" s="11">
        <f>HF98-HF94</f>
        <v>2600</v>
      </c>
      <c r="HG129" s="11">
        <f>HG99-HG94</f>
        <v>1600</v>
      </c>
      <c r="HH129" s="11">
        <f>HH100-HH94</f>
        <v>1300</v>
      </c>
      <c r="HI129" s="11">
        <f>HI101-HI95</f>
        <v>1200</v>
      </c>
      <c r="HJ129" s="11">
        <f>HJ102-HJ96</f>
        <v>2700</v>
      </c>
      <c r="HK129" s="11">
        <f>HK102-HK97</f>
        <v>3500</v>
      </c>
      <c r="HL129" s="11">
        <f>HL102-HL98</f>
        <v>3200</v>
      </c>
      <c r="HM129" s="11">
        <f>HM102-HM99</f>
        <v>-200</v>
      </c>
      <c r="HN129" s="11">
        <f>HN104-HN99</f>
        <v>3000</v>
      </c>
      <c r="HO129" s="11">
        <f>HO105-HO99</f>
        <v>2300</v>
      </c>
      <c r="HP129" s="11">
        <f>HP106-HP100</f>
        <v>800</v>
      </c>
      <c r="HQ129" s="11">
        <f>HQ107-HQ101</f>
        <v>200</v>
      </c>
      <c r="HR129" s="11">
        <f>HR108-HR102</f>
        <v>900</v>
      </c>
      <c r="HS129" s="11">
        <f>HS108-HS103</f>
        <v>1700</v>
      </c>
      <c r="HT129" s="11">
        <f>HT108-HT104</f>
        <v>1200</v>
      </c>
      <c r="HU129" s="11">
        <f>HU109-HU104</f>
        <v>900</v>
      </c>
      <c r="HV129" s="11">
        <f>HV110-HV104</f>
        <v>1400</v>
      </c>
      <c r="HW129" s="11">
        <f>HW111-HW105</f>
        <v>3100</v>
      </c>
      <c r="HX129" s="11">
        <f>HX112-HX106</f>
        <v>2700</v>
      </c>
      <c r="HY129" s="11">
        <f>HY113-HY107</f>
        <v>2800</v>
      </c>
      <c r="HZ129" s="11">
        <f>HZ113-HZ108</f>
        <v>2000</v>
      </c>
      <c r="IA129" s="11">
        <f>IA113-IA109</f>
        <v>100</v>
      </c>
      <c r="IB129" s="11">
        <f>IB114-IB109</f>
        <v>-200</v>
      </c>
      <c r="IC129" s="11">
        <f>IC114-IC109</f>
        <v>1700</v>
      </c>
      <c r="ID129" s="11">
        <f>ID116-ID110</f>
        <v>1200</v>
      </c>
      <c r="IE129" s="11">
        <f>IE117-IE111</f>
        <v>1600</v>
      </c>
      <c r="IF129" s="11">
        <f>IF118-IF112</f>
        <v>2000</v>
      </c>
      <c r="IG129" s="11">
        <f>IG118-IG113</f>
        <v>600</v>
      </c>
      <c r="IH129" s="11">
        <f>IH118-IH114</f>
        <v>-700</v>
      </c>
      <c r="II129" s="11">
        <f>II119-II114</f>
        <v>2300</v>
      </c>
      <c r="IJ129" s="11">
        <f>IJ120-IJ114</f>
        <v>700</v>
      </c>
      <c r="IK129" s="11">
        <f>IK121-IK115</f>
        <v>1700</v>
      </c>
      <c r="IL129" s="11">
        <f>IL122-IL116</f>
        <v>3000</v>
      </c>
      <c r="IM129" s="11">
        <f>IM123-IM117</f>
        <v>4400</v>
      </c>
      <c r="IN129" s="11">
        <f>IN123-IN118</f>
        <v>5200</v>
      </c>
      <c r="IO129" s="11">
        <f>IO123-IO119</f>
        <v>2200</v>
      </c>
      <c r="IP129" s="11">
        <f>IP124-IP119</f>
        <v>1000</v>
      </c>
      <c r="IQ129" s="11">
        <f>IQ125-IQ119</f>
        <v>1100</v>
      </c>
      <c r="IR129" s="11">
        <f>IR126-IR120</f>
        <v>2200</v>
      </c>
      <c r="IS129" s="11">
        <f>IS127-IS121</f>
        <v>2000</v>
      </c>
      <c r="IT129" s="11">
        <f>IT127-IT123</f>
        <v>-300</v>
      </c>
    </row>
    <row r="130" spans="1:256" x14ac:dyDescent="0.2">
      <c r="HV130" s="11"/>
      <c r="HW130" s="11"/>
      <c r="HX130" s="11"/>
      <c r="HY130" s="11"/>
      <c r="HZ130" s="11"/>
      <c r="IA130" s="11"/>
      <c r="IB130" s="11"/>
      <c r="IC130" s="11"/>
      <c r="ID130" s="11"/>
      <c r="IE130" s="11"/>
      <c r="IF130" s="11"/>
      <c r="IG130" s="11"/>
    </row>
    <row r="131" spans="1:256" s="133" customFormat="1" ht="10.199999999999999" thickBot="1" x14ac:dyDescent="0.25">
      <c r="B131" s="134">
        <v>36406</v>
      </c>
      <c r="C131" s="133">
        <v>36407</v>
      </c>
      <c r="D131" s="134">
        <v>36408</v>
      </c>
      <c r="E131" s="133">
        <v>36409</v>
      </c>
      <c r="F131" s="134">
        <v>36410</v>
      </c>
      <c r="G131" s="133">
        <v>36411</v>
      </c>
      <c r="H131" s="134">
        <v>36412</v>
      </c>
      <c r="I131" s="133">
        <v>36413</v>
      </c>
      <c r="J131" s="134">
        <v>36414</v>
      </c>
      <c r="K131" s="133">
        <v>36415</v>
      </c>
      <c r="L131" s="134">
        <v>36416</v>
      </c>
      <c r="M131" s="133">
        <v>36417</v>
      </c>
      <c r="N131" s="134">
        <v>36418</v>
      </c>
      <c r="O131" s="133">
        <v>36419</v>
      </c>
      <c r="P131" s="134">
        <v>36420</v>
      </c>
      <c r="Q131" s="133">
        <v>36421</v>
      </c>
      <c r="R131" s="134">
        <v>36422</v>
      </c>
      <c r="S131" s="133">
        <v>36423</v>
      </c>
      <c r="T131" s="134">
        <v>36424</v>
      </c>
      <c r="U131" s="133">
        <v>36425</v>
      </c>
      <c r="V131" s="134">
        <v>36426</v>
      </c>
      <c r="W131" s="133">
        <v>36427</v>
      </c>
      <c r="X131" s="134">
        <v>36428</v>
      </c>
      <c r="Y131" s="133">
        <v>36429</v>
      </c>
      <c r="Z131" s="134">
        <v>36430</v>
      </c>
      <c r="AA131" s="133">
        <v>36431</v>
      </c>
      <c r="AB131" s="134">
        <v>36432</v>
      </c>
      <c r="AC131" s="133">
        <v>36433</v>
      </c>
      <c r="AD131" s="134">
        <v>36434</v>
      </c>
      <c r="AE131" s="133">
        <v>36435</v>
      </c>
      <c r="AF131" s="134">
        <v>36436</v>
      </c>
      <c r="AG131" s="133">
        <v>36437</v>
      </c>
      <c r="AH131" s="134">
        <v>36438</v>
      </c>
      <c r="AI131" s="133">
        <v>36439</v>
      </c>
      <c r="AJ131" s="134">
        <v>36440</v>
      </c>
      <c r="AK131" s="133">
        <v>36441</v>
      </c>
      <c r="AL131" s="134">
        <v>36442</v>
      </c>
      <c r="AM131" s="133">
        <v>36443</v>
      </c>
      <c r="AN131" s="134">
        <v>36444</v>
      </c>
      <c r="AO131" s="133">
        <v>36445</v>
      </c>
      <c r="AP131" s="134">
        <v>36446</v>
      </c>
      <c r="AQ131" s="133">
        <v>36447</v>
      </c>
      <c r="AR131" s="134">
        <v>36448</v>
      </c>
      <c r="AS131" s="133">
        <v>36449</v>
      </c>
      <c r="AT131" s="134">
        <v>36450</v>
      </c>
      <c r="AU131" s="133">
        <v>36451</v>
      </c>
      <c r="AV131" s="134">
        <v>36452</v>
      </c>
      <c r="AW131" s="133">
        <v>36453</v>
      </c>
      <c r="AX131" s="134">
        <v>36454</v>
      </c>
      <c r="AY131" s="133">
        <v>36455</v>
      </c>
      <c r="AZ131" s="134">
        <v>36456</v>
      </c>
      <c r="BA131" s="133">
        <v>36457</v>
      </c>
      <c r="BB131" s="134">
        <v>36458</v>
      </c>
      <c r="BC131" s="133">
        <v>36459</v>
      </c>
      <c r="BD131" s="134">
        <v>36460</v>
      </c>
      <c r="BE131" s="133">
        <v>36461</v>
      </c>
      <c r="BF131" s="134">
        <v>36462</v>
      </c>
      <c r="BG131" s="133">
        <v>36463</v>
      </c>
      <c r="BH131" s="134">
        <v>36464</v>
      </c>
      <c r="BI131" s="133">
        <v>36465</v>
      </c>
      <c r="BJ131" s="134">
        <v>36466</v>
      </c>
      <c r="BK131" s="133">
        <v>36467</v>
      </c>
      <c r="BL131" s="134">
        <v>36468</v>
      </c>
      <c r="BM131" s="133">
        <v>36469</v>
      </c>
      <c r="BN131" s="134">
        <v>36470</v>
      </c>
      <c r="BO131" s="133">
        <v>36471</v>
      </c>
      <c r="BP131" s="134">
        <v>36472</v>
      </c>
      <c r="BQ131" s="133">
        <v>36473</v>
      </c>
      <c r="BR131" s="134">
        <v>36474</v>
      </c>
      <c r="BS131" s="133">
        <v>36475</v>
      </c>
      <c r="BT131" s="134">
        <v>36476</v>
      </c>
      <c r="BU131" s="133">
        <v>36477</v>
      </c>
      <c r="BV131" s="134">
        <v>36478</v>
      </c>
      <c r="BW131" s="133">
        <v>36479</v>
      </c>
      <c r="BX131" s="134">
        <v>36480</v>
      </c>
      <c r="BY131" s="133">
        <v>36481</v>
      </c>
      <c r="BZ131" s="134">
        <v>36482</v>
      </c>
      <c r="CA131" s="133">
        <v>36483</v>
      </c>
      <c r="CB131" s="134">
        <v>36484</v>
      </c>
      <c r="CC131" s="133">
        <v>36485</v>
      </c>
      <c r="CD131" s="134">
        <v>36486</v>
      </c>
      <c r="CE131" s="133">
        <v>36487</v>
      </c>
      <c r="CF131" s="134">
        <v>36488</v>
      </c>
      <c r="CG131" s="133">
        <v>36489</v>
      </c>
      <c r="CH131" s="134">
        <v>36490</v>
      </c>
      <c r="CI131" s="133">
        <v>36491</v>
      </c>
      <c r="CJ131" s="134">
        <v>36492</v>
      </c>
      <c r="CK131" s="133">
        <v>36493</v>
      </c>
      <c r="CL131" s="134">
        <v>36494</v>
      </c>
      <c r="CM131" s="133">
        <v>36495</v>
      </c>
      <c r="CN131" s="134">
        <v>36496</v>
      </c>
      <c r="CO131" s="133">
        <v>36497</v>
      </c>
      <c r="CP131" s="134">
        <v>36498</v>
      </c>
      <c r="CQ131" s="133">
        <v>36499</v>
      </c>
      <c r="CR131" s="134">
        <v>36500</v>
      </c>
      <c r="CS131" s="133">
        <v>36501</v>
      </c>
      <c r="CT131" s="134">
        <v>36502</v>
      </c>
      <c r="CU131" s="133">
        <v>36503</v>
      </c>
      <c r="CV131" s="134">
        <v>36504</v>
      </c>
      <c r="CW131" s="133">
        <v>36505</v>
      </c>
      <c r="CX131" s="134">
        <v>36506</v>
      </c>
      <c r="CY131" s="133">
        <v>36507</v>
      </c>
      <c r="CZ131" s="134">
        <v>36508</v>
      </c>
      <c r="DA131" s="133">
        <v>36509</v>
      </c>
      <c r="DB131" s="134">
        <v>36510</v>
      </c>
      <c r="DC131" s="133">
        <v>36511</v>
      </c>
      <c r="DD131" s="134">
        <v>36512</v>
      </c>
      <c r="DE131" s="133">
        <v>36513</v>
      </c>
      <c r="DF131" s="134">
        <v>36514</v>
      </c>
      <c r="DG131" s="133">
        <v>36515</v>
      </c>
      <c r="DH131" s="134">
        <v>36516</v>
      </c>
      <c r="DI131" s="133">
        <v>36517</v>
      </c>
      <c r="DJ131" s="133">
        <v>36518</v>
      </c>
      <c r="DK131" s="134">
        <v>36519</v>
      </c>
      <c r="DL131" s="133">
        <v>36520</v>
      </c>
      <c r="DM131" s="133">
        <v>36521</v>
      </c>
      <c r="DN131" s="134">
        <v>36522</v>
      </c>
      <c r="DO131" s="133">
        <v>36523</v>
      </c>
      <c r="DP131" s="133">
        <v>36524</v>
      </c>
      <c r="DQ131" s="133">
        <v>36525</v>
      </c>
      <c r="DR131" s="133">
        <v>36526</v>
      </c>
      <c r="DS131" s="133">
        <v>36527</v>
      </c>
      <c r="DT131" s="133">
        <v>36528</v>
      </c>
      <c r="DU131" s="133">
        <v>36529</v>
      </c>
      <c r="DV131" s="133">
        <v>36530</v>
      </c>
      <c r="DW131" s="133">
        <v>36531</v>
      </c>
      <c r="DX131" s="133">
        <v>36532</v>
      </c>
      <c r="DY131" s="133">
        <v>36533</v>
      </c>
      <c r="DZ131" s="133">
        <v>36534</v>
      </c>
      <c r="EA131" s="133">
        <v>36535</v>
      </c>
      <c r="EB131" s="133">
        <v>36536</v>
      </c>
      <c r="EC131" s="133">
        <v>36537</v>
      </c>
      <c r="ED131" s="133">
        <v>36538</v>
      </c>
      <c r="EE131" s="133">
        <v>36539</v>
      </c>
      <c r="EF131" s="133">
        <v>36540</v>
      </c>
      <c r="EG131" s="133">
        <v>36541</v>
      </c>
      <c r="EH131" s="133">
        <v>36542</v>
      </c>
      <c r="EI131" s="133">
        <v>36543</v>
      </c>
      <c r="EJ131" s="133">
        <v>36544</v>
      </c>
      <c r="EK131" s="133">
        <v>36545</v>
      </c>
      <c r="EL131" s="133">
        <v>36546</v>
      </c>
      <c r="EM131" s="133">
        <v>36547</v>
      </c>
      <c r="EN131" s="133">
        <v>36548</v>
      </c>
      <c r="EO131" s="133">
        <v>36549</v>
      </c>
      <c r="EP131" s="133">
        <v>36550</v>
      </c>
      <c r="EQ131" s="133">
        <v>36551</v>
      </c>
      <c r="ER131" s="133">
        <v>36552</v>
      </c>
      <c r="ES131" s="133">
        <v>36553</v>
      </c>
      <c r="ET131" s="133">
        <v>36554</v>
      </c>
      <c r="EU131" s="133">
        <v>36555</v>
      </c>
      <c r="EV131" s="133">
        <v>36556</v>
      </c>
      <c r="EW131" s="133">
        <v>36557</v>
      </c>
      <c r="EX131" s="133">
        <v>36558</v>
      </c>
      <c r="EY131" s="133">
        <v>36559</v>
      </c>
      <c r="EZ131" s="133">
        <v>36560</v>
      </c>
      <c r="FA131" s="133">
        <v>36561</v>
      </c>
      <c r="FB131" s="133">
        <v>36562</v>
      </c>
      <c r="FC131" s="133">
        <v>36563</v>
      </c>
      <c r="FD131" s="133">
        <v>36564</v>
      </c>
      <c r="FE131" s="133">
        <v>36565</v>
      </c>
      <c r="FF131" s="133">
        <v>36566</v>
      </c>
      <c r="FG131" s="133">
        <v>36567</v>
      </c>
      <c r="FH131" s="133">
        <v>36568</v>
      </c>
      <c r="FI131" s="133">
        <v>36569</v>
      </c>
      <c r="FJ131" s="133">
        <v>36570</v>
      </c>
      <c r="FK131" s="133">
        <v>36571</v>
      </c>
      <c r="FL131" s="133">
        <v>36572</v>
      </c>
      <c r="FM131" s="133">
        <v>36573</v>
      </c>
      <c r="FN131" s="133">
        <v>36574</v>
      </c>
      <c r="FO131" s="133">
        <v>36575</v>
      </c>
      <c r="FP131" s="133">
        <v>36576</v>
      </c>
      <c r="FQ131" s="133">
        <v>36577</v>
      </c>
      <c r="FR131" s="133">
        <v>36578</v>
      </c>
      <c r="FS131" s="133">
        <v>36579</v>
      </c>
      <c r="FT131" s="133">
        <v>36580</v>
      </c>
      <c r="FU131" s="133">
        <v>36581</v>
      </c>
      <c r="FV131" s="133">
        <v>36582</v>
      </c>
      <c r="FW131" s="133">
        <v>36583</v>
      </c>
      <c r="FX131" s="133">
        <v>36584</v>
      </c>
      <c r="FY131" s="133">
        <v>36585</v>
      </c>
      <c r="FZ131" s="133">
        <v>36586</v>
      </c>
      <c r="GA131" s="133">
        <v>36587</v>
      </c>
      <c r="GB131" s="133">
        <v>36588</v>
      </c>
      <c r="GC131" s="133">
        <v>36589</v>
      </c>
      <c r="GD131" s="133">
        <v>36590</v>
      </c>
      <c r="GE131" s="133">
        <v>36591</v>
      </c>
      <c r="GF131" s="133">
        <v>36592</v>
      </c>
      <c r="GG131" s="133">
        <v>36593</v>
      </c>
      <c r="GH131" s="133">
        <v>36594</v>
      </c>
      <c r="GI131" s="133">
        <v>36595</v>
      </c>
      <c r="GJ131" s="133">
        <v>36596</v>
      </c>
      <c r="GK131" s="133">
        <v>36597</v>
      </c>
      <c r="GL131" s="133">
        <v>36598</v>
      </c>
      <c r="GM131" s="133">
        <v>36599</v>
      </c>
      <c r="GN131" s="133">
        <v>36600</v>
      </c>
      <c r="GO131" s="133">
        <v>36601</v>
      </c>
      <c r="GP131" s="133">
        <v>36602</v>
      </c>
      <c r="GQ131" s="133">
        <v>36603</v>
      </c>
      <c r="GR131" s="133">
        <v>36604</v>
      </c>
      <c r="GS131" s="133">
        <v>36605</v>
      </c>
      <c r="GT131" s="133">
        <v>36606</v>
      </c>
      <c r="GU131" s="133">
        <v>36607</v>
      </c>
      <c r="GV131" s="133">
        <v>36608</v>
      </c>
      <c r="GW131" s="133">
        <v>36609</v>
      </c>
      <c r="GX131" s="133">
        <v>36610</v>
      </c>
      <c r="GY131" s="133">
        <v>36611</v>
      </c>
      <c r="GZ131" s="133">
        <v>36612</v>
      </c>
      <c r="HA131" s="133">
        <v>36613</v>
      </c>
      <c r="HB131" s="133">
        <v>36614</v>
      </c>
      <c r="HC131" s="133">
        <v>36615</v>
      </c>
      <c r="HD131" s="133">
        <v>36616</v>
      </c>
      <c r="HE131" s="133">
        <v>36617</v>
      </c>
      <c r="HF131" s="133">
        <v>36618</v>
      </c>
      <c r="HG131" s="133">
        <v>36619</v>
      </c>
      <c r="HH131" s="133">
        <v>36620</v>
      </c>
      <c r="HI131" s="133">
        <v>36621</v>
      </c>
      <c r="HJ131" s="133">
        <v>36622</v>
      </c>
      <c r="HK131" s="133">
        <v>36623</v>
      </c>
      <c r="HL131" s="133">
        <v>36624</v>
      </c>
      <c r="HM131" s="133">
        <v>36625</v>
      </c>
      <c r="HN131" s="133">
        <v>36626</v>
      </c>
      <c r="HO131" s="133">
        <v>36627</v>
      </c>
      <c r="HP131" s="133">
        <v>36628</v>
      </c>
      <c r="HQ131" s="133">
        <v>36629</v>
      </c>
      <c r="HR131" s="133">
        <v>36630</v>
      </c>
      <c r="HS131" s="133">
        <v>36631</v>
      </c>
      <c r="HT131" s="133">
        <v>36632</v>
      </c>
      <c r="HU131" s="133">
        <v>36633</v>
      </c>
      <c r="HV131" s="133">
        <v>36634</v>
      </c>
      <c r="HW131" s="133">
        <v>36635</v>
      </c>
      <c r="HX131" s="133">
        <v>36636</v>
      </c>
      <c r="HY131" s="133">
        <v>36637</v>
      </c>
      <c r="HZ131" s="133">
        <v>36638</v>
      </c>
      <c r="IA131" s="133">
        <v>36639</v>
      </c>
      <c r="IB131" s="133">
        <v>36640</v>
      </c>
      <c r="IC131" s="133">
        <v>36641</v>
      </c>
      <c r="ID131" s="133">
        <v>36642</v>
      </c>
      <c r="IE131" s="133">
        <v>36643</v>
      </c>
      <c r="IF131" s="133">
        <v>36644</v>
      </c>
      <c r="IG131" s="133">
        <v>36645</v>
      </c>
      <c r="IH131" s="133">
        <v>36646</v>
      </c>
      <c r="II131" s="133">
        <v>36647</v>
      </c>
      <c r="IJ131" s="133">
        <v>36648</v>
      </c>
      <c r="IK131" s="133">
        <v>36649</v>
      </c>
      <c r="IL131" s="133">
        <v>36650</v>
      </c>
      <c r="IM131" s="133">
        <v>36651</v>
      </c>
      <c r="IN131" s="133">
        <v>36652</v>
      </c>
      <c r="IO131" s="133">
        <v>36653</v>
      </c>
      <c r="IP131" s="133">
        <v>36654</v>
      </c>
      <c r="IQ131" s="133">
        <v>36655</v>
      </c>
      <c r="IR131" s="133">
        <v>36656</v>
      </c>
      <c r="IS131" s="133">
        <v>36657</v>
      </c>
      <c r="IT131" s="135"/>
      <c r="IU131" s="135"/>
      <c r="IV131" s="135"/>
    </row>
    <row r="132" spans="1:256" ht="10.199999999999999" thickBot="1" x14ac:dyDescent="0.25">
      <c r="B132" s="6" t="s">
        <v>0</v>
      </c>
      <c r="C132" s="6" t="s">
        <v>1</v>
      </c>
      <c r="D132" s="6" t="s">
        <v>2</v>
      </c>
      <c r="E132" s="6" t="s">
        <v>3</v>
      </c>
      <c r="F132" s="6" t="s">
        <v>4</v>
      </c>
      <c r="G132" s="6" t="s">
        <v>5</v>
      </c>
      <c r="H132" s="6" t="s">
        <v>6</v>
      </c>
      <c r="I132" s="6" t="s">
        <v>0</v>
      </c>
      <c r="J132" s="6" t="s">
        <v>1</v>
      </c>
      <c r="K132" s="6" t="s">
        <v>2</v>
      </c>
      <c r="L132" s="6" t="s">
        <v>3</v>
      </c>
      <c r="M132" s="6" t="s">
        <v>4</v>
      </c>
      <c r="N132" s="6" t="s">
        <v>5</v>
      </c>
      <c r="O132" s="6" t="s">
        <v>6</v>
      </c>
      <c r="P132" s="6" t="s">
        <v>0</v>
      </c>
      <c r="Q132" s="6" t="s">
        <v>1</v>
      </c>
      <c r="R132" s="6" t="s">
        <v>2</v>
      </c>
      <c r="S132" s="6" t="s">
        <v>3</v>
      </c>
      <c r="T132" s="6" t="s">
        <v>4</v>
      </c>
      <c r="U132" s="6" t="s">
        <v>5</v>
      </c>
      <c r="V132" s="6" t="s">
        <v>6</v>
      </c>
      <c r="W132" s="6" t="s">
        <v>0</v>
      </c>
      <c r="X132" s="6" t="s">
        <v>1</v>
      </c>
      <c r="Y132" s="6" t="s">
        <v>2</v>
      </c>
      <c r="Z132" s="6" t="s">
        <v>3</v>
      </c>
      <c r="AA132" s="6" t="s">
        <v>4</v>
      </c>
      <c r="AB132" s="6" t="s">
        <v>5</v>
      </c>
      <c r="AC132" s="6" t="s">
        <v>6</v>
      </c>
      <c r="AD132" s="6" t="s">
        <v>0</v>
      </c>
      <c r="AE132" s="6" t="s">
        <v>1</v>
      </c>
      <c r="AF132" s="6" t="s">
        <v>2</v>
      </c>
      <c r="AG132" s="6" t="s">
        <v>3</v>
      </c>
      <c r="AH132" s="6" t="s">
        <v>4</v>
      </c>
      <c r="AI132" s="6" t="s">
        <v>5</v>
      </c>
      <c r="AJ132" s="6" t="s">
        <v>6</v>
      </c>
      <c r="AK132" s="6" t="s">
        <v>0</v>
      </c>
      <c r="AL132" s="6" t="s">
        <v>1</v>
      </c>
      <c r="AM132" s="6" t="s">
        <v>2</v>
      </c>
      <c r="AN132" s="6" t="s">
        <v>3</v>
      </c>
      <c r="AO132" s="6" t="s">
        <v>4</v>
      </c>
      <c r="AP132" s="6" t="s">
        <v>5</v>
      </c>
      <c r="AQ132" s="6" t="s">
        <v>6</v>
      </c>
      <c r="AR132" s="6" t="s">
        <v>0</v>
      </c>
      <c r="AS132" s="6" t="s">
        <v>1</v>
      </c>
      <c r="AT132" s="6" t="s">
        <v>2</v>
      </c>
      <c r="AU132" s="6" t="s">
        <v>3</v>
      </c>
      <c r="AV132" s="6" t="s">
        <v>4</v>
      </c>
      <c r="AW132" s="6" t="s">
        <v>5</v>
      </c>
      <c r="AX132" s="6" t="s">
        <v>6</v>
      </c>
      <c r="AY132" s="6" t="s">
        <v>0</v>
      </c>
      <c r="AZ132" s="6" t="s">
        <v>1</v>
      </c>
      <c r="BA132" s="6" t="s">
        <v>2</v>
      </c>
      <c r="BB132" s="6" t="s">
        <v>3</v>
      </c>
      <c r="BC132" s="6" t="s">
        <v>4</v>
      </c>
      <c r="BD132" s="6" t="s">
        <v>5</v>
      </c>
      <c r="BE132" s="6" t="s">
        <v>6</v>
      </c>
      <c r="BF132" s="6" t="s">
        <v>0</v>
      </c>
      <c r="BG132" s="6" t="s">
        <v>1</v>
      </c>
      <c r="BH132" s="6" t="s">
        <v>2</v>
      </c>
      <c r="BI132" s="6" t="s">
        <v>3</v>
      </c>
      <c r="BJ132" s="6" t="s">
        <v>4</v>
      </c>
      <c r="BK132" s="6" t="s">
        <v>5</v>
      </c>
      <c r="BL132" s="6" t="s">
        <v>6</v>
      </c>
      <c r="BM132" s="6" t="s">
        <v>0</v>
      </c>
      <c r="BN132" s="6" t="s">
        <v>1</v>
      </c>
      <c r="BO132" s="6" t="s">
        <v>2</v>
      </c>
      <c r="BP132" s="6" t="s">
        <v>3</v>
      </c>
      <c r="BQ132" s="6" t="s">
        <v>4</v>
      </c>
      <c r="BR132" s="6" t="s">
        <v>5</v>
      </c>
      <c r="BS132" s="6" t="s">
        <v>6</v>
      </c>
      <c r="BT132" s="6" t="s">
        <v>0</v>
      </c>
      <c r="BU132" s="6" t="s">
        <v>1</v>
      </c>
      <c r="BV132" s="6" t="s">
        <v>2</v>
      </c>
      <c r="BW132" s="6" t="s">
        <v>3</v>
      </c>
      <c r="BX132" s="6" t="s">
        <v>4</v>
      </c>
      <c r="BY132" s="6" t="s">
        <v>5</v>
      </c>
      <c r="BZ132" s="6" t="s">
        <v>6</v>
      </c>
      <c r="CA132" s="6" t="s">
        <v>0</v>
      </c>
      <c r="CB132" s="6" t="s">
        <v>1</v>
      </c>
      <c r="CC132" s="6" t="s">
        <v>2</v>
      </c>
      <c r="CD132" s="6" t="s">
        <v>3</v>
      </c>
      <c r="CE132" s="6" t="s">
        <v>4</v>
      </c>
      <c r="CF132" s="6" t="s">
        <v>5</v>
      </c>
      <c r="CG132" s="6" t="s">
        <v>6</v>
      </c>
      <c r="CH132" s="6" t="s">
        <v>0</v>
      </c>
      <c r="CI132" s="6" t="s">
        <v>1</v>
      </c>
      <c r="CJ132" s="6" t="s">
        <v>2</v>
      </c>
      <c r="CK132" s="6" t="s">
        <v>3</v>
      </c>
      <c r="CL132" s="6" t="s">
        <v>4</v>
      </c>
      <c r="CM132" s="6" t="s">
        <v>5</v>
      </c>
      <c r="CN132" s="6" t="s">
        <v>6</v>
      </c>
      <c r="CO132" s="6" t="s">
        <v>0</v>
      </c>
      <c r="CP132" s="6" t="s">
        <v>1</v>
      </c>
      <c r="CQ132" s="6" t="s">
        <v>2</v>
      </c>
      <c r="CR132" s="6" t="s">
        <v>3</v>
      </c>
      <c r="CS132" s="6" t="s">
        <v>4</v>
      </c>
      <c r="CT132" s="6" t="s">
        <v>5</v>
      </c>
      <c r="CU132" s="6" t="s">
        <v>6</v>
      </c>
      <c r="CV132" s="6" t="s">
        <v>0</v>
      </c>
      <c r="CW132" s="6" t="s">
        <v>1</v>
      </c>
      <c r="CX132" s="6" t="s">
        <v>2</v>
      </c>
      <c r="CY132" s="6" t="s">
        <v>3</v>
      </c>
      <c r="CZ132" s="6" t="s">
        <v>4</v>
      </c>
      <c r="DA132" s="6" t="s">
        <v>5</v>
      </c>
      <c r="DB132" s="6" t="s">
        <v>6</v>
      </c>
      <c r="DC132" s="6" t="s">
        <v>0</v>
      </c>
      <c r="DD132" s="6" t="s">
        <v>1</v>
      </c>
      <c r="DE132" s="6" t="s">
        <v>2</v>
      </c>
      <c r="DF132" s="6" t="s">
        <v>3</v>
      </c>
      <c r="DG132" s="6" t="s">
        <v>4</v>
      </c>
      <c r="DH132" s="6" t="s">
        <v>5</v>
      </c>
      <c r="DI132" s="6" t="s">
        <v>6</v>
      </c>
      <c r="DJ132" s="6" t="s">
        <v>0</v>
      </c>
      <c r="DK132" s="6" t="s">
        <v>1</v>
      </c>
      <c r="DL132" s="6" t="s">
        <v>2</v>
      </c>
      <c r="DM132" s="6" t="s">
        <v>3</v>
      </c>
      <c r="DN132" s="6" t="s">
        <v>4</v>
      </c>
      <c r="DO132" s="6" t="s">
        <v>5</v>
      </c>
      <c r="DP132" s="6" t="s">
        <v>6</v>
      </c>
      <c r="DQ132" s="6" t="s">
        <v>0</v>
      </c>
      <c r="DR132" s="6" t="s">
        <v>1</v>
      </c>
      <c r="DS132" s="6" t="s">
        <v>2</v>
      </c>
      <c r="DT132" s="6" t="s">
        <v>3</v>
      </c>
      <c r="DU132" s="6" t="s">
        <v>4</v>
      </c>
      <c r="DV132" s="6" t="s">
        <v>5</v>
      </c>
      <c r="DW132" s="6" t="s">
        <v>6</v>
      </c>
      <c r="DX132" s="6" t="s">
        <v>0</v>
      </c>
      <c r="DY132" s="6" t="s">
        <v>1</v>
      </c>
      <c r="DZ132" s="6" t="s">
        <v>2</v>
      </c>
      <c r="EA132" s="6" t="s">
        <v>3</v>
      </c>
      <c r="EB132" s="6" t="s">
        <v>4</v>
      </c>
      <c r="EC132" s="6" t="s">
        <v>5</v>
      </c>
      <c r="ED132" s="6" t="s">
        <v>6</v>
      </c>
      <c r="EE132" s="6" t="s">
        <v>0</v>
      </c>
      <c r="EF132" s="6" t="s">
        <v>1</v>
      </c>
      <c r="EG132" s="6" t="s">
        <v>2</v>
      </c>
      <c r="EH132" s="6" t="s">
        <v>3</v>
      </c>
      <c r="EI132" s="6" t="s">
        <v>4</v>
      </c>
      <c r="EJ132" s="6" t="s">
        <v>5</v>
      </c>
      <c r="EK132" s="6" t="s">
        <v>6</v>
      </c>
      <c r="EL132" s="6" t="s">
        <v>0</v>
      </c>
      <c r="EM132" s="6" t="s">
        <v>1</v>
      </c>
      <c r="EN132" s="6" t="s">
        <v>2</v>
      </c>
      <c r="EO132" s="6" t="s">
        <v>3</v>
      </c>
      <c r="EP132" s="6" t="s">
        <v>4</v>
      </c>
      <c r="EQ132" s="6" t="s">
        <v>5</v>
      </c>
      <c r="ER132" s="6" t="s">
        <v>6</v>
      </c>
      <c r="ES132" s="6" t="s">
        <v>0</v>
      </c>
      <c r="ET132" s="6" t="s">
        <v>1</v>
      </c>
      <c r="EU132" s="6" t="s">
        <v>2</v>
      </c>
      <c r="EV132" s="6" t="s">
        <v>3</v>
      </c>
      <c r="EW132" s="6" t="s">
        <v>4</v>
      </c>
      <c r="EX132" s="6" t="s">
        <v>5</v>
      </c>
      <c r="EY132" s="6" t="s">
        <v>6</v>
      </c>
      <c r="EZ132" s="6" t="s">
        <v>0</v>
      </c>
      <c r="FA132" s="6" t="s">
        <v>1</v>
      </c>
      <c r="FB132" s="6" t="s">
        <v>2</v>
      </c>
      <c r="FC132" s="6" t="s">
        <v>3</v>
      </c>
      <c r="FD132" s="6" t="s">
        <v>4</v>
      </c>
      <c r="FE132" s="6" t="s">
        <v>5</v>
      </c>
      <c r="FF132" s="6" t="s">
        <v>6</v>
      </c>
      <c r="FG132" s="6" t="s">
        <v>0</v>
      </c>
      <c r="FH132" s="6" t="s">
        <v>1</v>
      </c>
      <c r="FI132" s="6" t="s">
        <v>2</v>
      </c>
      <c r="FJ132" s="6" t="s">
        <v>3</v>
      </c>
      <c r="FK132" s="6" t="s">
        <v>4</v>
      </c>
      <c r="FL132" s="6" t="s">
        <v>5</v>
      </c>
      <c r="FM132" s="6" t="s">
        <v>6</v>
      </c>
      <c r="FN132" s="6" t="s">
        <v>0</v>
      </c>
      <c r="FO132" s="6" t="s">
        <v>1</v>
      </c>
      <c r="FP132" s="6" t="s">
        <v>2</v>
      </c>
      <c r="FQ132" s="6" t="s">
        <v>3</v>
      </c>
      <c r="FR132" s="6" t="s">
        <v>4</v>
      </c>
      <c r="FS132" s="6" t="s">
        <v>5</v>
      </c>
      <c r="FT132" s="6" t="s">
        <v>6</v>
      </c>
      <c r="FU132" s="6" t="s">
        <v>0</v>
      </c>
      <c r="FV132" s="6" t="s">
        <v>1</v>
      </c>
      <c r="FW132" s="6" t="s">
        <v>2</v>
      </c>
      <c r="FX132" s="6" t="s">
        <v>3</v>
      </c>
      <c r="FY132" s="6" t="s">
        <v>4</v>
      </c>
      <c r="FZ132" s="6" t="s">
        <v>5</v>
      </c>
      <c r="GA132" s="6" t="s">
        <v>6</v>
      </c>
      <c r="GB132" s="6" t="s">
        <v>0</v>
      </c>
      <c r="GC132" s="6" t="s">
        <v>1</v>
      </c>
      <c r="GD132" s="6" t="s">
        <v>2</v>
      </c>
      <c r="GE132" s="6" t="s">
        <v>3</v>
      </c>
      <c r="GF132" s="6" t="s">
        <v>4</v>
      </c>
      <c r="GG132" s="6" t="s">
        <v>5</v>
      </c>
      <c r="GH132" s="6" t="s">
        <v>6</v>
      </c>
      <c r="GI132" s="6" t="s">
        <v>0</v>
      </c>
      <c r="GJ132" s="6" t="s">
        <v>1</v>
      </c>
      <c r="GK132" s="6" t="s">
        <v>2</v>
      </c>
      <c r="GL132" s="6" t="s">
        <v>3</v>
      </c>
      <c r="GM132" s="6" t="s">
        <v>4</v>
      </c>
      <c r="GN132" s="6" t="s">
        <v>5</v>
      </c>
      <c r="GO132" s="6" t="s">
        <v>6</v>
      </c>
      <c r="GP132" s="6" t="s">
        <v>0</v>
      </c>
      <c r="GQ132" s="6" t="s">
        <v>1</v>
      </c>
      <c r="GR132" s="6" t="s">
        <v>2</v>
      </c>
      <c r="GS132" s="6" t="s">
        <v>3</v>
      </c>
      <c r="GT132" s="6" t="s">
        <v>4</v>
      </c>
      <c r="GU132" s="6" t="s">
        <v>5</v>
      </c>
      <c r="GV132" s="6" t="s">
        <v>6</v>
      </c>
      <c r="GW132" s="6" t="s">
        <v>0</v>
      </c>
      <c r="GX132" s="6" t="s">
        <v>1</v>
      </c>
      <c r="GY132" s="6" t="s">
        <v>2</v>
      </c>
      <c r="GZ132" s="6" t="s">
        <v>3</v>
      </c>
      <c r="HA132" s="6" t="s">
        <v>4</v>
      </c>
      <c r="HB132" s="6" t="s">
        <v>5</v>
      </c>
      <c r="HC132" s="6" t="s">
        <v>6</v>
      </c>
      <c r="HD132" s="6" t="s">
        <v>0</v>
      </c>
      <c r="HE132" s="6" t="s">
        <v>1</v>
      </c>
      <c r="HF132" s="6" t="s">
        <v>2</v>
      </c>
      <c r="HG132" s="6" t="s">
        <v>3</v>
      </c>
      <c r="HH132" s="6" t="s">
        <v>4</v>
      </c>
      <c r="HI132" s="6" t="s">
        <v>5</v>
      </c>
      <c r="HJ132" s="6" t="s">
        <v>6</v>
      </c>
      <c r="HK132" s="6" t="s">
        <v>0</v>
      </c>
      <c r="HL132" s="6" t="s">
        <v>1</v>
      </c>
      <c r="HM132" s="6" t="s">
        <v>2</v>
      </c>
      <c r="HN132" s="6" t="s">
        <v>3</v>
      </c>
      <c r="HO132" s="6" t="s">
        <v>4</v>
      </c>
      <c r="HP132" s="6" t="s">
        <v>5</v>
      </c>
      <c r="HQ132" s="6" t="s">
        <v>6</v>
      </c>
      <c r="HR132" s="6" t="s">
        <v>0</v>
      </c>
      <c r="HS132" s="6" t="s">
        <v>1</v>
      </c>
      <c r="HT132" s="6" t="s">
        <v>2</v>
      </c>
      <c r="HU132" s="6" t="s">
        <v>3</v>
      </c>
      <c r="HV132" s="6" t="s">
        <v>4</v>
      </c>
      <c r="HW132" s="6" t="s">
        <v>5</v>
      </c>
      <c r="HX132" s="6" t="s">
        <v>6</v>
      </c>
      <c r="HY132" s="6" t="s">
        <v>0</v>
      </c>
      <c r="HZ132" s="6" t="s">
        <v>1</v>
      </c>
      <c r="IA132" s="6" t="s">
        <v>2</v>
      </c>
      <c r="IB132" s="6" t="s">
        <v>3</v>
      </c>
      <c r="IC132" s="6" t="s">
        <v>4</v>
      </c>
      <c r="ID132" s="6" t="s">
        <v>5</v>
      </c>
      <c r="IE132" s="6" t="s">
        <v>6</v>
      </c>
      <c r="IF132" s="6" t="s">
        <v>0</v>
      </c>
      <c r="IG132" s="6" t="s">
        <v>1</v>
      </c>
      <c r="IH132" s="6" t="s">
        <v>2</v>
      </c>
      <c r="II132" s="6" t="s">
        <v>3</v>
      </c>
      <c r="IJ132" s="6" t="s">
        <v>4</v>
      </c>
      <c r="IK132" s="6" t="s">
        <v>5</v>
      </c>
      <c r="IL132" s="6" t="s">
        <v>6</v>
      </c>
      <c r="IM132" s="6" t="s">
        <v>0</v>
      </c>
      <c r="IN132" s="6" t="s">
        <v>1</v>
      </c>
      <c r="IO132" s="6" t="s">
        <v>2</v>
      </c>
      <c r="IP132" s="6" t="s">
        <v>3</v>
      </c>
      <c r="IQ132" s="6" t="s">
        <v>4</v>
      </c>
      <c r="IR132" s="6" t="s">
        <v>5</v>
      </c>
      <c r="IS132" s="78" t="s">
        <v>6</v>
      </c>
      <c r="IT132" s="10"/>
      <c r="IU132" s="10"/>
      <c r="IV132" s="10"/>
    </row>
    <row r="133" spans="1:256" x14ac:dyDescent="0.2">
      <c r="A133" s="11" t="s">
        <v>9</v>
      </c>
      <c r="B133" s="14">
        <v>74</v>
      </c>
      <c r="C133" s="14">
        <v>74</v>
      </c>
      <c r="D133" s="14">
        <v>74</v>
      </c>
      <c r="E133" s="14">
        <v>-129</v>
      </c>
      <c r="F133" s="14">
        <v>-129</v>
      </c>
      <c r="G133" s="14">
        <v>-129</v>
      </c>
      <c r="H133" s="14">
        <v>-146</v>
      </c>
      <c r="I133" s="14">
        <v>-88</v>
      </c>
      <c r="J133" s="14">
        <v>19</v>
      </c>
      <c r="K133" s="14">
        <v>326</v>
      </c>
      <c r="L133" s="14">
        <v>307</v>
      </c>
      <c r="M133" s="14">
        <v>129</v>
      </c>
      <c r="N133" s="14">
        <v>29</v>
      </c>
      <c r="O133" s="14">
        <v>-79</v>
      </c>
      <c r="P133" s="14">
        <v>-106</v>
      </c>
      <c r="Q133" s="14">
        <v>-31</v>
      </c>
      <c r="R133" s="14">
        <v>225</v>
      </c>
      <c r="S133" s="14">
        <v>296</v>
      </c>
      <c r="T133" s="14">
        <v>17</v>
      </c>
      <c r="U133" s="14">
        <v>-111</v>
      </c>
      <c r="V133" s="14">
        <v>-158</v>
      </c>
      <c r="W133" s="14">
        <v>-117</v>
      </c>
      <c r="X133" s="14">
        <v>-107</v>
      </c>
      <c r="Y133" s="14">
        <v>400</v>
      </c>
      <c r="Z133" s="14">
        <v>658</v>
      </c>
      <c r="AA133" s="14">
        <v>841</v>
      </c>
      <c r="AB133" s="14">
        <v>309</v>
      </c>
      <c r="AC133" s="14">
        <v>206</v>
      </c>
      <c r="AD133" s="14">
        <v>-33</v>
      </c>
      <c r="AE133" s="14">
        <v>260</v>
      </c>
      <c r="AF133" s="14">
        <v>460</v>
      </c>
      <c r="AG133" s="14">
        <v>80</v>
      </c>
      <c r="AH133" s="14">
        <v>-180</v>
      </c>
      <c r="AI133" s="14">
        <v>-335</v>
      </c>
      <c r="AJ133" s="14">
        <v>-168</v>
      </c>
      <c r="AK133" s="14">
        <v>-223</v>
      </c>
      <c r="AL133" s="14">
        <v>-215</v>
      </c>
      <c r="AM133" s="14">
        <v>-36</v>
      </c>
      <c r="AN133" s="14">
        <v>-201</v>
      </c>
      <c r="AO133" s="14">
        <v>-367</v>
      </c>
      <c r="AP133" s="14">
        <v>-276</v>
      </c>
      <c r="AQ133" s="14">
        <v>-327</v>
      </c>
      <c r="AR133" s="14">
        <v>60</v>
      </c>
      <c r="AS133" s="61">
        <v>616</v>
      </c>
      <c r="AT133" s="14">
        <v>354</v>
      </c>
      <c r="AU133" s="14">
        <v>261</v>
      </c>
      <c r="AV133" s="14">
        <v>10</v>
      </c>
      <c r="AW133" s="14">
        <v>-268</v>
      </c>
      <c r="AX133" s="14">
        <v>-532</v>
      </c>
      <c r="AY133" s="14">
        <v>-482</v>
      </c>
      <c r="AZ133" s="14">
        <v>-389</v>
      </c>
      <c r="BA133" s="14">
        <v>-477</v>
      </c>
      <c r="BB133" s="14">
        <v>-393</v>
      </c>
      <c r="BC133" s="14">
        <v>-436</v>
      </c>
      <c r="BD133" s="14">
        <v>-369</v>
      </c>
      <c r="BE133" s="14">
        <v>-177</v>
      </c>
      <c r="BF133" s="14">
        <v>-169</v>
      </c>
      <c r="BG133" s="14">
        <v>-262</v>
      </c>
      <c r="BH133" s="14">
        <v>-391</v>
      </c>
      <c r="BI133" s="14">
        <v>142</v>
      </c>
      <c r="BJ133" s="14">
        <v>-304</v>
      </c>
      <c r="BK133" s="14">
        <v>-403</v>
      </c>
      <c r="BL133" s="14">
        <v>-590</v>
      </c>
      <c r="BM133" s="14">
        <v>-468</v>
      </c>
      <c r="BN133" s="14">
        <v>-1070</v>
      </c>
      <c r="BO133" s="14">
        <v>-976</v>
      </c>
      <c r="BP133" s="14">
        <v>-1091</v>
      </c>
      <c r="BQ133" s="14">
        <v>-899</v>
      </c>
      <c r="BR133" s="14">
        <v>-792</v>
      </c>
      <c r="BS133" s="14">
        <v>-1193</v>
      </c>
      <c r="BT133" s="14">
        <v>-1150</v>
      </c>
      <c r="BU133" s="14">
        <v>-1206</v>
      </c>
      <c r="BV133" s="14">
        <v>-1098</v>
      </c>
      <c r="BW133" s="14">
        <v>-1053</v>
      </c>
      <c r="BX133" s="14">
        <v>-1049</v>
      </c>
      <c r="BY133" s="14">
        <v>-792</v>
      </c>
      <c r="BZ133" s="14">
        <v>-367</v>
      </c>
      <c r="CA133" s="14">
        <v>-547</v>
      </c>
      <c r="CB133" s="14">
        <v>-582</v>
      </c>
      <c r="CC133" s="14">
        <v>-138</v>
      </c>
      <c r="CD133" s="14">
        <v>143</v>
      </c>
      <c r="CE133" s="14">
        <v>94</v>
      </c>
      <c r="CF133" s="14">
        <v>-201</v>
      </c>
      <c r="CG133" s="14">
        <v>-480</v>
      </c>
      <c r="CH133" s="14">
        <v>-304</v>
      </c>
      <c r="CI133" s="14">
        <v>-91</v>
      </c>
      <c r="CJ133" s="14">
        <v>-714</v>
      </c>
      <c r="CK133" s="14">
        <v>-736</v>
      </c>
      <c r="CL133" s="14">
        <v>-1151</v>
      </c>
      <c r="CM133" s="14">
        <v>-878</v>
      </c>
      <c r="CN133" s="14">
        <v>-373</v>
      </c>
      <c r="CO133" s="14">
        <v>11</v>
      </c>
      <c r="CP133" s="14">
        <v>107</v>
      </c>
      <c r="CQ133" s="14">
        <v>-270</v>
      </c>
      <c r="CR133" s="14">
        <v>-411</v>
      </c>
      <c r="CS133" s="14">
        <v>-325</v>
      </c>
      <c r="CT133" s="14">
        <v>-39</v>
      </c>
      <c r="CU133" s="14">
        <v>-105</v>
      </c>
      <c r="CV133" s="14">
        <v>-100</v>
      </c>
      <c r="CW133" s="14">
        <v>-260</v>
      </c>
      <c r="CX133" s="14">
        <v>-331</v>
      </c>
      <c r="CY133" s="14">
        <v>-310</v>
      </c>
      <c r="CZ133" s="14">
        <v>-366</v>
      </c>
      <c r="DA133" s="14">
        <v>-617</v>
      </c>
      <c r="DB133" s="14">
        <v>-854</v>
      </c>
      <c r="DC133" s="14">
        <v>-629</v>
      </c>
      <c r="DD133" s="14">
        <v>-636</v>
      </c>
      <c r="DE133" s="14">
        <v>-162</v>
      </c>
      <c r="DF133" s="14">
        <v>-191</v>
      </c>
      <c r="DG133" s="14">
        <v>-144</v>
      </c>
      <c r="DH133" s="14">
        <v>-111</v>
      </c>
      <c r="DI133" s="14">
        <v>-457</v>
      </c>
      <c r="DJ133" s="14">
        <v>-457</v>
      </c>
      <c r="DK133" s="14">
        <v>-802</v>
      </c>
      <c r="DL133" s="14">
        <v>-151</v>
      </c>
      <c r="DM133" s="14">
        <v>-242</v>
      </c>
      <c r="DN133" s="14">
        <v>-242</v>
      </c>
      <c r="DO133" s="14">
        <v>-403</v>
      </c>
      <c r="DP133" s="14">
        <v>-227</v>
      </c>
      <c r="DQ133" s="14">
        <v>-252</v>
      </c>
      <c r="DR133" s="14">
        <v>-133</v>
      </c>
      <c r="DS133" s="14">
        <v>-45</v>
      </c>
      <c r="DT133" s="14">
        <v>102</v>
      </c>
      <c r="DU133" s="14">
        <v>-359</v>
      </c>
      <c r="DV133" s="14">
        <v>-130</v>
      </c>
      <c r="DW133" s="14">
        <v>156</v>
      </c>
      <c r="DX133" s="14">
        <v>-238</v>
      </c>
      <c r="DY133" s="14">
        <v>-424</v>
      </c>
      <c r="DZ133" s="14">
        <v>-281</v>
      </c>
      <c r="EA133" s="14">
        <v>31</v>
      </c>
      <c r="EB133" s="14">
        <v>-120</v>
      </c>
      <c r="EC133" s="14">
        <v>-87</v>
      </c>
      <c r="ED133" s="14">
        <v>9</v>
      </c>
      <c r="EE133" s="14">
        <v>-600</v>
      </c>
      <c r="EF133" s="14">
        <v>-690</v>
      </c>
      <c r="EG133" s="14">
        <v>-481</v>
      </c>
      <c r="EH133" s="14">
        <v>-647</v>
      </c>
      <c r="EI133" s="14">
        <v>-56</v>
      </c>
      <c r="EJ133" s="14">
        <v>-21</v>
      </c>
      <c r="EK133" s="14">
        <v>-207</v>
      </c>
      <c r="EL133" s="14">
        <v>-450</v>
      </c>
      <c r="EM133" s="14">
        <v>-242</v>
      </c>
      <c r="EN133" s="14">
        <v>-56</v>
      </c>
      <c r="EO133" s="14">
        <v>-127</v>
      </c>
      <c r="EP133" s="14">
        <v>97</v>
      </c>
      <c r="EQ133" s="14">
        <v>45</v>
      </c>
      <c r="ER133" s="14">
        <v>278</v>
      </c>
      <c r="ES133" s="14">
        <v>273</v>
      </c>
      <c r="ET133" s="14">
        <v>171</v>
      </c>
      <c r="EU133" s="14">
        <v>68</v>
      </c>
      <c r="EV133" s="14">
        <v>55</v>
      </c>
      <c r="EW133" s="14">
        <v>-166</v>
      </c>
      <c r="EX133" s="14">
        <v>-571</v>
      </c>
      <c r="EY133" s="14">
        <v>-510</v>
      </c>
      <c r="EZ133" s="11">
        <v>-116</v>
      </c>
      <c r="FA133" s="11">
        <v>-568</v>
      </c>
      <c r="FB133" s="11">
        <v>-775</v>
      </c>
      <c r="FC133" s="11">
        <v>-395</v>
      </c>
      <c r="FD133" s="11">
        <v>-603</v>
      </c>
      <c r="FE133" s="11">
        <v>-551</v>
      </c>
      <c r="FF133" s="11">
        <v>-24</v>
      </c>
      <c r="FG133" s="11">
        <v>284</v>
      </c>
      <c r="FH133" s="11">
        <v>38</v>
      </c>
      <c r="FI133" s="11">
        <v>143</v>
      </c>
      <c r="FJ133" s="11">
        <v>149</v>
      </c>
      <c r="FK133" s="11">
        <v>-186</v>
      </c>
      <c r="FL133" s="11">
        <v>-74</v>
      </c>
      <c r="FM133" s="11">
        <v>374</v>
      </c>
      <c r="FN133" s="14">
        <v>312</v>
      </c>
      <c r="FO133" s="14">
        <v>111</v>
      </c>
      <c r="FP133" s="14">
        <v>-135</v>
      </c>
      <c r="FQ133" s="14">
        <v>-574</v>
      </c>
      <c r="FR133" s="14">
        <v>-447</v>
      </c>
      <c r="FS133" s="14">
        <v>-421</v>
      </c>
      <c r="FT133" s="14">
        <v>-273</v>
      </c>
      <c r="FU133" s="14">
        <v>-169</v>
      </c>
      <c r="FV133" s="11">
        <v>-233</v>
      </c>
      <c r="FW133" s="11">
        <v>-227</v>
      </c>
      <c r="FX133" s="11">
        <v>-558</v>
      </c>
      <c r="FY133" s="11">
        <v>-537</v>
      </c>
      <c r="FZ133" s="11">
        <v>-162</v>
      </c>
      <c r="GA133" s="11">
        <v>-90</v>
      </c>
      <c r="GB133" s="11">
        <v>-303</v>
      </c>
      <c r="GC133" s="14">
        <v>-487</v>
      </c>
      <c r="GD133" s="14">
        <v>-298</v>
      </c>
      <c r="GE133" s="11">
        <v>-225</v>
      </c>
      <c r="GF133" s="11">
        <v>-292</v>
      </c>
      <c r="GG133" s="11">
        <v>31</v>
      </c>
      <c r="GH133" s="11">
        <v>373</v>
      </c>
      <c r="GI133" s="11">
        <v>201</v>
      </c>
      <c r="GJ133" s="11">
        <v>-54</v>
      </c>
      <c r="GK133" s="11">
        <v>186</v>
      </c>
      <c r="GL133" s="14">
        <v>-96</v>
      </c>
      <c r="GM133" s="14">
        <v>-49</v>
      </c>
      <c r="GN133" s="11">
        <v>296</v>
      </c>
      <c r="GO133" s="11">
        <v>265</v>
      </c>
      <c r="GP133" s="14">
        <v>164</v>
      </c>
      <c r="GQ133" s="14">
        <v>-12</v>
      </c>
      <c r="GR133" s="14">
        <v>-22</v>
      </c>
      <c r="GS133" s="14">
        <v>384</v>
      </c>
      <c r="GT133" s="14">
        <v>229</v>
      </c>
      <c r="GU133" s="14">
        <v>131</v>
      </c>
      <c r="GV133" s="14">
        <v>-145</v>
      </c>
      <c r="GW133" s="14">
        <v>-296</v>
      </c>
      <c r="GX133" s="14">
        <v>-254</v>
      </c>
      <c r="GY133" s="14">
        <v>-210</v>
      </c>
      <c r="GZ133" s="14">
        <v>-281</v>
      </c>
      <c r="HA133" s="14">
        <v>-70</v>
      </c>
      <c r="HB133" s="14">
        <v>120</v>
      </c>
      <c r="HC133" s="14">
        <v>276</v>
      </c>
      <c r="HD133" s="14">
        <v>196</v>
      </c>
      <c r="HE133" s="14">
        <v>8</v>
      </c>
      <c r="HF133" s="14">
        <v>7</v>
      </c>
      <c r="HG133" s="14">
        <v>184</v>
      </c>
      <c r="HH133" s="14">
        <v>-358</v>
      </c>
      <c r="HI133" s="14">
        <v>-237</v>
      </c>
      <c r="HJ133" s="14">
        <v>-122</v>
      </c>
      <c r="HK133" s="14">
        <v>-186</v>
      </c>
      <c r="HL133" s="14">
        <v>-255</v>
      </c>
      <c r="HM133" s="14">
        <v>-343</v>
      </c>
      <c r="HN133" s="14">
        <v>-358</v>
      </c>
      <c r="HO133" s="14">
        <v>-219</v>
      </c>
      <c r="HP133" s="14">
        <v>-500</v>
      </c>
      <c r="HQ133" s="14">
        <v>-463</v>
      </c>
      <c r="HR133" s="14">
        <v>-321</v>
      </c>
      <c r="HS133" s="14">
        <v>65</v>
      </c>
      <c r="HT133" s="14">
        <v>110</v>
      </c>
      <c r="HU133" s="14">
        <v>-357</v>
      </c>
      <c r="HV133" s="14">
        <v>-461</v>
      </c>
      <c r="HW133" s="14">
        <v>-42</v>
      </c>
      <c r="HX133" s="14">
        <v>-136</v>
      </c>
      <c r="HY133" s="14">
        <v>-353</v>
      </c>
      <c r="HZ133" s="14">
        <v>-200</v>
      </c>
      <c r="IA133" s="14">
        <v>200</v>
      </c>
      <c r="IB133" s="14">
        <v>286</v>
      </c>
      <c r="IC133" s="14">
        <v>242</v>
      </c>
      <c r="ID133" s="14">
        <v>-136</v>
      </c>
      <c r="IE133" s="14">
        <v>34</v>
      </c>
      <c r="IF133" s="14">
        <v>-103</v>
      </c>
      <c r="IG133" s="14">
        <v>57</v>
      </c>
      <c r="IH133" s="14">
        <v>134</v>
      </c>
      <c r="II133" s="14">
        <v>-122</v>
      </c>
      <c r="IJ133" s="14">
        <v>-339</v>
      </c>
      <c r="IK133" s="14">
        <v>-141</v>
      </c>
      <c r="IL133" s="14">
        <v>-137</v>
      </c>
      <c r="IM133" s="14">
        <v>-75</v>
      </c>
      <c r="IN133" s="14">
        <v>-123</v>
      </c>
      <c r="IO133" s="14">
        <v>-70</v>
      </c>
      <c r="IP133" s="14">
        <v>600</v>
      </c>
      <c r="IQ133" s="14">
        <v>346</v>
      </c>
      <c r="IR133" s="14">
        <v>307</v>
      </c>
      <c r="IS133" s="14">
        <v>356</v>
      </c>
      <c r="IT133" s="13"/>
      <c r="IU133" s="13"/>
      <c r="IV133" s="13"/>
    </row>
    <row r="134" spans="1:256" x14ac:dyDescent="0.2">
      <c r="A134" s="11" t="s">
        <v>10</v>
      </c>
      <c r="B134" s="14">
        <v>-183</v>
      </c>
      <c r="C134" s="14">
        <v>-183</v>
      </c>
      <c r="D134" s="14">
        <v>-183</v>
      </c>
      <c r="E134" s="14">
        <v>-376</v>
      </c>
      <c r="F134" s="14">
        <v>-375</v>
      </c>
      <c r="G134" s="14">
        <v>-375</v>
      </c>
      <c r="H134" s="14">
        <v>-369</v>
      </c>
      <c r="I134" s="14">
        <v>-191</v>
      </c>
      <c r="J134" s="14">
        <v>-57</v>
      </c>
      <c r="K134" s="14">
        <v>-237</v>
      </c>
      <c r="L134" s="14">
        <v>-437</v>
      </c>
      <c r="M134" s="14">
        <v>-584</v>
      </c>
      <c r="N134" s="14">
        <v>-257</v>
      </c>
      <c r="O134" s="14">
        <v>-320</v>
      </c>
      <c r="P134" s="14">
        <v>-172</v>
      </c>
      <c r="Q134" s="14">
        <v>-162</v>
      </c>
      <c r="R134" s="14">
        <v>-361</v>
      </c>
      <c r="S134" s="14">
        <v>-463</v>
      </c>
      <c r="T134" s="14">
        <v>743</v>
      </c>
      <c r="U134" s="14">
        <v>-6</v>
      </c>
      <c r="V134" s="14">
        <v>-515</v>
      </c>
      <c r="W134" s="14">
        <v>-159</v>
      </c>
      <c r="X134" s="14">
        <v>265</v>
      </c>
      <c r="Y134" s="14">
        <v>13</v>
      </c>
      <c r="Z134" s="14">
        <v>74</v>
      </c>
      <c r="AA134" s="14">
        <v>69</v>
      </c>
      <c r="AB134" s="14">
        <v>2710</v>
      </c>
      <c r="AC134" s="14">
        <v>2111</v>
      </c>
      <c r="AD134" s="14">
        <v>558</v>
      </c>
      <c r="AE134" s="14">
        <v>69</v>
      </c>
      <c r="AF134" s="14">
        <v>-784</v>
      </c>
      <c r="AG134" s="14">
        <v>-385</v>
      </c>
      <c r="AH134" s="14">
        <v>-205</v>
      </c>
      <c r="AI134" s="14">
        <v>-341</v>
      </c>
      <c r="AJ134" s="14">
        <v>1393</v>
      </c>
      <c r="AK134" s="14">
        <v>1461</v>
      </c>
      <c r="AL134" s="14">
        <v>1433</v>
      </c>
      <c r="AM134" s="14">
        <v>1372</v>
      </c>
      <c r="AN134" s="14">
        <v>5</v>
      </c>
      <c r="AO134" s="14">
        <v>689</v>
      </c>
      <c r="AP134" s="14">
        <v>356</v>
      </c>
      <c r="AQ134" s="14">
        <v>0</v>
      </c>
      <c r="AR134" s="14">
        <v>117</v>
      </c>
      <c r="AS134" s="61">
        <v>1281</v>
      </c>
      <c r="AT134" s="14">
        <v>494</v>
      </c>
      <c r="AU134" s="14">
        <v>1179</v>
      </c>
      <c r="AV134" s="14">
        <v>1250</v>
      </c>
      <c r="AW134" s="14">
        <v>3237</v>
      </c>
      <c r="AX134" s="14">
        <v>2556</v>
      </c>
      <c r="AY134" s="14">
        <v>678</v>
      </c>
      <c r="AZ134" s="14">
        <v>100</v>
      </c>
      <c r="BA134" s="14">
        <v>895</v>
      </c>
      <c r="BB134" s="14">
        <v>-3</v>
      </c>
      <c r="BC134" s="14">
        <v>-885</v>
      </c>
      <c r="BD134" s="14">
        <v>-811</v>
      </c>
      <c r="BE134" s="14">
        <v>-1152</v>
      </c>
      <c r="BF134" s="14">
        <v>448</v>
      </c>
      <c r="BG134" s="14">
        <v>1049</v>
      </c>
      <c r="BH134" s="14">
        <v>1881</v>
      </c>
      <c r="BI134" s="14">
        <v>1029</v>
      </c>
      <c r="BJ134" s="14">
        <v>-731</v>
      </c>
      <c r="BK134" s="14">
        <v>-990</v>
      </c>
      <c r="BL134" s="14">
        <v>-764</v>
      </c>
      <c r="BM134" s="14">
        <v>-320</v>
      </c>
      <c r="BN134" s="14">
        <v>-817</v>
      </c>
      <c r="BO134" s="14">
        <v>-531</v>
      </c>
      <c r="BP134" s="14">
        <v>-1061</v>
      </c>
      <c r="BQ134" s="14">
        <v>-955</v>
      </c>
      <c r="BR134" s="14">
        <v>-600</v>
      </c>
      <c r="BS134" s="14">
        <v>259</v>
      </c>
      <c r="BT134" s="14">
        <v>204</v>
      </c>
      <c r="BU134" s="14">
        <v>789</v>
      </c>
      <c r="BV134" s="14">
        <v>-804</v>
      </c>
      <c r="BW134" s="14">
        <v>-660</v>
      </c>
      <c r="BX134" s="14">
        <v>-763</v>
      </c>
      <c r="BY134" s="14">
        <v>-1120</v>
      </c>
      <c r="BZ134" s="14">
        <v>-654</v>
      </c>
      <c r="CA134" s="14">
        <v>-675</v>
      </c>
      <c r="CB134" s="14">
        <v>-652</v>
      </c>
      <c r="CC134" s="14">
        <v>-407</v>
      </c>
      <c r="CD134" s="14">
        <v>90</v>
      </c>
      <c r="CE134" s="14">
        <v>418</v>
      </c>
      <c r="CF134" s="14">
        <v>740</v>
      </c>
      <c r="CG134" s="14">
        <v>464</v>
      </c>
      <c r="CH134" s="14">
        <v>-295</v>
      </c>
      <c r="CI134" s="14">
        <v>-662</v>
      </c>
      <c r="CJ134" s="14">
        <v>-995</v>
      </c>
      <c r="CK134" s="14">
        <v>-1012</v>
      </c>
      <c r="CL134" s="14">
        <v>-1443</v>
      </c>
      <c r="CM134" s="14">
        <v>-1329</v>
      </c>
      <c r="CN134" s="14">
        <v>-416</v>
      </c>
      <c r="CO134" s="14">
        <v>138</v>
      </c>
      <c r="CP134" s="14">
        <v>602</v>
      </c>
      <c r="CQ134" s="14">
        <v>154</v>
      </c>
      <c r="CR134" s="14">
        <v>242</v>
      </c>
      <c r="CS134" s="14">
        <v>-116</v>
      </c>
      <c r="CT134" s="14">
        <v>-369</v>
      </c>
      <c r="CU134" s="14">
        <v>-344</v>
      </c>
      <c r="CV134" s="14">
        <v>-216</v>
      </c>
      <c r="CW134" s="14">
        <v>453</v>
      </c>
      <c r="CX134" s="14">
        <v>379</v>
      </c>
      <c r="CY134" s="14">
        <v>653</v>
      </c>
      <c r="CZ134" s="14">
        <v>269</v>
      </c>
      <c r="DA134" s="14">
        <v>418</v>
      </c>
      <c r="DB134" s="14">
        <v>362</v>
      </c>
      <c r="DC134" s="14">
        <v>55</v>
      </c>
      <c r="DD134" s="14">
        <v>-564</v>
      </c>
      <c r="DE134" s="14">
        <v>153</v>
      </c>
      <c r="DF134" s="14">
        <v>22</v>
      </c>
      <c r="DG134" s="14">
        <v>291</v>
      </c>
      <c r="DH134" s="14">
        <v>-274</v>
      </c>
      <c r="DI134" s="14">
        <v>180</v>
      </c>
      <c r="DJ134" s="14">
        <v>386</v>
      </c>
      <c r="DK134" s="14">
        <v>-186</v>
      </c>
      <c r="DL134" s="14">
        <v>-38</v>
      </c>
      <c r="DM134" s="14">
        <v>-54</v>
      </c>
      <c r="DN134" s="14">
        <v>-45</v>
      </c>
      <c r="DO134" s="14">
        <v>-330</v>
      </c>
      <c r="DP134" s="14">
        <v>-355</v>
      </c>
      <c r="DQ134" s="14">
        <v>-459</v>
      </c>
      <c r="DR134" s="14">
        <v>343</v>
      </c>
      <c r="DS134" s="14">
        <v>59</v>
      </c>
      <c r="DT134" s="14">
        <v>-202</v>
      </c>
      <c r="DU134" s="14">
        <v>-1050</v>
      </c>
      <c r="DV134" s="14">
        <v>-586</v>
      </c>
      <c r="DW134" s="14">
        <v>299</v>
      </c>
      <c r="DX134" s="14">
        <v>-120</v>
      </c>
      <c r="DY134" s="14">
        <v>-39</v>
      </c>
      <c r="DZ134" s="14">
        <v>415</v>
      </c>
      <c r="EA134" s="14">
        <v>-511</v>
      </c>
      <c r="EB134" s="14">
        <v>-821</v>
      </c>
      <c r="EC134" s="14">
        <v>-731</v>
      </c>
      <c r="ED134" s="14">
        <v>-1344</v>
      </c>
      <c r="EE134" s="14">
        <v>-2259</v>
      </c>
      <c r="EF134" s="14">
        <v>-2387</v>
      </c>
      <c r="EG134" s="14">
        <v>-2563</v>
      </c>
      <c r="EH134" s="14">
        <v>-2664</v>
      </c>
      <c r="EI134" s="14">
        <v>-2461</v>
      </c>
      <c r="EJ134" s="14">
        <v>-2423</v>
      </c>
      <c r="EK134" s="14">
        <v>-2480</v>
      </c>
      <c r="EL134" s="14">
        <v>-1551</v>
      </c>
      <c r="EM134" s="14">
        <v>-643</v>
      </c>
      <c r="EN134" s="14">
        <v>-1328</v>
      </c>
      <c r="EO134" s="14">
        <v>-2228</v>
      </c>
      <c r="EP134" s="14">
        <v>-2177</v>
      </c>
      <c r="EQ134" s="14">
        <v>-1305</v>
      </c>
      <c r="ER134" s="14">
        <v>-32</v>
      </c>
      <c r="ES134" s="14">
        <v>-455</v>
      </c>
      <c r="ET134" s="14">
        <v>3</v>
      </c>
      <c r="EU134" s="14">
        <v>5131</v>
      </c>
      <c r="EV134" s="14">
        <v>-1062</v>
      </c>
      <c r="EW134" s="14">
        <v>-668</v>
      </c>
      <c r="EX134" s="14">
        <v>-672</v>
      </c>
      <c r="EY134" s="14">
        <v>-858</v>
      </c>
      <c r="EZ134" s="11">
        <v>-1586</v>
      </c>
      <c r="FA134" s="11">
        <v>-1361</v>
      </c>
      <c r="FB134" s="11">
        <v>-1069</v>
      </c>
      <c r="FC134" s="11">
        <v>-1134</v>
      </c>
      <c r="FD134" s="11">
        <v>-1445</v>
      </c>
      <c r="FE134" s="11">
        <v>-1192</v>
      </c>
      <c r="FF134" s="11">
        <v>-1154</v>
      </c>
      <c r="FG134" s="11">
        <v>-145</v>
      </c>
      <c r="FH134" s="11">
        <v>-803</v>
      </c>
      <c r="FI134" s="11">
        <v>-699</v>
      </c>
      <c r="FJ134" s="11">
        <v>-729</v>
      </c>
      <c r="FK134" s="11">
        <v>-1011</v>
      </c>
      <c r="FL134" s="11">
        <v>357</v>
      </c>
      <c r="FM134" s="11">
        <v>921</v>
      </c>
      <c r="FN134" s="14">
        <v>379</v>
      </c>
      <c r="FO134" s="14">
        <v>132</v>
      </c>
      <c r="FP134" s="14">
        <v>-812</v>
      </c>
      <c r="FQ134" s="14">
        <v>259</v>
      </c>
      <c r="FR134" s="14">
        <v>494</v>
      </c>
      <c r="FS134" s="14">
        <v>1161</v>
      </c>
      <c r="FT134" s="14">
        <v>2102</v>
      </c>
      <c r="FU134" s="14">
        <v>1332</v>
      </c>
      <c r="FV134" s="11">
        <v>428</v>
      </c>
      <c r="FW134" s="11">
        <v>172</v>
      </c>
      <c r="FX134" s="11">
        <v>896</v>
      </c>
      <c r="FY134" s="11">
        <v>542</v>
      </c>
      <c r="FZ134" s="11">
        <v>501</v>
      </c>
      <c r="GA134" s="11">
        <v>266</v>
      </c>
      <c r="GB134" s="11">
        <v>-441</v>
      </c>
      <c r="GC134" s="14">
        <v>-325</v>
      </c>
      <c r="GD134" s="14">
        <v>1352</v>
      </c>
      <c r="GE134" s="11">
        <v>908</v>
      </c>
      <c r="GF134" s="11">
        <v>1844</v>
      </c>
      <c r="GG134" s="11">
        <v>1291</v>
      </c>
      <c r="GH134" s="11">
        <v>1515</v>
      </c>
      <c r="GI134" s="11">
        <v>-603</v>
      </c>
      <c r="GJ134" s="11">
        <v>-626</v>
      </c>
      <c r="GK134" s="11">
        <v>-628</v>
      </c>
      <c r="GL134" s="14">
        <v>-521</v>
      </c>
      <c r="GM134" s="14">
        <v>-483</v>
      </c>
      <c r="GN134" s="11">
        <v>-706</v>
      </c>
      <c r="GO134" s="11">
        <v>-765</v>
      </c>
      <c r="GP134" s="14">
        <v>-478</v>
      </c>
      <c r="GQ134" s="14">
        <v>-458</v>
      </c>
      <c r="GR134" s="14">
        <v>-407</v>
      </c>
      <c r="GS134" s="14">
        <v>-409</v>
      </c>
      <c r="GT134" s="14">
        <v>-478</v>
      </c>
      <c r="GU134" s="14">
        <v>-54</v>
      </c>
      <c r="GV134" s="14">
        <v>13</v>
      </c>
      <c r="GW134" s="14">
        <v>481</v>
      </c>
      <c r="GX134" s="14">
        <v>218</v>
      </c>
      <c r="GY134" s="14">
        <v>406</v>
      </c>
      <c r="GZ134" s="14">
        <v>-118</v>
      </c>
      <c r="HA134" s="14">
        <v>299</v>
      </c>
      <c r="HB134" s="14">
        <v>243</v>
      </c>
      <c r="HC134" s="14">
        <v>-130</v>
      </c>
      <c r="HD134" s="14">
        <v>68</v>
      </c>
      <c r="HE134" s="14">
        <v>711</v>
      </c>
      <c r="HF134" s="14">
        <v>587</v>
      </c>
      <c r="HG134" s="14">
        <v>-442</v>
      </c>
      <c r="HH134" s="14">
        <v>-431</v>
      </c>
      <c r="HI134" s="14">
        <v>-592</v>
      </c>
      <c r="HJ134" s="14">
        <v>-524</v>
      </c>
      <c r="HK134" s="14">
        <v>-314</v>
      </c>
      <c r="HL134" s="14">
        <v>-368</v>
      </c>
      <c r="HM134" s="14">
        <v>-70</v>
      </c>
      <c r="HN134" s="14">
        <v>-74</v>
      </c>
      <c r="HO134" s="14">
        <v>-273</v>
      </c>
      <c r="HP134" s="14">
        <v>-144</v>
      </c>
      <c r="HQ134" s="14">
        <v>-544</v>
      </c>
      <c r="HR134" s="14">
        <v>-865</v>
      </c>
      <c r="HS134" s="14">
        <v>-351</v>
      </c>
      <c r="HT134" s="14">
        <v>-579</v>
      </c>
      <c r="HU134" s="14">
        <v>232</v>
      </c>
      <c r="HV134" s="14">
        <v>712</v>
      </c>
      <c r="HW134" s="14">
        <v>873</v>
      </c>
      <c r="HX134" s="14">
        <v>559</v>
      </c>
      <c r="HY134" s="14">
        <v>-635</v>
      </c>
      <c r="HZ134" s="14">
        <v>-357</v>
      </c>
      <c r="IA134" s="14">
        <v>133</v>
      </c>
      <c r="IB134" s="14">
        <v>52</v>
      </c>
      <c r="IC134" s="14">
        <v>-260</v>
      </c>
      <c r="ID134" s="14">
        <v>742</v>
      </c>
      <c r="IE134" s="14">
        <v>-293</v>
      </c>
      <c r="IF134" s="14">
        <v>-417</v>
      </c>
      <c r="IG134" s="14">
        <v>256</v>
      </c>
      <c r="IH134" s="14">
        <v>381</v>
      </c>
      <c r="II134" s="14">
        <v>599</v>
      </c>
      <c r="IJ134" s="14">
        <v>-65</v>
      </c>
      <c r="IK134" s="14">
        <v>-153</v>
      </c>
      <c r="IL134" s="14">
        <v>-413</v>
      </c>
      <c r="IM134" s="14">
        <v>-154</v>
      </c>
      <c r="IN134" s="14">
        <v>-248</v>
      </c>
      <c r="IO134" s="14">
        <v>-189</v>
      </c>
      <c r="IP134" s="14">
        <v>-291</v>
      </c>
      <c r="IQ134" s="14">
        <v>-552</v>
      </c>
      <c r="IR134" s="14">
        <v>29</v>
      </c>
      <c r="IS134" s="14">
        <v>141</v>
      </c>
      <c r="IT134" s="13"/>
      <c r="IU134" s="13"/>
      <c r="IV134" s="13"/>
    </row>
    <row r="135" spans="1:256" x14ac:dyDescent="0.2">
      <c r="A135" s="11" t="s">
        <v>12</v>
      </c>
      <c r="B135" s="14">
        <v>550</v>
      </c>
      <c r="C135" s="14">
        <v>550</v>
      </c>
      <c r="D135" s="14">
        <v>550</v>
      </c>
      <c r="E135" s="14">
        <v>687</v>
      </c>
      <c r="F135" s="14">
        <v>691</v>
      </c>
      <c r="G135" s="14">
        <v>695</v>
      </c>
      <c r="H135" s="14">
        <v>787</v>
      </c>
      <c r="I135" s="14">
        <v>719</v>
      </c>
      <c r="J135" s="14">
        <v>246</v>
      </c>
      <c r="K135" s="14">
        <v>1299</v>
      </c>
      <c r="L135" s="14">
        <v>-218</v>
      </c>
      <c r="M135" s="14">
        <v>-340</v>
      </c>
      <c r="N135" s="14">
        <v>195</v>
      </c>
      <c r="O135" s="14">
        <v>112</v>
      </c>
      <c r="P135" s="14">
        <v>-355</v>
      </c>
      <c r="Q135" s="14">
        <v>-423</v>
      </c>
      <c r="R135" s="14">
        <v>1526</v>
      </c>
      <c r="S135" s="14">
        <v>1837</v>
      </c>
      <c r="T135" s="14">
        <v>-675</v>
      </c>
      <c r="U135" s="14">
        <v>-817</v>
      </c>
      <c r="V135" s="14">
        <v>18</v>
      </c>
      <c r="W135" s="14">
        <v>402</v>
      </c>
      <c r="X135" s="14">
        <v>208</v>
      </c>
      <c r="Y135" s="14">
        <v>1030</v>
      </c>
      <c r="Z135" s="14">
        <v>843</v>
      </c>
      <c r="AA135" s="14">
        <v>657</v>
      </c>
      <c r="AB135" s="14">
        <v>-776</v>
      </c>
      <c r="AC135" s="14">
        <v>-385</v>
      </c>
      <c r="AD135" s="14">
        <v>130</v>
      </c>
      <c r="AE135" s="14">
        <v>729</v>
      </c>
      <c r="AF135" s="14">
        <v>1329</v>
      </c>
      <c r="AG135" s="14">
        <v>-148</v>
      </c>
      <c r="AH135" s="14">
        <v>138</v>
      </c>
      <c r="AI135" s="14">
        <v>478</v>
      </c>
      <c r="AJ135" s="14">
        <v>660</v>
      </c>
      <c r="AK135" s="14">
        <v>330</v>
      </c>
      <c r="AL135" s="14">
        <v>281</v>
      </c>
      <c r="AM135" s="14">
        <v>851</v>
      </c>
      <c r="AN135" s="14">
        <v>1058</v>
      </c>
      <c r="AO135" s="14">
        <v>955</v>
      </c>
      <c r="AP135" s="14">
        <v>1580</v>
      </c>
      <c r="AQ135" s="14">
        <v>1583</v>
      </c>
      <c r="AR135" s="14">
        <v>1357</v>
      </c>
      <c r="AS135" s="61">
        <v>543</v>
      </c>
      <c r="AT135" s="14">
        <v>-318</v>
      </c>
      <c r="AU135" s="14">
        <v>-790</v>
      </c>
      <c r="AV135" s="14">
        <v>-165</v>
      </c>
      <c r="AW135" s="14">
        <v>-173</v>
      </c>
      <c r="AX135" s="14">
        <v>512</v>
      </c>
      <c r="AY135" s="14">
        <v>850</v>
      </c>
      <c r="AZ135" s="14">
        <v>-455</v>
      </c>
      <c r="BA135" s="14">
        <v>-184</v>
      </c>
      <c r="BB135" s="14">
        <v>394</v>
      </c>
      <c r="BC135" s="14">
        <v>695</v>
      </c>
      <c r="BD135" s="14">
        <v>602</v>
      </c>
      <c r="BE135" s="14">
        <v>258</v>
      </c>
      <c r="BF135" s="14">
        <v>26</v>
      </c>
      <c r="BG135" s="14">
        <v>-863</v>
      </c>
      <c r="BH135" s="14">
        <v>-520</v>
      </c>
      <c r="BI135" s="14">
        <v>-12</v>
      </c>
      <c r="BJ135" s="14">
        <v>769</v>
      </c>
      <c r="BK135" s="14">
        <v>821</v>
      </c>
      <c r="BL135" s="14">
        <v>967</v>
      </c>
      <c r="BM135" s="14">
        <v>483</v>
      </c>
      <c r="BN135" s="14">
        <v>550</v>
      </c>
      <c r="BO135" s="14">
        <v>690</v>
      </c>
      <c r="BP135" s="14">
        <v>779</v>
      </c>
      <c r="BQ135" s="14">
        <v>870</v>
      </c>
      <c r="BR135" s="14">
        <v>873</v>
      </c>
      <c r="BS135" s="14">
        <v>1089</v>
      </c>
      <c r="BT135" s="14">
        <v>951</v>
      </c>
      <c r="BU135" s="14">
        <v>1020</v>
      </c>
      <c r="BV135" s="14">
        <v>1321</v>
      </c>
      <c r="BW135" s="14">
        <v>1028</v>
      </c>
      <c r="BX135" s="14">
        <v>899</v>
      </c>
      <c r="BY135" s="14">
        <v>141</v>
      </c>
      <c r="BZ135" s="14">
        <v>144</v>
      </c>
      <c r="CA135" s="14">
        <v>529</v>
      </c>
      <c r="CB135" s="14">
        <v>313</v>
      </c>
      <c r="CC135" s="14">
        <v>-1190</v>
      </c>
      <c r="CD135" s="14">
        <v>-97</v>
      </c>
      <c r="CE135" s="14">
        <v>-868</v>
      </c>
      <c r="CF135" s="14">
        <v>675</v>
      </c>
      <c r="CG135" s="14">
        <v>1136</v>
      </c>
      <c r="CH135" s="14">
        <v>290</v>
      </c>
      <c r="CI135" s="14">
        <v>-641</v>
      </c>
      <c r="CJ135" s="14">
        <v>-973</v>
      </c>
      <c r="CK135" s="14">
        <v>-1118</v>
      </c>
      <c r="CL135" s="14">
        <v>-242</v>
      </c>
      <c r="CM135" s="14">
        <v>-580</v>
      </c>
      <c r="CN135" s="14">
        <v>-1090</v>
      </c>
      <c r="CO135" s="14">
        <v>-893</v>
      </c>
      <c r="CP135" s="14">
        <v>-1447</v>
      </c>
      <c r="CQ135" s="14">
        <v>644</v>
      </c>
      <c r="CR135" s="14">
        <v>1117</v>
      </c>
      <c r="CS135" s="14">
        <v>234</v>
      </c>
      <c r="CT135" s="14">
        <v>-2059</v>
      </c>
      <c r="CU135" s="14">
        <v>-1638</v>
      </c>
      <c r="CV135" s="14">
        <v>9</v>
      </c>
      <c r="CW135" s="14">
        <v>-598</v>
      </c>
      <c r="CX135" s="14">
        <v>-924</v>
      </c>
      <c r="CY135" s="14">
        <v>267</v>
      </c>
      <c r="CZ135" s="14">
        <v>-981</v>
      </c>
      <c r="DA135" s="14">
        <v>243</v>
      </c>
      <c r="DB135" s="14">
        <v>322</v>
      </c>
      <c r="DC135" s="14">
        <v>-795</v>
      </c>
      <c r="DD135" s="14">
        <v>-587</v>
      </c>
      <c r="DE135" s="14">
        <v>-697</v>
      </c>
      <c r="DF135" s="14">
        <v>97</v>
      </c>
      <c r="DG135" s="14">
        <v>507</v>
      </c>
      <c r="DH135" s="14">
        <v>573</v>
      </c>
      <c r="DI135" s="14">
        <v>155</v>
      </c>
      <c r="DJ135" s="14">
        <v>-76</v>
      </c>
      <c r="DK135" s="14">
        <v>353</v>
      </c>
      <c r="DL135" s="14">
        <v>-764</v>
      </c>
      <c r="DM135" s="14">
        <v>-1783</v>
      </c>
      <c r="DN135" s="14">
        <v>-882</v>
      </c>
      <c r="DO135" s="14">
        <v>-1722</v>
      </c>
      <c r="DP135" s="14">
        <v>-2356</v>
      </c>
      <c r="DQ135" s="14">
        <v>-1381</v>
      </c>
      <c r="DR135" s="14">
        <v>-2546</v>
      </c>
      <c r="DS135" s="14">
        <v>-2679</v>
      </c>
      <c r="DT135" s="14">
        <v>-1894</v>
      </c>
      <c r="DU135" s="14">
        <v>1207</v>
      </c>
      <c r="DV135" s="14">
        <v>1745</v>
      </c>
      <c r="DW135" s="14">
        <v>-706</v>
      </c>
      <c r="DX135" s="14">
        <v>-1341</v>
      </c>
      <c r="DY135" s="14">
        <v>-1554</v>
      </c>
      <c r="DZ135" s="14">
        <v>-1725</v>
      </c>
      <c r="EA135" s="14">
        <v>-1395</v>
      </c>
      <c r="EB135" s="14">
        <v>-1185</v>
      </c>
      <c r="EC135" s="14">
        <v>-1074</v>
      </c>
      <c r="ED135" s="14">
        <v>-1727</v>
      </c>
      <c r="EE135" s="14">
        <v>-787</v>
      </c>
      <c r="EF135" s="14">
        <v>-1737</v>
      </c>
      <c r="EG135" s="14">
        <v>-1598</v>
      </c>
      <c r="EH135" s="14">
        <v>-1065</v>
      </c>
      <c r="EI135" s="14">
        <v>-1790</v>
      </c>
      <c r="EJ135" s="14">
        <v>-1052</v>
      </c>
      <c r="EK135" s="14">
        <v>-441</v>
      </c>
      <c r="EL135" s="14">
        <v>-23</v>
      </c>
      <c r="EM135" s="14">
        <v>-2063</v>
      </c>
      <c r="EN135" s="14">
        <v>-2478</v>
      </c>
      <c r="EO135" s="14">
        <v>-51</v>
      </c>
      <c r="EP135" s="14">
        <v>162</v>
      </c>
      <c r="EQ135" s="14">
        <v>622</v>
      </c>
      <c r="ER135" s="14">
        <v>1226</v>
      </c>
      <c r="ES135" s="14">
        <v>2741</v>
      </c>
      <c r="ET135" s="14">
        <v>2026</v>
      </c>
      <c r="EU135" s="14">
        <v>1552</v>
      </c>
      <c r="EV135" s="14">
        <v>211</v>
      </c>
      <c r="EW135" s="14">
        <v>-572</v>
      </c>
      <c r="EX135" s="14">
        <v>283</v>
      </c>
      <c r="EY135" s="14">
        <v>-772</v>
      </c>
      <c r="EZ135" s="11">
        <v>-328</v>
      </c>
      <c r="FA135" s="11">
        <v>437</v>
      </c>
      <c r="FB135" s="11">
        <v>877</v>
      </c>
      <c r="FC135" s="11">
        <v>-1536</v>
      </c>
      <c r="FD135" s="11">
        <v>-1014</v>
      </c>
      <c r="FE135" s="11">
        <v>-552</v>
      </c>
      <c r="FF135" s="11">
        <v>-651</v>
      </c>
      <c r="FG135" s="11">
        <v>-1611</v>
      </c>
      <c r="FH135" s="11">
        <v>-869</v>
      </c>
      <c r="FI135" s="11">
        <v>-533</v>
      </c>
      <c r="FJ135" s="11">
        <v>-557</v>
      </c>
      <c r="FK135" s="11">
        <v>-279</v>
      </c>
      <c r="FL135" s="11">
        <v>-865</v>
      </c>
      <c r="FM135" s="11">
        <v>-341</v>
      </c>
      <c r="FN135" s="14">
        <v>-1353</v>
      </c>
      <c r="FO135" s="14">
        <v>-234</v>
      </c>
      <c r="FP135" s="14">
        <v>-304</v>
      </c>
      <c r="FQ135" s="14">
        <v>-682</v>
      </c>
      <c r="FR135" s="14">
        <v>-958</v>
      </c>
      <c r="FS135" s="14">
        <v>-499</v>
      </c>
      <c r="FT135" s="14">
        <v>-353</v>
      </c>
      <c r="FU135" s="14">
        <v>-567</v>
      </c>
      <c r="FV135" s="11">
        <v>-275</v>
      </c>
      <c r="FW135" s="11">
        <v>780</v>
      </c>
      <c r="FX135" s="11">
        <v>875</v>
      </c>
      <c r="FY135" s="11">
        <v>790</v>
      </c>
      <c r="FZ135" s="11">
        <v>648</v>
      </c>
      <c r="GA135" s="11">
        <v>569</v>
      </c>
      <c r="GB135" s="11">
        <v>-445</v>
      </c>
      <c r="GC135" s="14">
        <v>299</v>
      </c>
      <c r="GD135" s="14">
        <v>255</v>
      </c>
      <c r="GE135" s="11">
        <v>499</v>
      </c>
      <c r="GF135" s="11">
        <v>645</v>
      </c>
      <c r="GG135" s="11">
        <v>643</v>
      </c>
      <c r="GH135" s="11">
        <v>674</v>
      </c>
      <c r="GI135" s="11">
        <v>377</v>
      </c>
      <c r="GJ135" s="11">
        <v>-132</v>
      </c>
      <c r="GK135" s="11">
        <v>1170</v>
      </c>
      <c r="GL135" s="14">
        <v>454</v>
      </c>
      <c r="GM135" s="14">
        <v>-660</v>
      </c>
      <c r="GN135" s="11">
        <v>367</v>
      </c>
      <c r="GO135" s="11">
        <v>567</v>
      </c>
      <c r="GP135" s="14">
        <v>619</v>
      </c>
      <c r="GQ135" s="14">
        <v>-227</v>
      </c>
      <c r="GR135" s="14">
        <v>-98</v>
      </c>
      <c r="GS135" s="14">
        <v>876</v>
      </c>
      <c r="GT135" s="14">
        <v>-409</v>
      </c>
      <c r="GU135" s="14">
        <v>260</v>
      </c>
      <c r="GV135" s="14">
        <v>237</v>
      </c>
      <c r="GW135" s="14">
        <v>705</v>
      </c>
      <c r="GX135" s="14">
        <v>481</v>
      </c>
      <c r="GY135" s="14">
        <v>979</v>
      </c>
      <c r="GZ135" s="14">
        <v>649</v>
      </c>
      <c r="HA135" s="14">
        <v>737</v>
      </c>
      <c r="HB135" s="14">
        <v>769</v>
      </c>
      <c r="HC135" s="14">
        <v>-317</v>
      </c>
      <c r="HD135" s="14">
        <v>-406</v>
      </c>
      <c r="HE135" s="14">
        <v>-615</v>
      </c>
      <c r="HF135" s="14">
        <v>-1154</v>
      </c>
      <c r="HG135" s="14">
        <v>-737</v>
      </c>
      <c r="HH135" s="14">
        <v>-166</v>
      </c>
      <c r="HI135" s="14">
        <v>450</v>
      </c>
      <c r="HJ135" s="14">
        <v>465</v>
      </c>
      <c r="HK135" s="14">
        <v>401</v>
      </c>
      <c r="HL135" s="14">
        <v>-403</v>
      </c>
      <c r="HM135" s="14">
        <v>51</v>
      </c>
      <c r="HN135" s="14">
        <v>53</v>
      </c>
      <c r="HO135" s="14">
        <v>132</v>
      </c>
      <c r="HP135" s="14">
        <v>-1035</v>
      </c>
      <c r="HQ135" s="14">
        <v>-871</v>
      </c>
      <c r="HR135" s="14">
        <v>30</v>
      </c>
      <c r="HS135" s="14">
        <v>150</v>
      </c>
      <c r="HT135" s="14">
        <v>-124</v>
      </c>
      <c r="HU135" s="14">
        <v>319</v>
      </c>
      <c r="HV135" s="14">
        <v>891</v>
      </c>
      <c r="HW135" s="14">
        <v>627</v>
      </c>
      <c r="HX135" s="14">
        <v>629</v>
      </c>
      <c r="HY135" s="14">
        <v>314</v>
      </c>
      <c r="HZ135" s="14">
        <v>233</v>
      </c>
      <c r="IA135" s="14">
        <v>828</v>
      </c>
      <c r="IB135" s="14">
        <v>176</v>
      </c>
      <c r="IC135" s="14">
        <v>464</v>
      </c>
      <c r="ID135" s="14">
        <v>873</v>
      </c>
      <c r="IE135" s="14">
        <v>69</v>
      </c>
      <c r="IF135" s="14">
        <v>280</v>
      </c>
      <c r="IG135" s="14">
        <v>176</v>
      </c>
      <c r="IH135" s="14">
        <v>-82</v>
      </c>
      <c r="II135" s="14">
        <v>-180</v>
      </c>
      <c r="IJ135" s="14">
        <v>-502</v>
      </c>
      <c r="IK135" s="14">
        <v>-175</v>
      </c>
      <c r="IL135" s="14">
        <v>85</v>
      </c>
      <c r="IM135" s="14">
        <v>122</v>
      </c>
      <c r="IN135" s="14">
        <v>379</v>
      </c>
      <c r="IO135" s="14">
        <v>622</v>
      </c>
      <c r="IP135" s="14">
        <v>814</v>
      </c>
      <c r="IQ135" s="14">
        <v>-45</v>
      </c>
      <c r="IR135" s="14">
        <v>515</v>
      </c>
      <c r="IS135" s="14">
        <v>1106</v>
      </c>
      <c r="IT135" s="13"/>
      <c r="IU135" s="13"/>
      <c r="IV135" s="13"/>
    </row>
    <row r="136" spans="1:256" x14ac:dyDescent="0.2">
      <c r="A136" s="11" t="s">
        <v>36</v>
      </c>
      <c r="B136" s="14">
        <v>600</v>
      </c>
      <c r="C136" s="14">
        <v>600</v>
      </c>
      <c r="D136" s="14">
        <v>600</v>
      </c>
      <c r="E136" s="14">
        <v>104</v>
      </c>
      <c r="F136" s="14">
        <v>100</v>
      </c>
      <c r="G136" s="14">
        <v>93</v>
      </c>
      <c r="H136" s="14">
        <v>113</v>
      </c>
      <c r="I136" s="14">
        <v>936</v>
      </c>
      <c r="J136" s="14">
        <v>328</v>
      </c>
      <c r="K136" s="14">
        <v>-422</v>
      </c>
      <c r="L136" s="14">
        <v>116</v>
      </c>
      <c r="M136" s="14">
        <v>1037</v>
      </c>
      <c r="N136" s="14">
        <v>1129</v>
      </c>
      <c r="O136" s="14">
        <v>178</v>
      </c>
      <c r="P136" s="14">
        <v>404</v>
      </c>
      <c r="Q136" s="14">
        <v>488</v>
      </c>
      <c r="R136" s="14">
        <v>86</v>
      </c>
      <c r="S136" s="14">
        <v>389</v>
      </c>
      <c r="T136" s="14">
        <v>1961</v>
      </c>
      <c r="U136" s="14">
        <v>1701</v>
      </c>
      <c r="V136" s="14">
        <v>153</v>
      </c>
      <c r="W136" s="14">
        <v>101</v>
      </c>
      <c r="X136" s="14">
        <v>-250</v>
      </c>
      <c r="Y136" s="14">
        <v>-1004</v>
      </c>
      <c r="Z136" s="14">
        <v>-1442</v>
      </c>
      <c r="AA136" s="14">
        <v>-1070</v>
      </c>
      <c r="AB136" s="14">
        <v>198</v>
      </c>
      <c r="AC136" s="14">
        <v>750</v>
      </c>
      <c r="AD136" s="14">
        <v>1343</v>
      </c>
      <c r="AE136" s="14">
        <v>761</v>
      </c>
      <c r="AF136" s="14">
        <v>3355</v>
      </c>
      <c r="AG136" s="14">
        <v>3556</v>
      </c>
      <c r="AH136" s="14">
        <v>1733</v>
      </c>
      <c r="AI136" s="14">
        <v>1733</v>
      </c>
      <c r="AJ136" s="14">
        <v>115</v>
      </c>
      <c r="AK136" s="14">
        <v>-2642</v>
      </c>
      <c r="AL136" s="14">
        <v>-2705</v>
      </c>
      <c r="AM136" s="14">
        <v>-2903</v>
      </c>
      <c r="AN136" s="14">
        <v>-1394</v>
      </c>
      <c r="AO136" s="14">
        <v>-1401</v>
      </c>
      <c r="AP136" s="14">
        <v>-1214</v>
      </c>
      <c r="AQ136" s="14">
        <v>1430</v>
      </c>
      <c r="AR136" s="14">
        <v>-1638</v>
      </c>
      <c r="AS136" s="60">
        <v>-2000</v>
      </c>
      <c r="AT136" s="14">
        <v>1135</v>
      </c>
      <c r="AU136" s="14">
        <v>2917</v>
      </c>
      <c r="AV136" s="14">
        <v>1023</v>
      </c>
      <c r="AW136" s="14">
        <v>2080</v>
      </c>
      <c r="AX136" s="14">
        <v>-287</v>
      </c>
      <c r="AY136" s="14">
        <v>-72</v>
      </c>
      <c r="AZ136" s="14">
        <v>3198</v>
      </c>
      <c r="BA136" s="14">
        <v>3492</v>
      </c>
      <c r="BB136" s="14">
        <v>-529</v>
      </c>
      <c r="BC136" s="14">
        <v>-1872</v>
      </c>
      <c r="BD136" s="14">
        <v>-1074</v>
      </c>
      <c r="BE136" s="14">
        <v>-3953</v>
      </c>
      <c r="BF136" s="14">
        <v>-6116</v>
      </c>
      <c r="BG136" s="14">
        <v>-5516</v>
      </c>
      <c r="BH136" s="14">
        <v>-6426</v>
      </c>
      <c r="BI136" s="14">
        <v>-5938</v>
      </c>
      <c r="BJ136" s="14">
        <v>168</v>
      </c>
      <c r="BK136" s="14">
        <v>2614</v>
      </c>
      <c r="BL136" s="14">
        <v>-767</v>
      </c>
      <c r="BM136" s="14">
        <v>-4895</v>
      </c>
      <c r="BN136" s="14">
        <v>-1559</v>
      </c>
      <c r="BO136" s="14">
        <v>-1884</v>
      </c>
      <c r="BP136" s="14">
        <v>-5411</v>
      </c>
      <c r="BQ136" s="14">
        <v>-9055</v>
      </c>
      <c r="BR136" s="14">
        <v>-7745</v>
      </c>
      <c r="BS136" s="14">
        <v>-2745</v>
      </c>
      <c r="BT136" s="14">
        <v>-4983</v>
      </c>
      <c r="BU136" s="14">
        <v>-6810</v>
      </c>
      <c r="BV136" s="14">
        <v>-4836</v>
      </c>
      <c r="BW136" s="14">
        <v>-2180</v>
      </c>
      <c r="BX136" s="14">
        <v>-742</v>
      </c>
      <c r="BY136" s="14">
        <v>-859</v>
      </c>
      <c r="BZ136" s="14">
        <v>-7071</v>
      </c>
      <c r="CA136" s="14">
        <v>-6887</v>
      </c>
      <c r="CB136" s="14">
        <v>-4198</v>
      </c>
      <c r="CC136" s="14">
        <v>-6173</v>
      </c>
      <c r="CD136" s="14">
        <v>-8943</v>
      </c>
      <c r="CE136" s="14">
        <v>-8985</v>
      </c>
      <c r="CF136" s="14">
        <v>-5019</v>
      </c>
      <c r="CG136" s="14">
        <v>-3174</v>
      </c>
      <c r="CH136" s="14">
        <v>-4172</v>
      </c>
      <c r="CI136" s="14">
        <v>-2831</v>
      </c>
      <c r="CJ136" s="14">
        <v>-2775</v>
      </c>
      <c r="CK136" s="14">
        <v>-1392</v>
      </c>
      <c r="CL136" s="14">
        <v>-445</v>
      </c>
      <c r="CM136" s="14">
        <v>-2753</v>
      </c>
      <c r="CN136" s="14">
        <v>-7932</v>
      </c>
      <c r="CO136" s="14">
        <v>-9823</v>
      </c>
      <c r="CP136" s="14">
        <v>-9518</v>
      </c>
      <c r="CQ136" s="14">
        <v>-6498</v>
      </c>
      <c r="CR136" s="14">
        <v>-1780</v>
      </c>
      <c r="CS136" s="14">
        <v>-3212</v>
      </c>
      <c r="CT136" s="14">
        <v>-6115</v>
      </c>
      <c r="CU136" s="14">
        <v>-7200</v>
      </c>
      <c r="CV136" s="14">
        <v>-4894</v>
      </c>
      <c r="CW136" s="14">
        <v>-2431</v>
      </c>
      <c r="CX136" s="14">
        <v>-4837</v>
      </c>
      <c r="CY136" s="14">
        <v>-5531</v>
      </c>
      <c r="CZ136" s="14">
        <v>-6119</v>
      </c>
      <c r="DA136" s="14">
        <v>-5399</v>
      </c>
      <c r="DB136" s="14">
        <v>-1442</v>
      </c>
      <c r="DC136" s="14">
        <v>-1138</v>
      </c>
      <c r="DD136" s="14">
        <v>1011</v>
      </c>
      <c r="DE136" s="14">
        <v>-4167</v>
      </c>
      <c r="DF136" s="14">
        <v>-638</v>
      </c>
      <c r="DG136" s="14">
        <v>4879</v>
      </c>
      <c r="DH136" s="14">
        <v>3888</v>
      </c>
      <c r="DI136" s="14">
        <v>3594</v>
      </c>
      <c r="DJ136" s="14">
        <v>3812</v>
      </c>
      <c r="DK136" s="14">
        <v>-1784</v>
      </c>
      <c r="DL136" s="14">
        <v>-3735</v>
      </c>
      <c r="DM136" s="14">
        <v>298</v>
      </c>
      <c r="DN136" s="14">
        <v>-782</v>
      </c>
      <c r="DO136" s="14">
        <v>-6534</v>
      </c>
      <c r="DP136" s="14">
        <v>-7756</v>
      </c>
      <c r="DQ136" s="14">
        <v>-5402</v>
      </c>
      <c r="DR136" s="14">
        <v>-10452</v>
      </c>
      <c r="DS136" s="14">
        <v>-10303</v>
      </c>
      <c r="DT136" s="14">
        <v>-8710</v>
      </c>
      <c r="DU136" s="14">
        <v>-4117</v>
      </c>
      <c r="DV136" s="14">
        <v>-290</v>
      </c>
      <c r="DW136" s="14">
        <v>-4754</v>
      </c>
      <c r="DX136" s="14">
        <v>-3111</v>
      </c>
      <c r="DY136" s="14">
        <v>-6117</v>
      </c>
      <c r="DZ136" s="14">
        <v>-8813</v>
      </c>
      <c r="EA136" s="14">
        <v>-11923</v>
      </c>
      <c r="EB136" s="14">
        <v>-6070</v>
      </c>
      <c r="EC136" s="14">
        <v>-5151</v>
      </c>
      <c r="ED136" s="14">
        <v>-1885</v>
      </c>
      <c r="EE136" s="14">
        <v>-331</v>
      </c>
      <c r="EF136" s="14">
        <v>-6602</v>
      </c>
      <c r="EG136" s="14">
        <v>-5300</v>
      </c>
      <c r="EH136" s="14">
        <v>-106</v>
      </c>
      <c r="EI136" s="14">
        <v>-1652</v>
      </c>
      <c r="EJ136" s="14">
        <v>140</v>
      </c>
      <c r="EK136" s="14">
        <v>3528</v>
      </c>
      <c r="EL136" s="14">
        <v>5053</v>
      </c>
      <c r="EM136" s="14">
        <v>280</v>
      </c>
      <c r="EN136" s="14">
        <v>-185</v>
      </c>
      <c r="EO136" s="14">
        <v>5164</v>
      </c>
      <c r="EP136" s="14">
        <v>3733</v>
      </c>
      <c r="EQ136" s="14">
        <v>4628</v>
      </c>
      <c r="ER136" s="14">
        <v>4400</v>
      </c>
      <c r="ES136" s="14">
        <v>2463</v>
      </c>
      <c r="ET136" s="14">
        <v>1103</v>
      </c>
      <c r="EU136" s="14">
        <v>-2083</v>
      </c>
      <c r="EV136" s="14">
        <v>523</v>
      </c>
      <c r="EW136" s="14">
        <v>-1436</v>
      </c>
      <c r="EX136" s="14">
        <v>1474</v>
      </c>
      <c r="EY136" s="14">
        <v>-4060</v>
      </c>
      <c r="EZ136" s="11">
        <v>-2076</v>
      </c>
      <c r="FA136" s="11">
        <v>-2725</v>
      </c>
      <c r="FB136" s="11">
        <v>-834</v>
      </c>
      <c r="FC136" s="11">
        <v>-1792</v>
      </c>
      <c r="FD136" s="11">
        <v>-161</v>
      </c>
      <c r="FE136" s="11">
        <v>-6567</v>
      </c>
      <c r="FF136" s="11">
        <v>-7237</v>
      </c>
      <c r="FG136" s="11">
        <v>-77</v>
      </c>
      <c r="FH136" s="11">
        <v>1753</v>
      </c>
      <c r="FI136" s="11">
        <v>-1988</v>
      </c>
      <c r="FJ136" s="11">
        <v>-2064</v>
      </c>
      <c r="FK136" s="11">
        <v>-2907</v>
      </c>
      <c r="FL136" s="11">
        <v>-2014</v>
      </c>
      <c r="FM136" s="11">
        <v>46</v>
      </c>
      <c r="FN136" s="14">
        <v>-3308</v>
      </c>
      <c r="FO136" s="14">
        <v>-1289</v>
      </c>
      <c r="FP136" s="14">
        <v>-669</v>
      </c>
      <c r="FQ136" s="14">
        <v>-3897</v>
      </c>
      <c r="FR136" s="14">
        <v>-10174</v>
      </c>
      <c r="FS136" s="14">
        <v>-12807</v>
      </c>
      <c r="FT136" s="14">
        <v>-11584</v>
      </c>
      <c r="FU136" s="14">
        <v>-13044</v>
      </c>
      <c r="FV136" s="11">
        <v>-12052</v>
      </c>
      <c r="FW136" s="11">
        <v>-7271</v>
      </c>
      <c r="FX136" s="11">
        <v>-5857</v>
      </c>
      <c r="FY136" s="11">
        <v>-7011</v>
      </c>
      <c r="FZ136" s="11">
        <v>-7799</v>
      </c>
      <c r="GA136" s="11">
        <v>-3097</v>
      </c>
      <c r="GB136" s="11">
        <v>-2059</v>
      </c>
      <c r="GC136" s="14">
        <v>-5101</v>
      </c>
      <c r="GD136" s="14">
        <v>-7041</v>
      </c>
      <c r="GE136" s="11">
        <v>-7898</v>
      </c>
      <c r="GF136" s="11">
        <v>-11305</v>
      </c>
      <c r="GG136" s="11">
        <v>-11912</v>
      </c>
      <c r="GH136" s="11">
        <v>-5072</v>
      </c>
      <c r="GI136" s="11">
        <v>2227</v>
      </c>
      <c r="GJ136" s="11">
        <v>3795</v>
      </c>
      <c r="GK136" s="11">
        <v>3226</v>
      </c>
      <c r="GL136" s="14">
        <v>-324</v>
      </c>
      <c r="GM136" s="14">
        <v>-3360</v>
      </c>
      <c r="GN136" s="11">
        <v>-5450</v>
      </c>
      <c r="GO136" s="11">
        <v>391</v>
      </c>
      <c r="GP136" s="14">
        <v>4460</v>
      </c>
      <c r="GQ136" s="14">
        <v>3451</v>
      </c>
      <c r="GR136" s="14">
        <v>-242</v>
      </c>
      <c r="GS136" s="14">
        <v>-2438</v>
      </c>
      <c r="GT136" s="14">
        <v>-2998</v>
      </c>
      <c r="GU136" s="14">
        <v>-4365</v>
      </c>
      <c r="GV136" s="14">
        <v>-5141</v>
      </c>
      <c r="GW136" s="14">
        <v>-6732</v>
      </c>
      <c r="GX136" s="14">
        <v>-5976</v>
      </c>
      <c r="GY136" s="14">
        <v>-4103</v>
      </c>
      <c r="GZ136" s="14">
        <v>-2098</v>
      </c>
      <c r="HA136" s="14">
        <v>1225</v>
      </c>
      <c r="HB136" s="14">
        <v>1231</v>
      </c>
      <c r="HC136" s="14">
        <v>476</v>
      </c>
      <c r="HD136" s="14">
        <v>-1735</v>
      </c>
      <c r="HE136" s="14">
        <v>-1475</v>
      </c>
      <c r="HF136" s="14">
        <v>-3434</v>
      </c>
      <c r="HG136" s="14">
        <v>-2310</v>
      </c>
      <c r="HH136" s="14">
        <v>3433</v>
      </c>
      <c r="HI136" s="14">
        <v>1008</v>
      </c>
      <c r="HJ136" s="14">
        <v>-1346</v>
      </c>
      <c r="HK136" s="14">
        <v>348</v>
      </c>
      <c r="HL136" s="14">
        <v>4483</v>
      </c>
      <c r="HM136" s="14">
        <v>2223</v>
      </c>
      <c r="HN136" s="14">
        <v>2328</v>
      </c>
      <c r="HO136" s="14">
        <v>4824</v>
      </c>
      <c r="HP136" s="14">
        <v>4865</v>
      </c>
      <c r="HQ136" s="14">
        <v>1347</v>
      </c>
      <c r="HR136" s="14">
        <v>-3135</v>
      </c>
      <c r="HS136" s="14">
        <v>-3856</v>
      </c>
      <c r="HT136" s="14">
        <v>727</v>
      </c>
      <c r="HU136" s="14">
        <v>2681</v>
      </c>
      <c r="HV136" s="14">
        <v>1307</v>
      </c>
      <c r="HW136" s="14">
        <v>-460</v>
      </c>
      <c r="HX136" s="14">
        <v>-715</v>
      </c>
      <c r="HY136" s="14">
        <v>1837</v>
      </c>
      <c r="HZ136" s="14">
        <v>686</v>
      </c>
      <c r="IA136" s="14">
        <v>1385</v>
      </c>
      <c r="IB136" s="14">
        <v>-152</v>
      </c>
      <c r="IC136" s="14">
        <v>792</v>
      </c>
      <c r="ID136" s="14">
        <v>1203</v>
      </c>
      <c r="IE136" s="14">
        <v>1037</v>
      </c>
      <c r="IF136" s="14">
        <v>-14</v>
      </c>
      <c r="IG136" s="14">
        <v>1027</v>
      </c>
      <c r="IH136" s="14">
        <v>-89</v>
      </c>
      <c r="II136" s="14">
        <v>-935</v>
      </c>
      <c r="IJ136" s="14">
        <v>-317</v>
      </c>
      <c r="IK136" s="14">
        <v>-1073</v>
      </c>
      <c r="IL136" s="14">
        <v>-1991</v>
      </c>
      <c r="IM136" s="14">
        <v>-2300</v>
      </c>
      <c r="IN136" s="14">
        <v>-1908</v>
      </c>
      <c r="IO136" s="14">
        <v>-1520</v>
      </c>
      <c r="IP136" s="14">
        <v>-1272</v>
      </c>
      <c r="IQ136" s="14">
        <v>-1373</v>
      </c>
      <c r="IR136" s="14">
        <v>292</v>
      </c>
      <c r="IS136" s="14">
        <v>-95</v>
      </c>
      <c r="IT136" s="13"/>
      <c r="IU136" s="13"/>
      <c r="IV136" s="13"/>
    </row>
    <row r="137" spans="1:256" x14ac:dyDescent="0.2">
      <c r="A137" s="11" t="s">
        <v>51</v>
      </c>
      <c r="B137" s="14">
        <v>514</v>
      </c>
      <c r="C137" s="14">
        <v>514</v>
      </c>
      <c r="D137" s="14">
        <v>514</v>
      </c>
      <c r="E137" s="14">
        <v>302</v>
      </c>
      <c r="F137" s="14">
        <v>302</v>
      </c>
      <c r="G137" s="14">
        <v>302</v>
      </c>
      <c r="H137" s="14">
        <v>320</v>
      </c>
      <c r="I137" s="14">
        <v>242</v>
      </c>
      <c r="J137" s="14">
        <v>304</v>
      </c>
      <c r="K137" s="14">
        <v>507</v>
      </c>
      <c r="L137" s="14">
        <v>162</v>
      </c>
      <c r="M137" s="14">
        <v>245</v>
      </c>
      <c r="N137" s="14">
        <v>-249</v>
      </c>
      <c r="O137" s="14">
        <v>-21</v>
      </c>
      <c r="P137" s="14">
        <v>36</v>
      </c>
      <c r="Q137" s="14">
        <v>428</v>
      </c>
      <c r="R137" s="14">
        <v>544</v>
      </c>
      <c r="S137" s="14">
        <v>-27</v>
      </c>
      <c r="T137" s="14">
        <v>682</v>
      </c>
      <c r="U137" s="14">
        <v>1643</v>
      </c>
      <c r="V137" s="14">
        <v>911</v>
      </c>
      <c r="W137" s="14">
        <v>318</v>
      </c>
      <c r="X137" s="14">
        <v>-95</v>
      </c>
      <c r="Y137" s="14">
        <v>-159</v>
      </c>
      <c r="Z137" s="14">
        <v>-144</v>
      </c>
      <c r="AA137" s="14">
        <v>-183</v>
      </c>
      <c r="AB137" s="14">
        <v>-203</v>
      </c>
      <c r="AC137" s="14">
        <v>8</v>
      </c>
      <c r="AD137" s="14">
        <v>330</v>
      </c>
      <c r="AE137" s="14">
        <v>34</v>
      </c>
      <c r="AF137" s="14">
        <v>-459</v>
      </c>
      <c r="AG137" s="14">
        <v>473</v>
      </c>
      <c r="AH137" s="14">
        <v>2953</v>
      </c>
      <c r="AI137" s="14">
        <v>1602</v>
      </c>
      <c r="AJ137" s="14">
        <v>2474</v>
      </c>
      <c r="AK137" s="14">
        <v>886</v>
      </c>
      <c r="AL137" s="14">
        <v>-896</v>
      </c>
      <c r="AM137" s="14">
        <v>-1851</v>
      </c>
      <c r="AN137" s="14">
        <v>-1451</v>
      </c>
      <c r="AO137" s="14">
        <v>-3</v>
      </c>
      <c r="AP137" s="14">
        <v>-820</v>
      </c>
      <c r="AQ137" s="14">
        <v>514</v>
      </c>
      <c r="AR137" s="14">
        <v>779</v>
      </c>
      <c r="AS137" s="61">
        <v>-1147</v>
      </c>
      <c r="AT137" s="14">
        <v>-1883</v>
      </c>
      <c r="AU137" s="14">
        <v>350</v>
      </c>
      <c r="AV137" s="14">
        <v>2083</v>
      </c>
      <c r="AW137" s="14">
        <v>586</v>
      </c>
      <c r="AX137" s="14">
        <v>518</v>
      </c>
      <c r="AY137" s="14">
        <v>-365</v>
      </c>
      <c r="AZ137" s="14">
        <v>754</v>
      </c>
      <c r="BA137" s="14">
        <v>1875</v>
      </c>
      <c r="BB137" s="14">
        <v>1012</v>
      </c>
      <c r="BC137" s="14">
        <v>-907</v>
      </c>
      <c r="BD137" s="14">
        <v>-127</v>
      </c>
      <c r="BE137" s="14">
        <v>929</v>
      </c>
      <c r="BF137" s="14">
        <v>-2256</v>
      </c>
      <c r="BG137" s="14">
        <v>-2423</v>
      </c>
      <c r="BH137" s="14">
        <v>-3260</v>
      </c>
      <c r="BI137" s="14">
        <v>-3532</v>
      </c>
      <c r="BJ137" s="14">
        <v>-2372</v>
      </c>
      <c r="BK137" s="14">
        <v>812</v>
      </c>
      <c r="BL137" s="14">
        <v>1400</v>
      </c>
      <c r="BM137" s="14">
        <v>-1328</v>
      </c>
      <c r="BN137" s="14">
        <v>-1037</v>
      </c>
      <c r="BO137" s="14">
        <v>316</v>
      </c>
      <c r="BP137" s="14">
        <v>1050</v>
      </c>
      <c r="BQ137" s="14">
        <v>-2145</v>
      </c>
      <c r="BR137" s="14">
        <v>-4591</v>
      </c>
      <c r="BS137" s="14">
        <v>-1270</v>
      </c>
      <c r="BT137" s="14">
        <v>697</v>
      </c>
      <c r="BU137" s="14">
        <v>-1960</v>
      </c>
      <c r="BV137" s="14">
        <v>-2740</v>
      </c>
      <c r="BW137" s="14">
        <v>648</v>
      </c>
      <c r="BX137" s="14">
        <v>2240</v>
      </c>
      <c r="BY137" s="14">
        <v>2672</v>
      </c>
      <c r="BZ137" s="14">
        <v>258</v>
      </c>
      <c r="CA137" s="14">
        <v>-2863</v>
      </c>
      <c r="CB137" s="14">
        <v>-4332</v>
      </c>
      <c r="CC137" s="14">
        <v>-4957</v>
      </c>
      <c r="CD137" s="14">
        <v>-4934</v>
      </c>
      <c r="CE137" s="14">
        <v>-5892</v>
      </c>
      <c r="CF137" s="14">
        <v>-6370</v>
      </c>
      <c r="CG137" s="14">
        <v>-3408</v>
      </c>
      <c r="CH137" s="14">
        <v>-3271</v>
      </c>
      <c r="CI137" s="14">
        <v>-4275</v>
      </c>
      <c r="CJ137" s="14">
        <v>-2683</v>
      </c>
      <c r="CK137" s="14">
        <v>-603</v>
      </c>
      <c r="CL137" s="14">
        <v>1734</v>
      </c>
      <c r="CM137" s="14">
        <v>2810</v>
      </c>
      <c r="CN137" s="14">
        <v>-472</v>
      </c>
      <c r="CO137" s="14">
        <v>-3117</v>
      </c>
      <c r="CP137" s="14">
        <v>-5006</v>
      </c>
      <c r="CQ137" s="14">
        <v>-6546</v>
      </c>
      <c r="CR137" s="14">
        <v>-5373</v>
      </c>
      <c r="CS137" s="14">
        <v>-2656</v>
      </c>
      <c r="CT137" s="14">
        <v>-2204</v>
      </c>
      <c r="CU137" s="14">
        <v>-3772</v>
      </c>
      <c r="CV137" s="14">
        <v>-5063</v>
      </c>
      <c r="CW137" s="14">
        <v>-1711</v>
      </c>
      <c r="CX137" s="14">
        <v>-2173</v>
      </c>
      <c r="CY137" s="14">
        <v>-2653</v>
      </c>
      <c r="CZ137" s="14">
        <v>-3480</v>
      </c>
      <c r="DA137" s="14">
        <v>-3952</v>
      </c>
      <c r="DB137" s="14">
        <v>-3258</v>
      </c>
      <c r="DC137" s="14">
        <v>-2127</v>
      </c>
      <c r="DD137" s="14">
        <v>-973</v>
      </c>
      <c r="DE137" s="14">
        <v>-2058</v>
      </c>
      <c r="DF137" s="14">
        <v>-4359</v>
      </c>
      <c r="DG137" s="14">
        <v>-2807</v>
      </c>
      <c r="DH137" s="14">
        <v>-207</v>
      </c>
      <c r="DI137" s="14">
        <v>400</v>
      </c>
      <c r="DJ137" s="14">
        <v>2560</v>
      </c>
      <c r="DK137" s="14">
        <v>2439</v>
      </c>
      <c r="DL137" s="14">
        <v>-43</v>
      </c>
      <c r="DM137" s="14">
        <v>209</v>
      </c>
      <c r="DN137" s="14">
        <v>1685</v>
      </c>
      <c r="DO137" s="14">
        <v>-660</v>
      </c>
      <c r="DP137" s="14">
        <v>-3989</v>
      </c>
      <c r="DQ137" s="14">
        <v>-2061</v>
      </c>
      <c r="DR137" s="14">
        <v>-4827</v>
      </c>
      <c r="DS137" s="14">
        <v>-7285</v>
      </c>
      <c r="DT137" s="14">
        <v>-9938</v>
      </c>
      <c r="DU137" s="14">
        <v>-8063</v>
      </c>
      <c r="DV137" s="14">
        <v>-1706</v>
      </c>
      <c r="DW137" s="14">
        <v>-1034</v>
      </c>
      <c r="DX137" s="14">
        <v>-3735</v>
      </c>
      <c r="DY137" s="14">
        <v>-1405</v>
      </c>
      <c r="DZ137" s="14">
        <v>-4678</v>
      </c>
      <c r="EA137" s="14">
        <v>-7235</v>
      </c>
      <c r="EB137" s="14">
        <v>-5949</v>
      </c>
      <c r="EC137" s="14">
        <v>-3858</v>
      </c>
      <c r="ED137" s="14">
        <v>-1439</v>
      </c>
      <c r="EE137" s="14">
        <v>2403</v>
      </c>
      <c r="EF137" s="14">
        <v>1188</v>
      </c>
      <c r="EG137" s="14">
        <v>-3239</v>
      </c>
      <c r="EH137" s="14">
        <v>3252</v>
      </c>
      <c r="EI137" s="14">
        <v>3329</v>
      </c>
      <c r="EJ137" s="14">
        <v>2038</v>
      </c>
      <c r="EK137" s="14">
        <v>1971</v>
      </c>
      <c r="EL137" s="14">
        <v>3220</v>
      </c>
      <c r="EM137" s="14">
        <v>2323</v>
      </c>
      <c r="EN137" s="14">
        <v>1451</v>
      </c>
      <c r="EO137" s="14">
        <v>861</v>
      </c>
      <c r="EP137" s="14">
        <v>2115</v>
      </c>
      <c r="EQ137" s="14">
        <v>2004</v>
      </c>
      <c r="ER137" s="14">
        <v>4026</v>
      </c>
      <c r="ES137" s="14">
        <v>3350</v>
      </c>
      <c r="ET137" s="14">
        <v>806</v>
      </c>
      <c r="EU137" s="14">
        <v>-148</v>
      </c>
      <c r="EV137" s="14">
        <v>-12</v>
      </c>
      <c r="EW137" s="14">
        <v>751</v>
      </c>
      <c r="EX137" s="14">
        <v>2075</v>
      </c>
      <c r="EY137" s="14">
        <v>1055</v>
      </c>
      <c r="EZ137" s="11">
        <v>262</v>
      </c>
      <c r="FA137" s="11">
        <v>-634</v>
      </c>
      <c r="FB137" s="11">
        <v>-29</v>
      </c>
      <c r="FC137" s="11">
        <v>-1256</v>
      </c>
      <c r="FD137" s="11">
        <v>1468</v>
      </c>
      <c r="FE137" s="11">
        <v>-1265</v>
      </c>
      <c r="FF137" s="11">
        <v>-3651</v>
      </c>
      <c r="FG137" s="11">
        <v>-3687</v>
      </c>
      <c r="FH137" s="11">
        <v>39</v>
      </c>
      <c r="FI137" s="11">
        <v>0</v>
      </c>
      <c r="FJ137" s="11">
        <v>0</v>
      </c>
      <c r="FK137" s="11">
        <v>-1395</v>
      </c>
      <c r="FL137" s="11">
        <v>-3403</v>
      </c>
      <c r="FM137" s="11">
        <v>374</v>
      </c>
      <c r="FN137" s="14">
        <v>-256</v>
      </c>
      <c r="FO137" s="14">
        <v>-2966</v>
      </c>
      <c r="FP137" s="14">
        <v>-480</v>
      </c>
      <c r="FQ137" s="14">
        <v>-507</v>
      </c>
      <c r="FR137" s="14">
        <v>-2451</v>
      </c>
      <c r="FS137" s="14">
        <v>-4305</v>
      </c>
      <c r="FT137" s="14">
        <v>-6976</v>
      </c>
      <c r="FU137" s="14">
        <v>-6916</v>
      </c>
      <c r="FV137" s="11">
        <v>-5696</v>
      </c>
      <c r="FW137" s="11">
        <v>-4719</v>
      </c>
      <c r="FX137" s="11">
        <v>-3804</v>
      </c>
      <c r="FY137" s="11">
        <v>-3059</v>
      </c>
      <c r="FZ137" s="11">
        <v>-3202</v>
      </c>
      <c r="GA137" s="11">
        <v>-2239</v>
      </c>
      <c r="GB137" s="11">
        <v>-597</v>
      </c>
      <c r="GC137" s="14">
        <v>-1301</v>
      </c>
      <c r="GD137" s="14">
        <v>-3389</v>
      </c>
      <c r="GE137" s="11">
        <v>-3056</v>
      </c>
      <c r="GF137" s="11">
        <v>-4217</v>
      </c>
      <c r="GG137" s="11">
        <v>-5734</v>
      </c>
      <c r="GH137" s="11">
        <v>-5541</v>
      </c>
      <c r="GI137" s="11">
        <v>-4131</v>
      </c>
      <c r="GJ137" s="11">
        <v>-413</v>
      </c>
      <c r="GK137" s="11">
        <v>478</v>
      </c>
      <c r="GL137" s="14">
        <v>1304</v>
      </c>
      <c r="GM137" s="14">
        <v>-888</v>
      </c>
      <c r="GN137" s="11">
        <v>-3116</v>
      </c>
      <c r="GO137" s="11">
        <v>-4198</v>
      </c>
      <c r="GP137" s="14">
        <v>1003</v>
      </c>
      <c r="GQ137" s="14">
        <v>3399</v>
      </c>
      <c r="GR137" s="14">
        <v>2035</v>
      </c>
      <c r="GS137" s="14">
        <v>843</v>
      </c>
      <c r="GT137" s="14">
        <v>1007</v>
      </c>
      <c r="GU137" s="14">
        <v>129</v>
      </c>
      <c r="GV137" s="14">
        <v>-1462</v>
      </c>
      <c r="GW137" s="14">
        <v>-3068</v>
      </c>
      <c r="GX137" s="14">
        <v>-2388</v>
      </c>
      <c r="GY137" s="14">
        <v>-2761</v>
      </c>
      <c r="GZ137" s="14">
        <v>-1396</v>
      </c>
      <c r="HA137" s="14">
        <v>-1549</v>
      </c>
      <c r="HB137" s="14">
        <v>-595</v>
      </c>
      <c r="HC137" s="14">
        <v>-328</v>
      </c>
      <c r="HD137" s="14">
        <v>-857</v>
      </c>
      <c r="HE137" s="14">
        <v>-951</v>
      </c>
      <c r="HF137" s="14">
        <v>-2167</v>
      </c>
      <c r="HG137" s="14">
        <v>-2939</v>
      </c>
      <c r="HH137" s="14">
        <v>-1586</v>
      </c>
      <c r="HI137" s="14">
        <v>1484</v>
      </c>
      <c r="HJ137" s="14">
        <v>37</v>
      </c>
      <c r="HK137" s="14">
        <v>-1918</v>
      </c>
      <c r="HL137" s="14">
        <v>-1937</v>
      </c>
      <c r="HM137" s="14">
        <v>2621</v>
      </c>
      <c r="HN137" s="14">
        <v>2735</v>
      </c>
      <c r="HO137" s="14">
        <v>1933</v>
      </c>
      <c r="HP137" s="14">
        <v>1992</v>
      </c>
      <c r="HQ137" s="14">
        <v>2898</v>
      </c>
      <c r="HR137" s="14">
        <v>1128</v>
      </c>
      <c r="HS137" s="14">
        <v>-1758</v>
      </c>
      <c r="HT137" s="14">
        <v>-2028</v>
      </c>
      <c r="HU137" s="14">
        <v>691</v>
      </c>
      <c r="HV137" s="14">
        <v>2651</v>
      </c>
      <c r="HW137" s="14">
        <v>482</v>
      </c>
      <c r="HX137" s="14">
        <v>482</v>
      </c>
      <c r="HY137" s="14">
        <v>371</v>
      </c>
      <c r="HZ137" s="14">
        <v>701</v>
      </c>
      <c r="IA137" s="14">
        <v>1618</v>
      </c>
      <c r="IB137" s="14">
        <v>86</v>
      </c>
      <c r="IC137" s="14">
        <v>1371</v>
      </c>
      <c r="ID137" s="14">
        <v>3284</v>
      </c>
      <c r="IE137" s="14">
        <v>2993</v>
      </c>
      <c r="IF137" s="14">
        <v>1097</v>
      </c>
      <c r="IG137" s="14">
        <v>279</v>
      </c>
      <c r="IH137" s="14">
        <v>156</v>
      </c>
      <c r="II137" s="14">
        <v>671</v>
      </c>
      <c r="IJ137" s="14">
        <v>-283</v>
      </c>
      <c r="IK137" s="14">
        <v>507</v>
      </c>
      <c r="IL137" s="14">
        <v>-18</v>
      </c>
      <c r="IM137" s="14">
        <v>163</v>
      </c>
      <c r="IN137" s="14">
        <v>762</v>
      </c>
      <c r="IO137" s="14">
        <v>1212</v>
      </c>
      <c r="IP137" s="14">
        <v>961</v>
      </c>
      <c r="IQ137" s="14">
        <v>1324</v>
      </c>
      <c r="IR137" s="14">
        <v>718</v>
      </c>
      <c r="IS137" s="14">
        <v>259</v>
      </c>
      <c r="IT137" s="13"/>
      <c r="IU137" s="13"/>
      <c r="IV137" s="13"/>
    </row>
    <row r="138" spans="1:256" x14ac:dyDescent="0.2">
      <c r="A138" s="11" t="s">
        <v>38</v>
      </c>
      <c r="B138" s="14">
        <v>536</v>
      </c>
      <c r="C138" s="14">
        <v>536</v>
      </c>
      <c r="D138" s="14">
        <v>536</v>
      </c>
      <c r="E138" s="14">
        <v>675</v>
      </c>
      <c r="F138" s="14">
        <v>675</v>
      </c>
      <c r="G138" s="14">
        <v>675</v>
      </c>
      <c r="H138" s="14">
        <v>685</v>
      </c>
      <c r="I138" s="14">
        <v>272</v>
      </c>
      <c r="J138" s="14">
        <v>385</v>
      </c>
      <c r="K138" s="14">
        <v>347</v>
      </c>
      <c r="L138" s="14">
        <v>483</v>
      </c>
      <c r="M138" s="14">
        <v>206</v>
      </c>
      <c r="N138" s="14">
        <v>295</v>
      </c>
      <c r="O138" s="14">
        <v>320</v>
      </c>
      <c r="P138" s="14">
        <v>177</v>
      </c>
      <c r="Q138" s="14">
        <v>140</v>
      </c>
      <c r="R138" s="14">
        <v>280</v>
      </c>
      <c r="S138" s="14">
        <v>92</v>
      </c>
      <c r="T138" s="14">
        <v>-102</v>
      </c>
      <c r="U138" s="14">
        <v>-139</v>
      </c>
      <c r="V138" s="14">
        <v>222</v>
      </c>
      <c r="W138" s="14">
        <v>232</v>
      </c>
      <c r="X138" s="14">
        <v>88</v>
      </c>
      <c r="Y138" s="14">
        <v>92</v>
      </c>
      <c r="Z138" s="14">
        <v>393</v>
      </c>
      <c r="AA138" s="14">
        <v>134</v>
      </c>
      <c r="AB138" s="14">
        <v>44</v>
      </c>
      <c r="AC138" s="14">
        <v>26</v>
      </c>
      <c r="AD138" s="14">
        <v>268</v>
      </c>
      <c r="AE138" s="14">
        <v>220</v>
      </c>
      <c r="AF138" s="14">
        <v>375</v>
      </c>
      <c r="AG138" s="14">
        <v>58</v>
      </c>
      <c r="AH138" s="14">
        <v>-134</v>
      </c>
      <c r="AI138" s="14">
        <v>246</v>
      </c>
      <c r="AJ138" s="14">
        <v>105</v>
      </c>
      <c r="AK138" s="14">
        <v>13</v>
      </c>
      <c r="AL138" s="14">
        <v>-69</v>
      </c>
      <c r="AM138" s="14">
        <v>-218</v>
      </c>
      <c r="AN138" s="14">
        <v>79</v>
      </c>
      <c r="AO138" s="14">
        <v>-100</v>
      </c>
      <c r="AP138" s="14">
        <v>258</v>
      </c>
      <c r="AQ138" s="14">
        <v>14</v>
      </c>
      <c r="AR138" s="14">
        <v>16</v>
      </c>
      <c r="AS138" s="61">
        <v>-147</v>
      </c>
      <c r="AT138" s="14">
        <v>-134</v>
      </c>
      <c r="AU138" s="14">
        <v>-405</v>
      </c>
      <c r="AV138" s="14">
        <v>-158</v>
      </c>
      <c r="AW138" s="14">
        <v>148</v>
      </c>
      <c r="AX138" s="14">
        <v>137</v>
      </c>
      <c r="AY138" s="14">
        <v>192</v>
      </c>
      <c r="AZ138" s="14">
        <v>677</v>
      </c>
      <c r="BA138" s="14">
        <v>1132</v>
      </c>
      <c r="BB138" s="14">
        <v>611</v>
      </c>
      <c r="BC138" s="14">
        <v>515</v>
      </c>
      <c r="BD138" s="14">
        <v>197</v>
      </c>
      <c r="BE138" s="14">
        <v>112</v>
      </c>
      <c r="BF138" s="14">
        <v>-153</v>
      </c>
      <c r="BG138" s="14">
        <v>-260</v>
      </c>
      <c r="BH138" s="14">
        <v>-722</v>
      </c>
      <c r="BI138" s="14">
        <v>-541</v>
      </c>
      <c r="BJ138" s="14">
        <v>296</v>
      </c>
      <c r="BK138" s="14">
        <v>1474</v>
      </c>
      <c r="BL138" s="14">
        <v>921</v>
      </c>
      <c r="BM138" s="14">
        <v>256</v>
      </c>
      <c r="BN138" s="14">
        <v>-17</v>
      </c>
      <c r="BO138" s="14">
        <v>-185</v>
      </c>
      <c r="BP138" s="14">
        <v>-380</v>
      </c>
      <c r="BQ138" s="14">
        <v>-426</v>
      </c>
      <c r="BR138" s="14">
        <v>-496</v>
      </c>
      <c r="BS138" s="14">
        <v>-520</v>
      </c>
      <c r="BT138" s="14">
        <v>-557</v>
      </c>
      <c r="BU138" s="14">
        <v>-486</v>
      </c>
      <c r="BV138" s="14">
        <v>-344</v>
      </c>
      <c r="BW138" s="14">
        <v>-139</v>
      </c>
      <c r="BX138" s="14">
        <v>307</v>
      </c>
      <c r="BY138" s="14">
        <v>748</v>
      </c>
      <c r="BZ138" s="14">
        <v>272</v>
      </c>
      <c r="CA138" s="14">
        <v>-332</v>
      </c>
      <c r="CB138" s="14">
        <v>-924</v>
      </c>
      <c r="CC138" s="14">
        <v>-1154</v>
      </c>
      <c r="CD138" s="14">
        <v>-1289</v>
      </c>
      <c r="CE138" s="14">
        <v>-1187</v>
      </c>
      <c r="CF138" s="14">
        <v>-1310</v>
      </c>
      <c r="CG138" s="14">
        <v>-1181</v>
      </c>
      <c r="CH138" s="14">
        <v>-617</v>
      </c>
      <c r="CI138" s="14">
        <v>-812</v>
      </c>
      <c r="CJ138" s="14">
        <v>-688</v>
      </c>
      <c r="CK138" s="14">
        <v>-527</v>
      </c>
      <c r="CL138" s="14">
        <v>785</v>
      </c>
      <c r="CM138" s="14">
        <v>808</v>
      </c>
      <c r="CN138" s="14">
        <v>-96</v>
      </c>
      <c r="CO138" s="14">
        <v>-583</v>
      </c>
      <c r="CP138" s="14">
        <v>-1019</v>
      </c>
      <c r="CQ138" s="14">
        <v>-1510</v>
      </c>
      <c r="CR138" s="14">
        <v>-289</v>
      </c>
      <c r="CS138" s="14">
        <v>399</v>
      </c>
      <c r="CT138" s="14">
        <v>-195</v>
      </c>
      <c r="CU138" s="14">
        <v>-1078</v>
      </c>
      <c r="CV138" s="14">
        <v>-1329</v>
      </c>
      <c r="CW138" s="14">
        <v>-658</v>
      </c>
      <c r="CX138" s="14">
        <v>-1196</v>
      </c>
      <c r="CY138" s="14">
        <v>-1771</v>
      </c>
      <c r="CZ138" s="14">
        <v>-840</v>
      </c>
      <c r="DA138" s="14">
        <v>-572</v>
      </c>
      <c r="DB138" s="14">
        <v>1</v>
      </c>
      <c r="DC138" s="14">
        <v>-265</v>
      </c>
      <c r="DD138" s="14">
        <v>-789</v>
      </c>
      <c r="DE138" s="14">
        <v>-872</v>
      </c>
      <c r="DF138" s="14">
        <v>-761</v>
      </c>
      <c r="DG138" s="14">
        <v>-117</v>
      </c>
      <c r="DH138" s="14">
        <v>-62</v>
      </c>
      <c r="DI138" s="14">
        <v>89</v>
      </c>
      <c r="DJ138" s="14">
        <v>246</v>
      </c>
      <c r="DK138" s="14">
        <v>1634</v>
      </c>
      <c r="DL138" s="14">
        <v>-28</v>
      </c>
      <c r="DM138" s="14">
        <v>-210</v>
      </c>
      <c r="DN138" s="14">
        <v>335</v>
      </c>
      <c r="DO138" s="14">
        <v>-248</v>
      </c>
      <c r="DP138" s="14">
        <v>-1242</v>
      </c>
      <c r="DQ138" s="14">
        <v>-1686</v>
      </c>
      <c r="DR138" s="14">
        <v>-1872</v>
      </c>
      <c r="DS138" s="14">
        <v>-2123</v>
      </c>
      <c r="DT138" s="14">
        <v>-2452</v>
      </c>
      <c r="DU138" s="14">
        <v>-1290</v>
      </c>
      <c r="DV138" s="14">
        <v>498</v>
      </c>
      <c r="DW138" s="14">
        <v>418</v>
      </c>
      <c r="DX138" s="14">
        <v>-934</v>
      </c>
      <c r="DY138" s="14">
        <v>-509</v>
      </c>
      <c r="DZ138" s="14">
        <v>-1741</v>
      </c>
      <c r="EA138" s="14">
        <v>-1540</v>
      </c>
      <c r="EB138" s="14">
        <v>-1674</v>
      </c>
      <c r="EC138" s="14">
        <v>-1626</v>
      </c>
      <c r="ED138" s="14">
        <v>-1674</v>
      </c>
      <c r="EE138" s="14">
        <v>-106</v>
      </c>
      <c r="EF138" s="14">
        <v>-453</v>
      </c>
      <c r="EG138" s="14">
        <v>-1647</v>
      </c>
      <c r="EH138" s="14">
        <v>-1298</v>
      </c>
      <c r="EI138" s="14">
        <v>-629</v>
      </c>
      <c r="EJ138" s="14">
        <v>-349</v>
      </c>
      <c r="EK138" s="14">
        <v>218</v>
      </c>
      <c r="EL138" s="14">
        <v>1267</v>
      </c>
      <c r="EM138" s="14">
        <v>-68</v>
      </c>
      <c r="EN138" s="14">
        <v>84</v>
      </c>
      <c r="EO138" s="14">
        <v>849</v>
      </c>
      <c r="EP138" s="14">
        <v>1609</v>
      </c>
      <c r="EQ138" s="14">
        <v>2218</v>
      </c>
      <c r="ER138" s="14">
        <v>1631</v>
      </c>
      <c r="ES138" s="14">
        <v>1229</v>
      </c>
      <c r="ET138" s="14">
        <v>255</v>
      </c>
      <c r="EU138" s="14">
        <v>1098</v>
      </c>
      <c r="EV138" s="14">
        <v>1417</v>
      </c>
      <c r="EW138" s="14">
        <v>952</v>
      </c>
      <c r="EX138" s="14">
        <v>810</v>
      </c>
      <c r="EY138" s="14">
        <v>126</v>
      </c>
      <c r="EZ138" s="11">
        <v>-91</v>
      </c>
      <c r="FA138" s="11">
        <v>777</v>
      </c>
      <c r="FB138" s="11">
        <v>695</v>
      </c>
      <c r="FC138" s="11">
        <v>144</v>
      </c>
      <c r="FD138" s="11">
        <v>-588</v>
      </c>
      <c r="FE138" s="11">
        <v>-707</v>
      </c>
      <c r="FF138" s="11">
        <v>-961</v>
      </c>
      <c r="FG138" s="11">
        <v>-1626</v>
      </c>
      <c r="FH138" s="11">
        <v>-1281</v>
      </c>
      <c r="FI138" s="11">
        <v>-734</v>
      </c>
      <c r="FJ138" s="11">
        <v>-766</v>
      </c>
      <c r="FK138" s="11">
        <v>-771</v>
      </c>
      <c r="FL138" s="11">
        <v>-1457</v>
      </c>
      <c r="FM138" s="11">
        <v>-1043</v>
      </c>
      <c r="FN138" s="14">
        <v>-1391</v>
      </c>
      <c r="FO138" s="14">
        <v>-1616</v>
      </c>
      <c r="FP138" s="14">
        <v>130</v>
      </c>
      <c r="FQ138" s="14">
        <v>149</v>
      </c>
      <c r="FR138" s="14">
        <v>-154</v>
      </c>
      <c r="FS138" s="14">
        <v>-586</v>
      </c>
      <c r="FT138" s="14">
        <v>-1085</v>
      </c>
      <c r="FU138" s="14">
        <v>-1349</v>
      </c>
      <c r="FV138" s="11">
        <v>-1231</v>
      </c>
      <c r="FW138" s="11">
        <v>-768</v>
      </c>
      <c r="FX138" s="11">
        <v>-442</v>
      </c>
      <c r="FY138" s="11">
        <v>-404</v>
      </c>
      <c r="FZ138" s="11">
        <v>-819</v>
      </c>
      <c r="GA138" s="11">
        <v>-808</v>
      </c>
      <c r="GB138" s="11">
        <v>-260</v>
      </c>
      <c r="GC138" s="14">
        <v>24</v>
      </c>
      <c r="GD138" s="14">
        <v>-204</v>
      </c>
      <c r="GE138" s="11">
        <v>-313</v>
      </c>
      <c r="GF138" s="11">
        <v>-467</v>
      </c>
      <c r="GG138" s="11">
        <v>-688</v>
      </c>
      <c r="GH138" s="11">
        <v>-691</v>
      </c>
      <c r="GI138" s="11">
        <v>-880</v>
      </c>
      <c r="GJ138" s="11">
        <v>-820</v>
      </c>
      <c r="GK138" s="11">
        <v>828</v>
      </c>
      <c r="GL138" s="14">
        <v>1179</v>
      </c>
      <c r="GM138" s="14">
        <v>364</v>
      </c>
      <c r="GN138" s="11">
        <v>-961</v>
      </c>
      <c r="GO138" s="11">
        <v>-845</v>
      </c>
      <c r="GP138" s="14">
        <v>53</v>
      </c>
      <c r="GQ138" s="14">
        <v>1189</v>
      </c>
      <c r="GR138" s="14">
        <v>360</v>
      </c>
      <c r="GS138" s="14">
        <v>114</v>
      </c>
      <c r="GT138" s="14">
        <v>240</v>
      </c>
      <c r="GU138" s="14">
        <v>-13</v>
      </c>
      <c r="GV138" s="14">
        <v>-193</v>
      </c>
      <c r="GW138" s="14">
        <v>-844</v>
      </c>
      <c r="GX138" s="14">
        <v>-737</v>
      </c>
      <c r="GY138" s="14">
        <v>-710</v>
      </c>
      <c r="GZ138" s="14">
        <v>55</v>
      </c>
      <c r="HA138" s="14">
        <v>709</v>
      </c>
      <c r="HB138" s="14">
        <v>1253</v>
      </c>
      <c r="HC138" s="14">
        <v>26</v>
      </c>
      <c r="HD138" s="14">
        <v>-282</v>
      </c>
      <c r="HE138" s="14">
        <v>-205</v>
      </c>
      <c r="HF138" s="14">
        <v>-484</v>
      </c>
      <c r="HG138" s="14">
        <v>-327</v>
      </c>
      <c r="HH138" s="14">
        <v>1350</v>
      </c>
      <c r="HI138" s="14">
        <v>993</v>
      </c>
      <c r="HJ138" s="14">
        <v>303</v>
      </c>
      <c r="HK138" s="14">
        <v>-594</v>
      </c>
      <c r="HL138" s="14">
        <v>985</v>
      </c>
      <c r="HM138" s="14">
        <v>1409</v>
      </c>
      <c r="HN138" s="14">
        <v>1470</v>
      </c>
      <c r="HO138" s="14">
        <v>-47</v>
      </c>
      <c r="HP138" s="14">
        <v>302</v>
      </c>
      <c r="HQ138" s="14">
        <v>811</v>
      </c>
      <c r="HR138" s="14">
        <v>421</v>
      </c>
      <c r="HS138" s="14">
        <v>-228</v>
      </c>
      <c r="HT138" s="14">
        <v>-105</v>
      </c>
      <c r="HU138" s="14">
        <v>143</v>
      </c>
      <c r="HV138" s="14">
        <v>484</v>
      </c>
      <c r="HW138" s="14">
        <v>353</v>
      </c>
      <c r="HX138" s="14">
        <v>354</v>
      </c>
      <c r="HY138" s="14">
        <v>342</v>
      </c>
      <c r="HZ138" s="14">
        <v>512</v>
      </c>
      <c r="IA138" s="14">
        <v>378</v>
      </c>
      <c r="IB138" s="14">
        <v>259</v>
      </c>
      <c r="IC138" s="14">
        <v>346</v>
      </c>
      <c r="ID138" s="14">
        <v>762</v>
      </c>
      <c r="IE138" s="14">
        <v>716</v>
      </c>
      <c r="IF138" s="14">
        <v>76</v>
      </c>
      <c r="IG138" s="14">
        <v>385</v>
      </c>
      <c r="IH138" s="14">
        <v>486</v>
      </c>
      <c r="II138" s="14">
        <v>168</v>
      </c>
      <c r="IJ138" s="14">
        <v>-135</v>
      </c>
      <c r="IK138" s="14">
        <v>-168</v>
      </c>
      <c r="IL138" s="14">
        <v>3</v>
      </c>
      <c r="IM138" s="14">
        <v>-117</v>
      </c>
      <c r="IN138" s="14">
        <v>-26</v>
      </c>
      <c r="IO138" s="14">
        <v>75</v>
      </c>
      <c r="IP138" s="14">
        <v>68</v>
      </c>
      <c r="IQ138" s="14">
        <v>126</v>
      </c>
      <c r="IR138" s="14">
        <v>301</v>
      </c>
      <c r="IS138" s="14">
        <v>690</v>
      </c>
      <c r="IT138" s="13"/>
      <c r="IU138" s="13"/>
      <c r="IV138" s="13"/>
    </row>
    <row r="139" spans="1:256" s="70" customFormat="1" x14ac:dyDescent="0.2">
      <c r="A139" s="14" t="s">
        <v>52</v>
      </c>
      <c r="B139" s="70">
        <v>0</v>
      </c>
      <c r="C139" s="70">
        <v>0</v>
      </c>
      <c r="D139" s="70">
        <v>0</v>
      </c>
      <c r="E139" s="70">
        <v>0</v>
      </c>
      <c r="F139" s="70">
        <v>0</v>
      </c>
      <c r="G139" s="70">
        <v>0</v>
      </c>
      <c r="H139" s="70">
        <v>0</v>
      </c>
      <c r="I139" s="70">
        <v>0</v>
      </c>
      <c r="J139" s="70">
        <v>0</v>
      </c>
      <c r="K139" s="70">
        <v>0</v>
      </c>
      <c r="L139" s="70">
        <v>0</v>
      </c>
      <c r="M139" s="70">
        <v>0</v>
      </c>
      <c r="N139" s="70">
        <v>0</v>
      </c>
      <c r="O139" s="70">
        <v>0</v>
      </c>
      <c r="P139" s="70">
        <v>0</v>
      </c>
      <c r="Q139" s="70">
        <v>0</v>
      </c>
      <c r="R139" s="70">
        <v>0</v>
      </c>
      <c r="S139" s="70">
        <v>0</v>
      </c>
      <c r="T139" s="70">
        <v>0</v>
      </c>
      <c r="U139" s="70">
        <v>0</v>
      </c>
      <c r="V139" s="70">
        <v>0</v>
      </c>
      <c r="W139" s="70">
        <v>0</v>
      </c>
      <c r="X139" s="70">
        <v>0</v>
      </c>
      <c r="Y139" s="70">
        <v>0</v>
      </c>
      <c r="Z139" s="70">
        <v>0</v>
      </c>
      <c r="AA139" s="70">
        <v>0</v>
      </c>
      <c r="AB139" s="70">
        <v>0</v>
      </c>
      <c r="AC139" s="70">
        <v>0</v>
      </c>
      <c r="AD139" s="70">
        <v>0</v>
      </c>
      <c r="AE139" s="70">
        <v>0</v>
      </c>
      <c r="AF139" s="70">
        <v>0</v>
      </c>
      <c r="AG139" s="70">
        <v>0</v>
      </c>
      <c r="AH139" s="70">
        <v>0</v>
      </c>
      <c r="AI139" s="70">
        <v>0</v>
      </c>
      <c r="AJ139" s="70">
        <v>0</v>
      </c>
      <c r="AK139" s="70">
        <v>0</v>
      </c>
      <c r="AL139" s="70">
        <v>0</v>
      </c>
      <c r="AM139" s="70">
        <v>0</v>
      </c>
      <c r="AN139" s="70">
        <v>0</v>
      </c>
      <c r="AO139" s="70">
        <v>0</v>
      </c>
      <c r="AP139" s="70">
        <v>0</v>
      </c>
      <c r="AQ139" s="70">
        <v>0</v>
      </c>
      <c r="AR139" s="70">
        <v>0</v>
      </c>
      <c r="AS139" s="70">
        <v>0</v>
      </c>
      <c r="AT139" s="70">
        <v>0</v>
      </c>
      <c r="AU139" s="70">
        <v>0</v>
      </c>
      <c r="AV139" s="70">
        <v>0</v>
      </c>
      <c r="AW139" s="70">
        <v>0</v>
      </c>
      <c r="AX139" s="70">
        <v>0</v>
      </c>
      <c r="AY139" s="70">
        <v>0</v>
      </c>
      <c r="AZ139" s="70">
        <v>0</v>
      </c>
      <c r="BA139" s="70">
        <v>0</v>
      </c>
      <c r="BB139" s="70">
        <v>0</v>
      </c>
      <c r="BC139" s="70">
        <v>0</v>
      </c>
      <c r="BD139" s="70">
        <v>0</v>
      </c>
      <c r="BE139" s="70">
        <v>0</v>
      </c>
      <c r="BF139" s="70">
        <v>0</v>
      </c>
      <c r="BG139" s="70">
        <v>0</v>
      </c>
      <c r="BH139" s="70">
        <v>0</v>
      </c>
      <c r="BI139" s="70">
        <v>0</v>
      </c>
      <c r="BJ139" s="70">
        <v>0</v>
      </c>
      <c r="BK139" s="70">
        <v>0</v>
      </c>
      <c r="BL139" s="70">
        <v>0</v>
      </c>
      <c r="BM139" s="70">
        <v>0</v>
      </c>
      <c r="BN139" s="70">
        <v>0</v>
      </c>
      <c r="BO139" s="70">
        <v>0</v>
      </c>
      <c r="BP139" s="70">
        <v>0</v>
      </c>
      <c r="BQ139" s="70">
        <v>0</v>
      </c>
      <c r="BR139" s="70">
        <v>0</v>
      </c>
      <c r="BS139" s="70">
        <v>0</v>
      </c>
      <c r="BT139" s="70">
        <v>0</v>
      </c>
      <c r="BU139" s="70">
        <v>0</v>
      </c>
      <c r="BV139" s="70">
        <v>0</v>
      </c>
      <c r="BW139" s="70">
        <v>0</v>
      </c>
      <c r="BX139" s="70">
        <v>0</v>
      </c>
      <c r="BY139" s="70">
        <v>0</v>
      </c>
      <c r="BZ139" s="70">
        <v>0</v>
      </c>
      <c r="CA139" s="70">
        <v>0</v>
      </c>
      <c r="CB139" s="70">
        <v>0</v>
      </c>
      <c r="CC139" s="70">
        <v>0</v>
      </c>
      <c r="CD139" s="70">
        <v>0</v>
      </c>
      <c r="CE139" s="70">
        <v>0</v>
      </c>
      <c r="CF139" s="70">
        <v>0</v>
      </c>
      <c r="CG139" s="70">
        <v>0</v>
      </c>
      <c r="CH139" s="70">
        <v>0</v>
      </c>
      <c r="CI139" s="70">
        <v>0</v>
      </c>
      <c r="CJ139" s="70">
        <v>0</v>
      </c>
      <c r="CK139" s="70">
        <v>0</v>
      </c>
      <c r="CL139" s="70">
        <v>0</v>
      </c>
      <c r="CM139" s="70">
        <v>0</v>
      </c>
      <c r="CN139" s="70">
        <v>0</v>
      </c>
      <c r="CO139" s="70">
        <v>0</v>
      </c>
      <c r="CP139" s="70">
        <v>0</v>
      </c>
      <c r="CQ139" s="70">
        <v>0</v>
      </c>
      <c r="CR139" s="70">
        <v>0</v>
      </c>
      <c r="CS139" s="70">
        <v>0</v>
      </c>
      <c r="CT139" s="70">
        <v>0</v>
      </c>
      <c r="CU139" s="70">
        <v>0</v>
      </c>
      <c r="CV139" s="70">
        <v>0</v>
      </c>
      <c r="CW139" s="70">
        <v>0</v>
      </c>
      <c r="CX139" s="70">
        <v>0</v>
      </c>
      <c r="CY139" s="70">
        <v>0</v>
      </c>
      <c r="CZ139" s="70">
        <v>0</v>
      </c>
      <c r="DA139" s="70">
        <v>0</v>
      </c>
      <c r="DB139" s="70">
        <v>0</v>
      </c>
      <c r="DC139" s="70">
        <v>0</v>
      </c>
      <c r="DD139" s="70">
        <v>0</v>
      </c>
      <c r="DE139" s="70">
        <v>0</v>
      </c>
      <c r="DF139" s="70">
        <v>0</v>
      </c>
      <c r="DG139" s="70">
        <v>0</v>
      </c>
      <c r="DH139" s="70">
        <v>0</v>
      </c>
      <c r="DI139" s="70">
        <v>0</v>
      </c>
      <c r="DJ139" s="70">
        <v>0</v>
      </c>
      <c r="DK139" s="70">
        <v>0</v>
      </c>
      <c r="DL139" s="70">
        <v>0</v>
      </c>
      <c r="DM139" s="70">
        <v>0</v>
      </c>
      <c r="DN139" s="70">
        <v>0</v>
      </c>
      <c r="DO139" s="70">
        <v>0</v>
      </c>
      <c r="DP139" s="70">
        <v>0</v>
      </c>
      <c r="DQ139" s="70">
        <v>0</v>
      </c>
      <c r="DR139" s="70">
        <v>0</v>
      </c>
      <c r="DS139" s="70">
        <v>0</v>
      </c>
      <c r="DT139" s="70">
        <v>0</v>
      </c>
      <c r="DU139" s="70">
        <v>0</v>
      </c>
      <c r="DV139" s="70">
        <v>0</v>
      </c>
      <c r="DW139" s="70">
        <v>0</v>
      </c>
      <c r="DX139" s="70">
        <v>0</v>
      </c>
      <c r="DY139" s="70">
        <v>0</v>
      </c>
      <c r="DZ139" s="70">
        <v>0</v>
      </c>
      <c r="EA139" s="70">
        <v>0</v>
      </c>
      <c r="EB139" s="70">
        <v>0</v>
      </c>
      <c r="EC139" s="70">
        <v>0</v>
      </c>
      <c r="ED139" s="70">
        <v>0</v>
      </c>
      <c r="EE139" s="70">
        <v>0</v>
      </c>
      <c r="EF139" s="70">
        <v>0</v>
      </c>
      <c r="EG139" s="70">
        <v>0</v>
      </c>
      <c r="EH139" s="70">
        <v>0</v>
      </c>
      <c r="EI139" s="70">
        <v>0</v>
      </c>
      <c r="EJ139" s="70">
        <v>0</v>
      </c>
      <c r="EK139" s="70">
        <v>0</v>
      </c>
      <c r="EL139" s="70">
        <v>0</v>
      </c>
      <c r="EM139" s="70">
        <v>0</v>
      </c>
      <c r="EN139" s="70">
        <v>0</v>
      </c>
      <c r="EO139" s="70">
        <v>0</v>
      </c>
      <c r="EP139" s="70">
        <v>0</v>
      </c>
      <c r="EQ139" s="70">
        <v>0</v>
      </c>
      <c r="ER139" s="70">
        <v>0</v>
      </c>
      <c r="ES139" s="70">
        <v>0</v>
      </c>
      <c r="ET139" s="70">
        <v>0</v>
      </c>
      <c r="EU139" s="70">
        <v>0</v>
      </c>
      <c r="EV139" s="70">
        <v>0</v>
      </c>
      <c r="EW139" s="70">
        <v>0</v>
      </c>
      <c r="EX139" s="70">
        <v>0</v>
      </c>
      <c r="EY139" s="70">
        <v>0</v>
      </c>
      <c r="EZ139" s="70">
        <v>0</v>
      </c>
      <c r="FA139" s="70">
        <v>0</v>
      </c>
      <c r="FB139" s="70">
        <v>0</v>
      </c>
      <c r="FC139" s="70">
        <v>0</v>
      </c>
      <c r="FD139" s="70">
        <v>0</v>
      </c>
      <c r="FE139" s="70">
        <v>0</v>
      </c>
      <c r="FF139" s="70">
        <v>0</v>
      </c>
      <c r="FG139" s="70">
        <v>0</v>
      </c>
      <c r="FH139" s="70">
        <v>0</v>
      </c>
      <c r="FI139" s="70">
        <v>0</v>
      </c>
      <c r="FJ139" s="70">
        <v>0</v>
      </c>
      <c r="FK139" s="70">
        <v>0</v>
      </c>
      <c r="FL139" s="70">
        <v>0</v>
      </c>
      <c r="FM139" s="70">
        <v>0</v>
      </c>
      <c r="FN139" s="70">
        <v>0</v>
      </c>
      <c r="FO139" s="70">
        <v>0</v>
      </c>
      <c r="FP139" s="70">
        <v>0</v>
      </c>
      <c r="FQ139" s="70">
        <v>0</v>
      </c>
      <c r="FR139" s="70">
        <v>0</v>
      </c>
      <c r="FS139" s="70">
        <v>0</v>
      </c>
      <c r="FT139" s="70">
        <v>0</v>
      </c>
      <c r="FU139" s="75">
        <f t="shared" ref="FU139:GZ139" si="172">SUM(FU133:FU138)</f>
        <v>-20713</v>
      </c>
      <c r="FV139" s="75">
        <f t="shared" si="172"/>
        <v>-19059</v>
      </c>
      <c r="FW139" s="75">
        <f t="shared" si="172"/>
        <v>-12033</v>
      </c>
      <c r="FX139" s="75">
        <f t="shared" si="172"/>
        <v>-8890</v>
      </c>
      <c r="FY139" s="75">
        <f t="shared" si="172"/>
        <v>-9679</v>
      </c>
      <c r="FZ139" s="75">
        <f t="shared" si="172"/>
        <v>-10833</v>
      </c>
      <c r="GA139" s="75">
        <f t="shared" si="172"/>
        <v>-5399</v>
      </c>
      <c r="GB139" s="75">
        <f t="shared" si="172"/>
        <v>-4105</v>
      </c>
      <c r="GC139" s="75">
        <f t="shared" si="172"/>
        <v>-6891</v>
      </c>
      <c r="GD139" s="75">
        <f t="shared" si="172"/>
        <v>-9325</v>
      </c>
      <c r="GE139" s="75">
        <f t="shared" si="172"/>
        <v>-10085</v>
      </c>
      <c r="GF139" s="75">
        <f t="shared" si="172"/>
        <v>-13792</v>
      </c>
      <c r="GG139" s="75">
        <f t="shared" si="172"/>
        <v>-16369</v>
      </c>
      <c r="GH139" s="75">
        <f t="shared" si="172"/>
        <v>-8742</v>
      </c>
      <c r="GI139" s="75">
        <f t="shared" si="172"/>
        <v>-2809</v>
      </c>
      <c r="GJ139" s="75">
        <f t="shared" si="172"/>
        <v>1750</v>
      </c>
      <c r="GK139" s="75">
        <f t="shared" si="172"/>
        <v>5260</v>
      </c>
      <c r="GL139" s="75">
        <f t="shared" si="172"/>
        <v>1996</v>
      </c>
      <c r="GM139" s="75">
        <f t="shared" si="172"/>
        <v>-5076</v>
      </c>
      <c r="GN139" s="75">
        <f t="shared" si="172"/>
        <v>-9570</v>
      </c>
      <c r="GO139" s="75">
        <f t="shared" si="172"/>
        <v>-4585</v>
      </c>
      <c r="GP139" s="75">
        <f t="shared" si="172"/>
        <v>5821</v>
      </c>
      <c r="GQ139" s="75">
        <f t="shared" si="172"/>
        <v>7342</v>
      </c>
      <c r="GR139" s="75">
        <f t="shared" si="172"/>
        <v>1626</v>
      </c>
      <c r="GS139" s="75">
        <f t="shared" si="172"/>
        <v>-630</v>
      </c>
      <c r="GT139" s="75">
        <f t="shared" si="172"/>
        <v>-2409</v>
      </c>
      <c r="GU139" s="75">
        <f t="shared" si="172"/>
        <v>-3912</v>
      </c>
      <c r="GV139" s="75">
        <f t="shared" si="172"/>
        <v>-6691</v>
      </c>
      <c r="GW139" s="75">
        <f t="shared" si="172"/>
        <v>-9754</v>
      </c>
      <c r="GX139" s="75">
        <f t="shared" si="172"/>
        <v>-8656</v>
      </c>
      <c r="GY139" s="75">
        <f t="shared" si="172"/>
        <v>-6399</v>
      </c>
      <c r="GZ139" s="75">
        <f t="shared" si="172"/>
        <v>-3189</v>
      </c>
      <c r="HA139" s="75">
        <f t="shared" ref="HA139:IF139" si="173">SUM(HA133:HA138)</f>
        <v>1351</v>
      </c>
      <c r="HB139" s="75">
        <f t="shared" si="173"/>
        <v>3021</v>
      </c>
      <c r="HC139" s="75">
        <f t="shared" si="173"/>
        <v>3</v>
      </c>
      <c r="HD139" s="75">
        <f t="shared" si="173"/>
        <v>-3016</v>
      </c>
      <c r="HE139" s="75">
        <f t="shared" si="173"/>
        <v>-2527</v>
      </c>
      <c r="HF139" s="75">
        <f t="shared" si="173"/>
        <v>-6645</v>
      </c>
      <c r="HG139" s="75">
        <f t="shared" si="173"/>
        <v>-6571</v>
      </c>
      <c r="HH139" s="75">
        <f t="shared" si="173"/>
        <v>2242</v>
      </c>
      <c r="HI139" s="75">
        <f t="shared" si="173"/>
        <v>3106</v>
      </c>
      <c r="HJ139" s="75">
        <f t="shared" si="173"/>
        <v>-1187</v>
      </c>
      <c r="HK139" s="75">
        <f t="shared" si="173"/>
        <v>-2263</v>
      </c>
      <c r="HL139" s="75">
        <f t="shared" si="173"/>
        <v>2505</v>
      </c>
      <c r="HM139" s="75">
        <f t="shared" si="173"/>
        <v>5891</v>
      </c>
      <c r="HN139" s="75">
        <f t="shared" si="173"/>
        <v>6154</v>
      </c>
      <c r="HO139" s="75">
        <f t="shared" si="173"/>
        <v>6350</v>
      </c>
      <c r="HP139" s="75">
        <f t="shared" si="173"/>
        <v>5480</v>
      </c>
      <c r="HQ139" s="75">
        <f t="shared" si="173"/>
        <v>3178</v>
      </c>
      <c r="HR139" s="75">
        <f t="shared" si="173"/>
        <v>-2742</v>
      </c>
      <c r="HS139" s="75">
        <f t="shared" si="173"/>
        <v>-5978</v>
      </c>
      <c r="HT139" s="75">
        <f t="shared" si="173"/>
        <v>-1999</v>
      </c>
      <c r="HU139" s="75">
        <f t="shared" si="173"/>
        <v>3709</v>
      </c>
      <c r="HV139" s="75">
        <f t="shared" si="173"/>
        <v>5584</v>
      </c>
      <c r="HW139" s="75">
        <f t="shared" si="173"/>
        <v>1833</v>
      </c>
      <c r="HX139" s="75">
        <f t="shared" si="173"/>
        <v>1173</v>
      </c>
      <c r="HY139" s="75">
        <f t="shared" si="173"/>
        <v>1876</v>
      </c>
      <c r="HZ139" s="75">
        <f t="shared" si="173"/>
        <v>1575</v>
      </c>
      <c r="IA139" s="75">
        <f t="shared" si="173"/>
        <v>4542</v>
      </c>
      <c r="IB139" s="75">
        <f t="shared" si="173"/>
        <v>707</v>
      </c>
      <c r="IC139" s="75">
        <f t="shared" si="173"/>
        <v>2955</v>
      </c>
      <c r="ID139" s="75">
        <f t="shared" si="173"/>
        <v>6728</v>
      </c>
      <c r="IE139" s="75">
        <f t="shared" si="173"/>
        <v>4556</v>
      </c>
      <c r="IF139" s="75">
        <f t="shared" si="173"/>
        <v>919</v>
      </c>
      <c r="IG139" s="75">
        <f t="shared" ref="IG139:IV139" si="174">SUM(IG133:IG138)</f>
        <v>2180</v>
      </c>
      <c r="IH139" s="75">
        <f t="shared" si="174"/>
        <v>986</v>
      </c>
      <c r="II139" s="75">
        <f t="shared" si="174"/>
        <v>201</v>
      </c>
      <c r="IJ139" s="75">
        <f t="shared" si="174"/>
        <v>-1641</v>
      </c>
      <c r="IK139" s="75">
        <f t="shared" si="174"/>
        <v>-1203</v>
      </c>
      <c r="IL139" s="75">
        <f t="shared" si="174"/>
        <v>-2471</v>
      </c>
      <c r="IM139" s="75">
        <f t="shared" si="174"/>
        <v>-2361</v>
      </c>
      <c r="IN139" s="75">
        <f t="shared" si="174"/>
        <v>-1164</v>
      </c>
      <c r="IO139" s="75">
        <f t="shared" si="174"/>
        <v>130</v>
      </c>
      <c r="IP139" s="75">
        <f t="shared" si="174"/>
        <v>880</v>
      </c>
      <c r="IQ139" s="75">
        <f t="shared" si="174"/>
        <v>-174</v>
      </c>
      <c r="IR139" s="75">
        <f t="shared" si="174"/>
        <v>2162</v>
      </c>
      <c r="IS139" s="75">
        <f t="shared" si="174"/>
        <v>2457</v>
      </c>
      <c r="IT139" s="13"/>
      <c r="IU139" s="13"/>
      <c r="IV139" s="13"/>
    </row>
    <row r="140" spans="1:256" ht="10.199999999999999" thickBot="1" x14ac:dyDescent="0.25">
      <c r="A140" s="11" t="s">
        <v>53</v>
      </c>
      <c r="B140" s="17">
        <f t="shared" ref="B140:V140" si="175">SUM(B133:B139)</f>
        <v>2091</v>
      </c>
      <c r="C140" s="17">
        <f t="shared" si="175"/>
        <v>2091</v>
      </c>
      <c r="D140" s="17">
        <f t="shared" si="175"/>
        <v>2091</v>
      </c>
      <c r="E140" s="17">
        <f t="shared" si="175"/>
        <v>1263</v>
      </c>
      <c r="F140" s="17">
        <f t="shared" si="175"/>
        <v>1264</v>
      </c>
      <c r="G140" s="17">
        <f t="shared" si="175"/>
        <v>1261</v>
      </c>
      <c r="H140" s="17">
        <f t="shared" si="175"/>
        <v>1390</v>
      </c>
      <c r="I140" s="17">
        <f t="shared" si="175"/>
        <v>1890</v>
      </c>
      <c r="J140" s="17">
        <f t="shared" si="175"/>
        <v>1225</v>
      </c>
      <c r="K140" s="17">
        <f t="shared" si="175"/>
        <v>1820</v>
      </c>
      <c r="L140" s="17">
        <f t="shared" si="175"/>
        <v>413</v>
      </c>
      <c r="M140" s="17">
        <f t="shared" si="175"/>
        <v>693</v>
      </c>
      <c r="N140" s="17">
        <f t="shared" si="175"/>
        <v>1142</v>
      </c>
      <c r="O140" s="17">
        <f t="shared" si="175"/>
        <v>190</v>
      </c>
      <c r="P140" s="17">
        <f t="shared" si="175"/>
        <v>-16</v>
      </c>
      <c r="Q140" s="17">
        <f t="shared" si="175"/>
        <v>440</v>
      </c>
      <c r="R140" s="17">
        <f t="shared" si="175"/>
        <v>2300</v>
      </c>
      <c r="S140" s="17">
        <f t="shared" si="175"/>
        <v>2124</v>
      </c>
      <c r="T140" s="17">
        <f t="shared" si="175"/>
        <v>2626</v>
      </c>
      <c r="U140" s="17">
        <f t="shared" si="175"/>
        <v>2271</v>
      </c>
      <c r="V140" s="17">
        <f t="shared" si="175"/>
        <v>631</v>
      </c>
      <c r="W140" s="17">
        <f t="shared" ref="W140:AT140" si="176">SUM(W133:W139)</f>
        <v>777</v>
      </c>
      <c r="X140" s="17">
        <f t="shared" si="176"/>
        <v>109</v>
      </c>
      <c r="Y140" s="17">
        <f t="shared" si="176"/>
        <v>372</v>
      </c>
      <c r="Z140" s="17">
        <f t="shared" si="176"/>
        <v>382</v>
      </c>
      <c r="AA140" s="17">
        <f t="shared" si="176"/>
        <v>448</v>
      </c>
      <c r="AB140" s="17">
        <f t="shared" si="176"/>
        <v>2282</v>
      </c>
      <c r="AC140" s="17">
        <f t="shared" si="176"/>
        <v>2716</v>
      </c>
      <c r="AD140" s="17">
        <f t="shared" si="176"/>
        <v>2596</v>
      </c>
      <c r="AE140" s="17">
        <f t="shared" si="176"/>
        <v>2073</v>
      </c>
      <c r="AF140" s="17">
        <f t="shared" si="176"/>
        <v>4276</v>
      </c>
      <c r="AG140" s="17">
        <f t="shared" si="176"/>
        <v>3634</v>
      </c>
      <c r="AH140" s="17">
        <f t="shared" si="176"/>
        <v>4305</v>
      </c>
      <c r="AI140" s="17">
        <f t="shared" si="176"/>
        <v>3383</v>
      </c>
      <c r="AJ140" s="17">
        <f t="shared" si="176"/>
        <v>4579</v>
      </c>
      <c r="AK140" s="17">
        <f t="shared" si="176"/>
        <v>-175</v>
      </c>
      <c r="AL140" s="17">
        <f t="shared" si="176"/>
        <v>-2171</v>
      </c>
      <c r="AM140" s="17">
        <f t="shared" si="176"/>
        <v>-2785</v>
      </c>
      <c r="AN140" s="17">
        <f t="shared" si="176"/>
        <v>-1904</v>
      </c>
      <c r="AO140" s="17">
        <f t="shared" si="176"/>
        <v>-227</v>
      </c>
      <c r="AP140" s="17">
        <f t="shared" si="176"/>
        <v>-116</v>
      </c>
      <c r="AQ140" s="17">
        <f t="shared" si="176"/>
        <v>3214</v>
      </c>
      <c r="AR140" s="17">
        <f t="shared" si="176"/>
        <v>691</v>
      </c>
      <c r="AS140" s="62">
        <f t="shared" si="176"/>
        <v>-854</v>
      </c>
      <c r="AT140" s="17">
        <f t="shared" si="176"/>
        <v>-352</v>
      </c>
      <c r="AU140" s="17">
        <f t="shared" ref="AU140:BQ140" si="177">SUM(AU133:AU139)</f>
        <v>3512</v>
      </c>
      <c r="AV140" s="17">
        <f t="shared" si="177"/>
        <v>4043</v>
      </c>
      <c r="AW140" s="17">
        <f t="shared" si="177"/>
        <v>5610</v>
      </c>
      <c r="AX140" s="17">
        <f t="shared" si="177"/>
        <v>2904</v>
      </c>
      <c r="AY140" s="17">
        <f t="shared" si="177"/>
        <v>801</v>
      </c>
      <c r="AZ140" s="17">
        <f t="shared" si="177"/>
        <v>3885</v>
      </c>
      <c r="BA140" s="17">
        <f t="shared" si="177"/>
        <v>6733</v>
      </c>
      <c r="BB140" s="17">
        <f t="shared" si="177"/>
        <v>1092</v>
      </c>
      <c r="BC140" s="17">
        <f t="shared" si="177"/>
        <v>-2890</v>
      </c>
      <c r="BD140" s="17">
        <f t="shared" si="177"/>
        <v>-1582</v>
      </c>
      <c r="BE140" s="17">
        <f t="shared" si="177"/>
        <v>-3983</v>
      </c>
      <c r="BF140" s="17">
        <f t="shared" si="177"/>
        <v>-8220</v>
      </c>
      <c r="BG140" s="17">
        <f t="shared" si="177"/>
        <v>-8275</v>
      </c>
      <c r="BH140" s="17">
        <f t="shared" si="177"/>
        <v>-9438</v>
      </c>
      <c r="BI140" s="17">
        <f t="shared" si="177"/>
        <v>-8852</v>
      </c>
      <c r="BJ140" s="17">
        <f t="shared" si="177"/>
        <v>-2174</v>
      </c>
      <c r="BK140" s="17">
        <f t="shared" si="177"/>
        <v>4328</v>
      </c>
      <c r="BL140" s="17">
        <f t="shared" si="177"/>
        <v>1167</v>
      </c>
      <c r="BM140" s="17">
        <f t="shared" si="177"/>
        <v>-6272</v>
      </c>
      <c r="BN140" s="17">
        <f t="shared" si="177"/>
        <v>-3950</v>
      </c>
      <c r="BO140" s="17">
        <f t="shared" si="177"/>
        <v>-2570</v>
      </c>
      <c r="BP140" s="17">
        <f t="shared" si="177"/>
        <v>-6114</v>
      </c>
      <c r="BQ140" s="17">
        <f t="shared" si="177"/>
        <v>-12610</v>
      </c>
      <c r="BR140" s="17">
        <f t="shared" ref="BR140:CC140" si="178">SUM(BR133:BR139)</f>
        <v>-13351</v>
      </c>
      <c r="BS140" s="17">
        <f t="shared" si="178"/>
        <v>-4380</v>
      </c>
      <c r="BT140" s="17">
        <f t="shared" si="178"/>
        <v>-4838</v>
      </c>
      <c r="BU140" s="17">
        <f t="shared" si="178"/>
        <v>-8653</v>
      </c>
      <c r="BV140" s="17">
        <f t="shared" si="178"/>
        <v>-8501</v>
      </c>
      <c r="BW140" s="17">
        <f t="shared" si="178"/>
        <v>-2356</v>
      </c>
      <c r="BX140" s="17">
        <f t="shared" si="178"/>
        <v>892</v>
      </c>
      <c r="BY140" s="17">
        <f t="shared" si="178"/>
        <v>790</v>
      </c>
      <c r="BZ140" s="17">
        <f t="shared" si="178"/>
        <v>-7418</v>
      </c>
      <c r="CA140" s="17">
        <f t="shared" si="178"/>
        <v>-10775</v>
      </c>
      <c r="CB140" s="17">
        <f t="shared" si="178"/>
        <v>-10375</v>
      </c>
      <c r="CC140" s="17">
        <f t="shared" si="178"/>
        <v>-14019</v>
      </c>
      <c r="CD140" s="17">
        <f t="shared" ref="CD140:EC140" si="179">SUM(CD133:CD139)</f>
        <v>-15030</v>
      </c>
      <c r="CE140" s="17">
        <f t="shared" si="179"/>
        <v>-16420</v>
      </c>
      <c r="CF140" s="17">
        <f t="shared" si="179"/>
        <v>-11485</v>
      </c>
      <c r="CG140" s="17">
        <f t="shared" si="179"/>
        <v>-6643</v>
      </c>
      <c r="CH140" s="17">
        <f t="shared" si="179"/>
        <v>-8369</v>
      </c>
      <c r="CI140" s="17">
        <f t="shared" si="179"/>
        <v>-9312</v>
      </c>
      <c r="CJ140" s="17">
        <f t="shared" si="179"/>
        <v>-8828</v>
      </c>
      <c r="CK140" s="17">
        <f t="shared" si="179"/>
        <v>-5388</v>
      </c>
      <c r="CL140" s="17">
        <f t="shared" si="179"/>
        <v>-762</v>
      </c>
      <c r="CM140" s="17">
        <f t="shared" si="179"/>
        <v>-1922</v>
      </c>
      <c r="CN140" s="17">
        <f t="shared" si="179"/>
        <v>-10379</v>
      </c>
      <c r="CO140" s="17">
        <f t="shared" si="179"/>
        <v>-14267</v>
      </c>
      <c r="CP140" s="17">
        <f t="shared" si="179"/>
        <v>-16281</v>
      </c>
      <c r="CQ140" s="17">
        <f t="shared" si="179"/>
        <v>-14026</v>
      </c>
      <c r="CR140" s="17">
        <f t="shared" si="179"/>
        <v>-6494</v>
      </c>
      <c r="CS140" s="17">
        <f t="shared" si="179"/>
        <v>-5676</v>
      </c>
      <c r="CT140" s="17">
        <f t="shared" si="179"/>
        <v>-10981</v>
      </c>
      <c r="CU140" s="17">
        <f t="shared" si="179"/>
        <v>-14137</v>
      </c>
      <c r="CV140" s="17">
        <f t="shared" si="179"/>
        <v>-11593</v>
      </c>
      <c r="CW140" s="17">
        <f t="shared" si="179"/>
        <v>-5205</v>
      </c>
      <c r="CX140" s="17">
        <f t="shared" si="179"/>
        <v>-9082</v>
      </c>
      <c r="CY140" s="17">
        <f t="shared" si="179"/>
        <v>-9345</v>
      </c>
      <c r="CZ140" s="17">
        <f t="shared" si="179"/>
        <v>-11517</v>
      </c>
      <c r="DA140" s="17">
        <f t="shared" si="179"/>
        <v>-9879</v>
      </c>
      <c r="DB140" s="17">
        <f t="shared" si="179"/>
        <v>-4869</v>
      </c>
      <c r="DC140" s="17">
        <f t="shared" si="179"/>
        <v>-4899</v>
      </c>
      <c r="DD140" s="17">
        <f t="shared" si="179"/>
        <v>-2538</v>
      </c>
      <c r="DE140" s="17">
        <f t="shared" si="179"/>
        <v>-7803</v>
      </c>
      <c r="DF140" s="17">
        <f t="shared" si="179"/>
        <v>-5830</v>
      </c>
      <c r="DG140" s="17">
        <f t="shared" si="179"/>
        <v>2609</v>
      </c>
      <c r="DH140" s="17">
        <f t="shared" si="179"/>
        <v>3807</v>
      </c>
      <c r="DI140" s="17">
        <f t="shared" si="179"/>
        <v>3961</v>
      </c>
      <c r="DJ140" s="17">
        <f t="shared" si="179"/>
        <v>6471</v>
      </c>
      <c r="DK140" s="17">
        <f t="shared" si="179"/>
        <v>1654</v>
      </c>
      <c r="DL140" s="17">
        <f t="shared" si="179"/>
        <v>-4759</v>
      </c>
      <c r="DM140" s="17">
        <f t="shared" si="179"/>
        <v>-1782</v>
      </c>
      <c r="DN140" s="17">
        <f t="shared" si="179"/>
        <v>69</v>
      </c>
      <c r="DO140" s="17">
        <f t="shared" si="179"/>
        <v>-9897</v>
      </c>
      <c r="DP140" s="17">
        <f t="shared" si="179"/>
        <v>-15925</v>
      </c>
      <c r="DQ140" s="17">
        <f t="shared" si="179"/>
        <v>-11241</v>
      </c>
      <c r="DR140" s="17">
        <f t="shared" si="179"/>
        <v>-19487</v>
      </c>
      <c r="DS140" s="17">
        <f t="shared" si="179"/>
        <v>-22376</v>
      </c>
      <c r="DT140" s="17">
        <f t="shared" si="179"/>
        <v>-23094</v>
      </c>
      <c r="DU140" s="17">
        <f t="shared" si="179"/>
        <v>-13672</v>
      </c>
      <c r="DV140" s="17">
        <f t="shared" si="179"/>
        <v>-469</v>
      </c>
      <c r="DW140" s="17">
        <f t="shared" si="179"/>
        <v>-5621</v>
      </c>
      <c r="DX140" s="17">
        <f t="shared" si="179"/>
        <v>-9479</v>
      </c>
      <c r="DY140" s="17">
        <f t="shared" si="179"/>
        <v>-10048</v>
      </c>
      <c r="DZ140" s="17">
        <f t="shared" si="179"/>
        <v>-16823</v>
      </c>
      <c r="EA140" s="17">
        <f t="shared" si="179"/>
        <v>-22573</v>
      </c>
      <c r="EB140" s="17">
        <f t="shared" si="179"/>
        <v>-15819</v>
      </c>
      <c r="EC140" s="17">
        <f t="shared" si="179"/>
        <v>-12527</v>
      </c>
      <c r="ED140" s="17">
        <f t="shared" ref="ED140:FT140" si="180">SUM(ED133:ED139)</f>
        <v>-8060</v>
      </c>
      <c r="EE140" s="17">
        <f t="shared" si="180"/>
        <v>-1680</v>
      </c>
      <c r="EF140" s="17">
        <f t="shared" si="180"/>
        <v>-10681</v>
      </c>
      <c r="EG140" s="17">
        <f t="shared" si="180"/>
        <v>-14828</v>
      </c>
      <c r="EH140" s="17">
        <f t="shared" si="180"/>
        <v>-2528</v>
      </c>
      <c r="EI140" s="17">
        <f t="shared" si="180"/>
        <v>-3259</v>
      </c>
      <c r="EJ140" s="17">
        <f t="shared" si="180"/>
        <v>-1667</v>
      </c>
      <c r="EK140" s="17">
        <f t="shared" si="180"/>
        <v>2589</v>
      </c>
      <c r="EL140" s="17">
        <f t="shared" si="180"/>
        <v>7516</v>
      </c>
      <c r="EM140" s="17">
        <f t="shared" si="180"/>
        <v>-413</v>
      </c>
      <c r="EN140" s="17">
        <f t="shared" si="180"/>
        <v>-2512</v>
      </c>
      <c r="EO140" s="17">
        <f t="shared" si="180"/>
        <v>4468</v>
      </c>
      <c r="EP140" s="17">
        <f t="shared" si="180"/>
        <v>5539</v>
      </c>
      <c r="EQ140" s="17">
        <f t="shared" si="180"/>
        <v>8212</v>
      </c>
      <c r="ER140" s="17">
        <f t="shared" si="180"/>
        <v>11529</v>
      </c>
      <c r="ES140" s="17">
        <f t="shared" si="180"/>
        <v>9601</v>
      </c>
      <c r="ET140" s="17">
        <f t="shared" si="180"/>
        <v>4364</v>
      </c>
      <c r="EU140" s="17">
        <f t="shared" si="180"/>
        <v>5618</v>
      </c>
      <c r="EV140" s="17">
        <f t="shared" si="180"/>
        <v>1132</v>
      </c>
      <c r="EW140" s="17">
        <f t="shared" si="180"/>
        <v>-1139</v>
      </c>
      <c r="EX140" s="17">
        <f t="shared" si="180"/>
        <v>3399</v>
      </c>
      <c r="EY140" s="17">
        <f t="shared" si="180"/>
        <v>-5019</v>
      </c>
      <c r="EZ140" s="17">
        <f t="shared" si="180"/>
        <v>-3935</v>
      </c>
      <c r="FA140" s="17">
        <f t="shared" si="180"/>
        <v>-4074</v>
      </c>
      <c r="FB140" s="17">
        <f t="shared" si="180"/>
        <v>-1135</v>
      </c>
      <c r="FC140" s="17">
        <f t="shared" si="180"/>
        <v>-5969</v>
      </c>
      <c r="FD140" s="17">
        <f t="shared" si="180"/>
        <v>-2343</v>
      </c>
      <c r="FE140" s="17">
        <f t="shared" si="180"/>
        <v>-10834</v>
      </c>
      <c r="FF140" s="17">
        <f t="shared" si="180"/>
        <v>-13678</v>
      </c>
      <c r="FG140" s="17">
        <f t="shared" si="180"/>
        <v>-6862</v>
      </c>
      <c r="FH140" s="17">
        <f t="shared" si="180"/>
        <v>-1123</v>
      </c>
      <c r="FI140" s="17">
        <f t="shared" si="180"/>
        <v>-3811</v>
      </c>
      <c r="FJ140" s="17">
        <f t="shared" si="180"/>
        <v>-3967</v>
      </c>
      <c r="FK140" s="17">
        <f t="shared" si="180"/>
        <v>-6549</v>
      </c>
      <c r="FL140" s="17">
        <f t="shared" si="180"/>
        <v>-7456</v>
      </c>
      <c r="FM140" s="17">
        <f t="shared" si="180"/>
        <v>331</v>
      </c>
      <c r="FN140" s="17">
        <f t="shared" si="180"/>
        <v>-5617</v>
      </c>
      <c r="FO140" s="17">
        <f t="shared" si="180"/>
        <v>-5862</v>
      </c>
      <c r="FP140" s="17">
        <f t="shared" si="180"/>
        <v>-2270</v>
      </c>
      <c r="FQ140" s="17">
        <f t="shared" si="180"/>
        <v>-5252</v>
      </c>
      <c r="FR140" s="17">
        <f t="shared" si="180"/>
        <v>-13690</v>
      </c>
      <c r="FS140" s="17">
        <f t="shared" si="180"/>
        <v>-17457</v>
      </c>
      <c r="FT140" s="17">
        <f t="shared" si="180"/>
        <v>-18169</v>
      </c>
      <c r="FU140" s="17">
        <f t="shared" ref="FU140:HJ140" si="181">IF(FU141=0,FU139,(FU141-FU144)*1000)</f>
        <v>-15044.000000000011</v>
      </c>
      <c r="FV140" s="17">
        <f t="shared" si="181"/>
        <v>-13361.999999999995</v>
      </c>
      <c r="FW140" s="17">
        <f t="shared" si="181"/>
        <v>-9881.0000000000073</v>
      </c>
      <c r="FX140" s="17">
        <f t="shared" si="181"/>
        <v>-5334.0000000000036</v>
      </c>
      <c r="FY140" s="17">
        <f t="shared" si="181"/>
        <v>-8402.9999999999982</v>
      </c>
      <c r="FZ140" s="17">
        <f t="shared" si="181"/>
        <v>-7684.0000000000045</v>
      </c>
      <c r="GA140" s="17">
        <f t="shared" si="181"/>
        <v>-920.00000000000171</v>
      </c>
      <c r="GB140" s="17">
        <f t="shared" si="181"/>
        <v>303.00000000001148</v>
      </c>
      <c r="GC140" s="17">
        <f t="shared" si="181"/>
        <v>-3796.0000000000064</v>
      </c>
      <c r="GD140" s="17">
        <f t="shared" si="181"/>
        <v>-6127.0000000000027</v>
      </c>
      <c r="GE140" s="17">
        <f t="shared" si="181"/>
        <v>-5029.0000000000036</v>
      </c>
      <c r="GF140" s="17">
        <f t="shared" si="181"/>
        <v>-9745.9999999999945</v>
      </c>
      <c r="GG140" s="17">
        <f t="shared" si="181"/>
        <v>-12851.000000000005</v>
      </c>
      <c r="GH140" s="17">
        <f t="shared" si="181"/>
        <v>-5929.0000000000018</v>
      </c>
      <c r="GI140" s="17">
        <f t="shared" si="181"/>
        <v>1829.9999999999982</v>
      </c>
      <c r="GJ140" s="17">
        <f t="shared" si="181"/>
        <v>5857.0000000000064</v>
      </c>
      <c r="GK140" s="17">
        <f t="shared" si="181"/>
        <v>6338.0000000000009</v>
      </c>
      <c r="GL140" s="17">
        <f t="shared" si="181"/>
        <v>5916.9999999999873</v>
      </c>
      <c r="GM140" s="17">
        <f t="shared" si="181"/>
        <v>-560.00000000000227</v>
      </c>
      <c r="GN140" s="17">
        <f t="shared" si="181"/>
        <v>-5553.0000000000045</v>
      </c>
      <c r="GO140" s="17">
        <f t="shared" si="181"/>
        <v>-402.99999999999869</v>
      </c>
      <c r="GP140" s="17">
        <f t="shared" si="181"/>
        <v>8908.9999999999927</v>
      </c>
      <c r="GQ140" s="17">
        <f t="shared" si="181"/>
        <v>9411.0000000000018</v>
      </c>
      <c r="GR140" s="17">
        <f t="shared" si="181"/>
        <v>3960.0000000000009</v>
      </c>
      <c r="GS140" s="17">
        <f t="shared" si="181"/>
        <v>1918.0000000000064</v>
      </c>
      <c r="GT140" s="17">
        <f t="shared" si="181"/>
        <v>-1738.9999999999973</v>
      </c>
      <c r="GU140" s="17">
        <f t="shared" si="181"/>
        <v>-2925.0000000000114</v>
      </c>
      <c r="GV140" s="17">
        <f t="shared" si="181"/>
        <v>-5852.0000000000036</v>
      </c>
      <c r="GW140" s="17">
        <f t="shared" si="181"/>
        <v>-8076.0000000000009</v>
      </c>
      <c r="GX140" s="17">
        <f t="shared" si="181"/>
        <v>-8677.9999999999964</v>
      </c>
      <c r="GY140" s="17">
        <f t="shared" si="181"/>
        <v>-6704.0000000000009</v>
      </c>
      <c r="GZ140" s="17">
        <f t="shared" si="181"/>
        <v>-3155.0000000000009</v>
      </c>
      <c r="HA140" s="17">
        <f t="shared" si="181"/>
        <v>1476.9999999999968</v>
      </c>
      <c r="HB140" s="17">
        <f t="shared" si="181"/>
        <v>3112.9999999999995</v>
      </c>
      <c r="HC140" s="17">
        <f t="shared" si="181"/>
        <v>310.99999999999994</v>
      </c>
      <c r="HD140" s="17">
        <f t="shared" si="181"/>
        <v>169.00000000000404</v>
      </c>
      <c r="HE140" s="17">
        <f t="shared" si="181"/>
        <v>-4533.0000000000009</v>
      </c>
      <c r="HF140" s="17">
        <f t="shared" si="181"/>
        <v>-7143.0000000000009</v>
      </c>
      <c r="HG140" s="17">
        <f t="shared" si="181"/>
        <v>-5451.0000000000009</v>
      </c>
      <c r="HH140" s="17">
        <f t="shared" si="181"/>
        <v>2789.9999999999991</v>
      </c>
      <c r="HI140" s="17">
        <f t="shared" si="181"/>
        <v>3785.0000000000036</v>
      </c>
      <c r="HJ140" s="17">
        <f t="shared" si="181"/>
        <v>-4295.0000000000018</v>
      </c>
      <c r="HK140" s="17">
        <f t="shared" ref="HK140:IM140" si="182">IF(HK141=0,HK139,(HK141-HK144)*1000)</f>
        <v>339.00000000000574</v>
      </c>
      <c r="HL140" s="17">
        <f t="shared" si="182"/>
        <v>3750.9999999999977</v>
      </c>
      <c r="HM140" s="17">
        <f t="shared" si="182"/>
        <v>4948</v>
      </c>
      <c r="HN140" s="17">
        <f t="shared" si="182"/>
        <v>4637.9999999999909</v>
      </c>
      <c r="HO140" s="17">
        <f t="shared" si="182"/>
        <v>6309.9999999999955</v>
      </c>
      <c r="HP140" s="17">
        <f t="shared" si="182"/>
        <v>5450.0000000000027</v>
      </c>
      <c r="HQ140" s="17">
        <f t="shared" si="182"/>
        <v>2933.9999999999973</v>
      </c>
      <c r="HR140" s="17">
        <f t="shared" si="182"/>
        <v>-1405.0000000000011</v>
      </c>
      <c r="HS140" s="17">
        <f t="shared" si="182"/>
        <v>-4537.9999999999964</v>
      </c>
      <c r="HT140" s="17">
        <f t="shared" si="182"/>
        <v>-2777.9999999999986</v>
      </c>
      <c r="HU140" s="17">
        <f t="shared" si="182"/>
        <v>6405.0000000000009</v>
      </c>
      <c r="HV140" s="17">
        <f t="shared" si="182"/>
        <v>5687.9999999999955</v>
      </c>
      <c r="HW140" s="17">
        <f t="shared" si="182"/>
        <v>2001.0000000000048</v>
      </c>
      <c r="HX140" s="17">
        <f t="shared" si="182"/>
        <v>-1018.0000000000007</v>
      </c>
      <c r="HY140" s="17">
        <f t="shared" si="182"/>
        <v>1164.9999999999991</v>
      </c>
      <c r="HZ140" s="17">
        <f t="shared" si="182"/>
        <v>2690.000000000005</v>
      </c>
      <c r="IA140" s="17">
        <f t="shared" si="182"/>
        <v>3628</v>
      </c>
      <c r="IB140" s="17">
        <f t="shared" si="182"/>
        <v>698.99999999999807</v>
      </c>
      <c r="IC140" s="17">
        <f t="shared" si="182"/>
        <v>3203.0000000000027</v>
      </c>
      <c r="ID140" s="17">
        <f t="shared" si="182"/>
        <v>6747</v>
      </c>
      <c r="IE140" s="17">
        <f t="shared" si="182"/>
        <v>4835.0000000000009</v>
      </c>
      <c r="IF140" s="17">
        <f t="shared" si="182"/>
        <v>919</v>
      </c>
      <c r="IG140" s="17">
        <f t="shared" si="182"/>
        <v>2180</v>
      </c>
      <c r="IH140" s="17">
        <f t="shared" si="182"/>
        <v>986</v>
      </c>
      <c r="II140" s="17">
        <f t="shared" si="182"/>
        <v>201</v>
      </c>
      <c r="IJ140" s="17">
        <f t="shared" si="182"/>
        <v>-1641</v>
      </c>
      <c r="IK140" s="17">
        <f t="shared" si="182"/>
        <v>-1203</v>
      </c>
      <c r="IL140" s="17">
        <f t="shared" si="182"/>
        <v>-2471</v>
      </c>
      <c r="IM140" s="17">
        <f t="shared" si="182"/>
        <v>-2361</v>
      </c>
      <c r="IN140" s="17">
        <f t="shared" ref="IN140:IS140" si="183">IF(IN141=0,IN139,(IN141-IN144)*1000)</f>
        <v>-1164</v>
      </c>
      <c r="IO140" s="17">
        <f t="shared" si="183"/>
        <v>130</v>
      </c>
      <c r="IP140" s="17">
        <f t="shared" si="183"/>
        <v>880</v>
      </c>
      <c r="IQ140" s="17">
        <f t="shared" si="183"/>
        <v>-174</v>
      </c>
      <c r="IR140" s="17">
        <f t="shared" si="183"/>
        <v>2162</v>
      </c>
      <c r="IS140" s="17">
        <f t="shared" si="183"/>
        <v>2457</v>
      </c>
      <c r="IT140" s="18"/>
      <c r="IU140" s="18"/>
      <c r="IV140" s="18"/>
    </row>
    <row r="141" spans="1:256" ht="10.199999999999999" thickTop="1" x14ac:dyDescent="0.2">
      <c r="A141" s="11" t="s">
        <v>54</v>
      </c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74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  <c r="EV141" s="18"/>
      <c r="EW141" s="18"/>
      <c r="EX141" s="18"/>
      <c r="EY141" s="18"/>
      <c r="EZ141" s="18"/>
      <c r="FA141" s="18"/>
      <c r="FB141" s="18"/>
      <c r="FC141" s="18"/>
      <c r="FD141" s="18"/>
      <c r="FE141" s="18"/>
      <c r="FF141" s="18"/>
      <c r="FG141" s="18"/>
      <c r="FH141" s="18"/>
      <c r="FI141" s="18"/>
      <c r="FJ141" s="18"/>
      <c r="FK141" s="18"/>
      <c r="FL141" s="18"/>
      <c r="FM141" s="18"/>
      <c r="FN141" s="18"/>
      <c r="FO141" s="18"/>
      <c r="FP141" s="18"/>
      <c r="FQ141" s="18"/>
      <c r="FR141" s="18"/>
      <c r="FS141" s="18"/>
      <c r="FT141" s="18"/>
      <c r="FU141" s="76">
        <v>57.369</v>
      </c>
      <c r="FV141" s="76">
        <v>54.997</v>
      </c>
      <c r="FW141" s="76">
        <v>57.851999999999997</v>
      </c>
      <c r="FX141" s="76">
        <v>65.355999999999995</v>
      </c>
      <c r="FY141" s="76">
        <v>62.076000000000001</v>
      </c>
      <c r="FZ141" s="76">
        <v>62.749000000000002</v>
      </c>
      <c r="GA141" s="76">
        <v>69.078999999999994</v>
      </c>
      <c r="GB141" s="76">
        <v>69.808000000000007</v>
      </c>
      <c r="GC141" s="76">
        <v>62.094999999999999</v>
      </c>
      <c r="GD141" s="76">
        <v>59.497999999999998</v>
      </c>
      <c r="GE141" s="76">
        <v>63.155999999999999</v>
      </c>
      <c r="GF141" s="76">
        <v>57.445999999999998</v>
      </c>
      <c r="GG141" s="76">
        <v>53.917999999999999</v>
      </c>
      <c r="GH141" s="76">
        <v>60.412999999999997</v>
      </c>
      <c r="GI141" s="76">
        <v>68.338999999999999</v>
      </c>
      <c r="GJ141" s="76">
        <v>69.007000000000005</v>
      </c>
      <c r="GK141" s="76">
        <v>69.578000000000003</v>
      </c>
      <c r="GL141" s="76">
        <v>71.120999999999995</v>
      </c>
      <c r="GM141" s="76">
        <v>63.415999999999997</v>
      </c>
      <c r="GN141" s="76">
        <v>58.216999999999999</v>
      </c>
      <c r="GO141" s="76">
        <v>63.582000000000001</v>
      </c>
      <c r="GP141" s="76">
        <v>72.587999999999994</v>
      </c>
      <c r="GQ141" s="76">
        <v>70.269000000000005</v>
      </c>
      <c r="GR141" s="76">
        <v>63.834000000000003</v>
      </c>
      <c r="GS141" s="76">
        <v>65.748000000000005</v>
      </c>
      <c r="GT141" s="76">
        <v>63.57</v>
      </c>
      <c r="GU141" s="76">
        <v>61.686999999999998</v>
      </c>
      <c r="GV141" s="76">
        <v>57.939</v>
      </c>
      <c r="GW141" s="76">
        <v>54.878</v>
      </c>
      <c r="GX141" s="76">
        <v>51.277999999999999</v>
      </c>
      <c r="GY141" s="76">
        <v>53.295000000000002</v>
      </c>
      <c r="GZ141" s="76">
        <v>59.134</v>
      </c>
      <c r="HA141" s="76">
        <v>63.326000000000001</v>
      </c>
      <c r="HB141" s="76">
        <v>64.492000000000004</v>
      </c>
      <c r="HC141" s="76">
        <v>61.607999999999997</v>
      </c>
      <c r="HD141" s="76">
        <v>61.484999999999999</v>
      </c>
      <c r="HE141" s="76">
        <v>53.494</v>
      </c>
      <c r="HF141" s="76">
        <v>50.502000000000002</v>
      </c>
      <c r="HG141" s="76">
        <v>53.62</v>
      </c>
      <c r="HH141" s="76">
        <v>62.548000000000002</v>
      </c>
      <c r="HI141" s="76">
        <v>63.478999999999999</v>
      </c>
      <c r="HJ141" s="76">
        <v>54.991999999999997</v>
      </c>
      <c r="HK141" s="18">
        <v>59.002000000000002</v>
      </c>
      <c r="HL141" s="76">
        <v>59.345999999999997</v>
      </c>
      <c r="HM141" s="76">
        <v>60.457000000000001</v>
      </c>
      <c r="HN141" s="76">
        <v>62.884</v>
      </c>
      <c r="HO141" s="76">
        <v>63.76</v>
      </c>
      <c r="HP141" s="76">
        <v>62.57</v>
      </c>
      <c r="HQ141" s="76">
        <v>59.356000000000002</v>
      </c>
      <c r="HR141" s="77">
        <v>55.036999999999999</v>
      </c>
      <c r="HS141" s="77">
        <v>49.24</v>
      </c>
      <c r="HT141" s="77">
        <v>50.521000000000001</v>
      </c>
      <c r="HU141" s="77">
        <v>59.396000000000001</v>
      </c>
      <c r="HV141" s="77">
        <v>60.704000000000001</v>
      </c>
      <c r="HW141" s="77">
        <v>56.968000000000004</v>
      </c>
      <c r="HX141" s="77">
        <v>53.808999999999997</v>
      </c>
      <c r="HY141" s="76">
        <v>55.588999999999999</v>
      </c>
      <c r="HZ141" s="76">
        <v>54.115000000000002</v>
      </c>
      <c r="IA141" s="76">
        <v>54.485999999999997</v>
      </c>
      <c r="IB141" s="76">
        <v>53.991999999999997</v>
      </c>
      <c r="IC141" s="76">
        <v>56.448</v>
      </c>
      <c r="ID141" s="76">
        <v>59.518999999999998</v>
      </c>
      <c r="IE141" s="76">
        <v>57.179000000000002</v>
      </c>
      <c r="IF141" s="18"/>
      <c r="IG141" s="18"/>
      <c r="IH141" s="18"/>
      <c r="II141" s="18"/>
      <c r="IJ141" s="18"/>
      <c r="IK141" s="18"/>
      <c r="IL141" s="18"/>
      <c r="IM141" s="18"/>
      <c r="IN141" s="18"/>
      <c r="IO141" s="18"/>
      <c r="IP141" s="18"/>
      <c r="IQ141" s="18"/>
      <c r="IR141" s="18"/>
      <c r="IS141" s="18"/>
      <c r="IT141" s="18"/>
      <c r="IU141" s="18"/>
      <c r="IV141" s="18"/>
    </row>
    <row r="142" spans="1:256" x14ac:dyDescent="0.2">
      <c r="A142" s="11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74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  <c r="EV142" s="18"/>
      <c r="EW142" s="18"/>
      <c r="EX142" s="18"/>
      <c r="EY142" s="18"/>
      <c r="EZ142" s="18"/>
      <c r="FA142" s="18"/>
      <c r="FB142" s="18"/>
      <c r="FC142" s="18"/>
      <c r="FD142" s="18"/>
      <c r="FE142" s="18"/>
      <c r="FF142" s="18"/>
      <c r="FG142" s="18"/>
      <c r="FH142" s="18"/>
      <c r="FI142" s="18"/>
      <c r="FJ142" s="18"/>
      <c r="FK142" s="18"/>
      <c r="FL142" s="18"/>
      <c r="FM142" s="18"/>
      <c r="FN142" s="18"/>
      <c r="FO142" s="18"/>
      <c r="FP142" s="18"/>
      <c r="FQ142" s="18"/>
      <c r="FR142" s="18"/>
      <c r="FS142" s="18"/>
      <c r="FT142" s="18"/>
      <c r="FU142" s="18"/>
      <c r="FV142" s="18"/>
      <c r="FW142" s="18"/>
      <c r="FX142" s="18"/>
      <c r="FY142" s="18"/>
      <c r="FZ142" s="18"/>
      <c r="GA142" s="18"/>
      <c r="GB142" s="18"/>
      <c r="GC142" s="18"/>
      <c r="GD142" s="18"/>
      <c r="GE142" s="18"/>
      <c r="GF142" s="18"/>
      <c r="GG142" s="18"/>
      <c r="GH142" s="18"/>
      <c r="GI142" s="18"/>
      <c r="GJ142" s="18"/>
      <c r="GK142" s="18"/>
      <c r="GL142" s="18"/>
      <c r="GM142" s="18"/>
      <c r="GN142" s="18"/>
      <c r="GO142" s="18"/>
      <c r="GP142" s="18"/>
      <c r="GQ142" s="18"/>
      <c r="GR142" s="18"/>
      <c r="GS142" s="18"/>
      <c r="GT142" s="18"/>
      <c r="GU142" s="18"/>
      <c r="GV142" s="18"/>
      <c r="GW142" s="18"/>
      <c r="GX142" s="18"/>
      <c r="GY142" s="18"/>
      <c r="GZ142" s="18"/>
      <c r="HA142" s="18"/>
      <c r="HB142" s="18"/>
      <c r="HC142" s="18"/>
      <c r="HD142" s="18"/>
      <c r="HE142" s="18"/>
      <c r="HF142" s="18"/>
      <c r="HG142" s="18"/>
      <c r="HH142" s="18"/>
      <c r="HI142" s="18"/>
      <c r="HJ142" s="18"/>
      <c r="HK142" s="18"/>
      <c r="HL142" s="18"/>
      <c r="HM142" s="18"/>
      <c r="HN142" s="18"/>
      <c r="HO142" s="18"/>
      <c r="HP142" s="18"/>
      <c r="HQ142" s="18"/>
      <c r="HR142" s="77"/>
      <c r="HS142" s="77"/>
      <c r="HT142" s="77"/>
      <c r="HU142" s="77"/>
      <c r="HV142" s="77"/>
      <c r="HW142" s="77"/>
      <c r="HX142" s="77"/>
      <c r="HY142" s="18"/>
      <c r="HZ142" s="18"/>
      <c r="IA142" s="18"/>
      <c r="IB142" s="18"/>
      <c r="IC142" s="18"/>
      <c r="ID142" s="18"/>
      <c r="IE142" s="18"/>
      <c r="IF142" s="18"/>
      <c r="IG142" s="18"/>
      <c r="IH142" s="18"/>
      <c r="II142" s="18"/>
      <c r="IJ142" s="18"/>
      <c r="IK142" s="18"/>
      <c r="IL142" s="18"/>
      <c r="IM142" s="18"/>
      <c r="IN142" s="18"/>
      <c r="IO142" s="18"/>
      <c r="IP142" s="18"/>
      <c r="IQ142" s="18"/>
      <c r="IR142" s="18"/>
      <c r="IS142" s="18"/>
      <c r="IT142" s="18"/>
      <c r="IU142" s="18"/>
      <c r="IV142" s="18"/>
    </row>
    <row r="143" spans="1:256" s="19" customFormat="1" x14ac:dyDescent="0.2">
      <c r="A143" s="19" t="s">
        <v>45</v>
      </c>
      <c r="B143" s="22">
        <v>48.9</v>
      </c>
      <c r="C143" s="22">
        <v>48.6</v>
      </c>
      <c r="D143" s="22">
        <f>(E143+C143)/2</f>
        <v>48.400000000000006</v>
      </c>
      <c r="E143" s="22">
        <v>48.2</v>
      </c>
      <c r="F143" s="22">
        <v>48.1</v>
      </c>
      <c r="G143" s="22">
        <v>48.1</v>
      </c>
      <c r="H143" s="22">
        <v>48.2</v>
      </c>
      <c r="I143" s="22">
        <v>48.7</v>
      </c>
      <c r="J143" s="22">
        <v>48</v>
      </c>
      <c r="K143" s="22">
        <v>48.6</v>
      </c>
      <c r="L143" s="22">
        <v>46.8</v>
      </c>
      <c r="M143" s="22">
        <v>47.3</v>
      </c>
      <c r="N143" s="22">
        <v>47.3</v>
      </c>
      <c r="O143" s="22">
        <v>46.6</v>
      </c>
      <c r="P143" s="22">
        <v>46.3</v>
      </c>
      <c r="Q143" s="22">
        <v>46.8</v>
      </c>
      <c r="R143" s="22">
        <v>48.9</v>
      </c>
      <c r="S143" s="22">
        <v>48.6</v>
      </c>
      <c r="T143" s="22">
        <v>49.3</v>
      </c>
      <c r="U143" s="22">
        <v>48.9</v>
      </c>
      <c r="V143" s="22">
        <v>47.2</v>
      </c>
      <c r="W143" s="22">
        <v>47.4</v>
      </c>
      <c r="X143" s="22">
        <v>46.7</v>
      </c>
      <c r="Y143" s="22">
        <v>47.4</v>
      </c>
      <c r="Z143" s="22">
        <v>47.5</v>
      </c>
      <c r="AA143" s="22">
        <v>47.6</v>
      </c>
      <c r="AB143" s="22">
        <v>49.5</v>
      </c>
      <c r="AC143" s="22">
        <v>50.3</v>
      </c>
      <c r="AD143" s="22">
        <v>50.2</v>
      </c>
      <c r="AE143" s="22">
        <v>49.7</v>
      </c>
      <c r="AF143" s="22">
        <v>51.8</v>
      </c>
      <c r="AG143" s="22">
        <v>51.5</v>
      </c>
      <c r="AH143" s="22">
        <v>52.6</v>
      </c>
      <c r="AI143" s="22">
        <v>51.7</v>
      </c>
      <c r="AJ143" s="22">
        <v>54</v>
      </c>
      <c r="AK143" s="22">
        <v>49</v>
      </c>
      <c r="AL143" s="22">
        <v>46.9</v>
      </c>
      <c r="AM143" s="22">
        <v>46.9</v>
      </c>
      <c r="AN143" s="22">
        <v>47.8</v>
      </c>
      <c r="AO143" s="22">
        <v>49.6</v>
      </c>
      <c r="AP143" s="22">
        <v>50.4</v>
      </c>
      <c r="AQ143" s="22">
        <v>54.4</v>
      </c>
      <c r="AR143" s="22">
        <v>51.8</v>
      </c>
      <c r="AS143" s="63">
        <v>50.1</v>
      </c>
      <c r="AT143" s="22">
        <v>51.6</v>
      </c>
      <c r="AU143" s="22">
        <v>55.7</v>
      </c>
      <c r="AV143" s="22">
        <v>56.8</v>
      </c>
      <c r="AW143" s="22">
        <v>58.8</v>
      </c>
      <c r="AX143" s="22">
        <v>56.4</v>
      </c>
      <c r="AY143" s="22">
        <v>54.3</v>
      </c>
      <c r="AZ143" s="22">
        <v>57.8</v>
      </c>
      <c r="BA143" s="22">
        <v>61.5</v>
      </c>
      <c r="BB143" s="22">
        <v>55.4</v>
      </c>
      <c r="BC143" s="22">
        <v>51.7</v>
      </c>
      <c r="BD143" s="22">
        <v>53.6</v>
      </c>
      <c r="BE143" s="22">
        <v>51.2</v>
      </c>
      <c r="BF143" s="22">
        <v>46.8</v>
      </c>
      <c r="BG143" s="22">
        <v>46.8</v>
      </c>
      <c r="BH143" s="22">
        <v>46.6</v>
      </c>
      <c r="BI143" s="21">
        <v>47.9</v>
      </c>
      <c r="BJ143" s="21">
        <v>55</v>
      </c>
      <c r="BK143" s="21">
        <v>62.3</v>
      </c>
      <c r="BL143" s="21">
        <v>59.5</v>
      </c>
      <c r="BM143" s="21">
        <v>51.9</v>
      </c>
      <c r="BN143" s="21">
        <v>54.3</v>
      </c>
      <c r="BO143" s="21">
        <v>57.2</v>
      </c>
      <c r="BP143" s="21">
        <v>54.1</v>
      </c>
      <c r="BQ143" s="21">
        <v>47.9</v>
      </c>
      <c r="BR143" s="21">
        <v>47.7</v>
      </c>
      <c r="BS143" s="21">
        <v>57.2</v>
      </c>
      <c r="BT143" s="21">
        <v>56.7</v>
      </c>
      <c r="BU143" s="21">
        <v>52.4</v>
      </c>
      <c r="BV143" s="21">
        <v>53.9</v>
      </c>
      <c r="BW143" s="21">
        <v>61.4</v>
      </c>
      <c r="BX143" s="21">
        <v>65</v>
      </c>
      <c r="BY143" s="21">
        <v>64.599999999999994</v>
      </c>
      <c r="BZ143" s="21">
        <v>56.9</v>
      </c>
      <c r="CA143" s="21">
        <v>53.4</v>
      </c>
      <c r="CB143" s="21">
        <v>53.8</v>
      </c>
      <c r="CC143" s="21">
        <v>51.7</v>
      </c>
      <c r="CD143" s="21">
        <v>48.9</v>
      </c>
      <c r="CE143" s="21">
        <v>50.4</v>
      </c>
      <c r="CF143" s="21">
        <v>55.5</v>
      </c>
      <c r="CG143" s="21">
        <v>60.6</v>
      </c>
      <c r="CH143" s="21">
        <v>58.8</v>
      </c>
      <c r="CI143" s="21">
        <v>57.8</v>
      </c>
      <c r="CJ143" s="21">
        <v>61</v>
      </c>
      <c r="CK143" s="21">
        <v>65.099999999999994</v>
      </c>
      <c r="CL143" s="21">
        <v>70.900000000000006</v>
      </c>
      <c r="CM143" s="21">
        <v>69.7</v>
      </c>
      <c r="CN143" s="21">
        <v>60.9</v>
      </c>
      <c r="CO143" s="21">
        <v>56.9</v>
      </c>
      <c r="CP143" s="21">
        <v>54.8</v>
      </c>
      <c r="CQ143" s="21">
        <v>59.8</v>
      </c>
      <c r="CR143" s="21">
        <v>67.599999999999994</v>
      </c>
      <c r="CS143" s="21">
        <v>68.5</v>
      </c>
      <c r="CT143" s="21">
        <v>63.6</v>
      </c>
      <c r="CU143" s="21">
        <v>59.7</v>
      </c>
      <c r="CV143" s="21">
        <v>63.7</v>
      </c>
      <c r="CW143" s="21">
        <v>70.3</v>
      </c>
      <c r="CX143" s="21">
        <v>67</v>
      </c>
      <c r="CY143" s="21">
        <v>67.2</v>
      </c>
      <c r="CZ143" s="21">
        <v>65.900000000000006</v>
      </c>
      <c r="DA143" s="21">
        <v>68.099999999999994</v>
      </c>
      <c r="DB143" s="21">
        <v>73.3</v>
      </c>
      <c r="DC143" s="21">
        <v>73.3</v>
      </c>
      <c r="DD143" s="21">
        <v>75.7</v>
      </c>
      <c r="DE143" s="21">
        <v>71.599999999999994</v>
      </c>
      <c r="DF143" s="21">
        <v>73.900000000000006</v>
      </c>
      <c r="DG143" s="21">
        <v>82.7</v>
      </c>
      <c r="DH143" s="21">
        <v>83.9</v>
      </c>
      <c r="DI143" s="21">
        <v>84.1</v>
      </c>
      <c r="DJ143" s="21">
        <v>86.7</v>
      </c>
      <c r="DK143" s="21">
        <v>81.7</v>
      </c>
      <c r="DL143" s="21">
        <v>76</v>
      </c>
      <c r="DM143" s="21">
        <v>79.099999999999994</v>
      </c>
      <c r="DN143" s="21">
        <v>81.099999999999994</v>
      </c>
      <c r="DO143" s="21">
        <v>71.400000000000006</v>
      </c>
      <c r="DP143" s="21">
        <v>65.2</v>
      </c>
      <c r="DQ143" s="21">
        <v>70.099999999999994</v>
      </c>
      <c r="DR143" s="21">
        <v>61.5</v>
      </c>
      <c r="DS143" s="21">
        <v>58.4</v>
      </c>
      <c r="DT143" s="21">
        <v>59.1</v>
      </c>
      <c r="DU143" s="21">
        <v>68.8</v>
      </c>
      <c r="DV143" s="21">
        <v>82.6</v>
      </c>
      <c r="DW143" s="21">
        <v>77.2</v>
      </c>
      <c r="DX143" s="21">
        <v>73.3</v>
      </c>
      <c r="DY143" s="21">
        <v>72.7</v>
      </c>
      <c r="DZ143" s="21">
        <v>65.7</v>
      </c>
      <c r="EA143" s="21">
        <v>59.7</v>
      </c>
      <c r="EB143" s="21">
        <v>66.7</v>
      </c>
      <c r="EC143" s="21">
        <v>70.2</v>
      </c>
      <c r="ED143" s="21">
        <v>74.8</v>
      </c>
      <c r="EE143" s="21">
        <v>81.5</v>
      </c>
      <c r="EF143" s="21">
        <v>72.099999999999994</v>
      </c>
      <c r="EG143" s="21">
        <v>67.7</v>
      </c>
      <c r="EH143" s="21">
        <v>74.099999999999994</v>
      </c>
      <c r="EI143" s="21">
        <v>79.8</v>
      </c>
      <c r="EJ143" s="21">
        <v>81.5</v>
      </c>
      <c r="EK143" s="21">
        <v>83.8</v>
      </c>
      <c r="EL143" s="21">
        <v>90.4</v>
      </c>
      <c r="EM143" s="21">
        <v>86.1</v>
      </c>
      <c r="EN143" s="21">
        <v>80.2</v>
      </c>
      <c r="EO143" s="21">
        <v>87.6</v>
      </c>
      <c r="EP143" s="21">
        <v>88.7</v>
      </c>
      <c r="EQ143" s="21">
        <v>91.5</v>
      </c>
      <c r="ER143" s="21">
        <v>94</v>
      </c>
      <c r="ES143" s="21">
        <v>92</v>
      </c>
      <c r="ET143" s="21">
        <v>86.5</v>
      </c>
      <c r="EU143" s="21">
        <v>87.8</v>
      </c>
      <c r="EV143" s="21">
        <v>83.1</v>
      </c>
      <c r="EW143" s="21">
        <v>79.599999999999994</v>
      </c>
      <c r="EX143" s="21">
        <v>84.3</v>
      </c>
      <c r="EY143" s="21">
        <v>75.5</v>
      </c>
      <c r="EZ143" s="21">
        <v>76.599999999999994</v>
      </c>
      <c r="FA143" s="21">
        <v>76.400000000000006</v>
      </c>
      <c r="FB143" s="21">
        <v>78.3</v>
      </c>
      <c r="FC143" s="21">
        <v>73.2</v>
      </c>
      <c r="FD143" s="21">
        <v>77</v>
      </c>
      <c r="FE143" s="21">
        <v>68.099999999999994</v>
      </c>
      <c r="FF143" s="21">
        <v>64.8</v>
      </c>
      <c r="FG143" s="21">
        <v>70.900000000000006</v>
      </c>
      <c r="FH143" s="21">
        <v>76.599999999999994</v>
      </c>
      <c r="FI143" s="21">
        <v>71.599999999999994</v>
      </c>
      <c r="FJ143" s="21">
        <v>74.5</v>
      </c>
      <c r="FK143" s="21">
        <v>71.400000000000006</v>
      </c>
      <c r="FL143" s="21">
        <v>67.5</v>
      </c>
      <c r="FM143" s="21">
        <v>77.400000000000006</v>
      </c>
      <c r="FN143" s="21">
        <v>71.2</v>
      </c>
      <c r="FO143" s="21">
        <v>67.5</v>
      </c>
      <c r="FP143" s="21">
        <v>70.400000000000006</v>
      </c>
      <c r="FQ143" s="21">
        <v>69.5</v>
      </c>
      <c r="FR143" s="21">
        <v>60.7</v>
      </c>
      <c r="FS143" s="21">
        <v>56</v>
      </c>
      <c r="FT143" s="21">
        <v>55.3</v>
      </c>
      <c r="FU143" s="21">
        <v>51.7</v>
      </c>
      <c r="FV143" s="21">
        <v>49.3</v>
      </c>
      <c r="FW143" s="21">
        <v>55.7</v>
      </c>
      <c r="FX143" s="21">
        <v>61.8</v>
      </c>
      <c r="FY143" s="21">
        <v>60.8</v>
      </c>
      <c r="FZ143" s="21">
        <v>59.6</v>
      </c>
      <c r="GA143" s="21">
        <v>64.599999999999994</v>
      </c>
      <c r="GB143" s="21">
        <v>65.400000000000006</v>
      </c>
      <c r="GC143" s="21">
        <v>59</v>
      </c>
      <c r="GD143" s="21">
        <v>56.3</v>
      </c>
      <c r="GE143" s="21">
        <v>58.1</v>
      </c>
      <c r="GF143" s="21">
        <v>53.4</v>
      </c>
      <c r="GG143" s="21">
        <v>50.4</v>
      </c>
      <c r="GH143" s="21">
        <v>57.6</v>
      </c>
      <c r="GI143" s="21">
        <v>63.7</v>
      </c>
      <c r="GJ143" s="21">
        <v>64.900000000000006</v>
      </c>
      <c r="GK143" s="21">
        <v>68.5</v>
      </c>
      <c r="GL143" s="21">
        <v>67.2</v>
      </c>
      <c r="GM143" s="21">
        <v>58.9</v>
      </c>
      <c r="GN143" s="21">
        <v>54.2</v>
      </c>
      <c r="GO143" s="21">
        <v>59.4</v>
      </c>
      <c r="GP143" s="21">
        <v>69.5</v>
      </c>
      <c r="GQ143" s="21">
        <v>68.2</v>
      </c>
      <c r="GR143" s="21">
        <v>61.5</v>
      </c>
      <c r="GS143" s="21">
        <v>63.2</v>
      </c>
      <c r="GT143" s="21">
        <v>62.9</v>
      </c>
      <c r="GU143" s="21">
        <v>60.7</v>
      </c>
      <c r="GV143" s="21">
        <v>57.1</v>
      </c>
      <c r="GW143" s="21">
        <v>53.2</v>
      </c>
      <c r="GX143" s="21">
        <v>51.3</v>
      </c>
      <c r="GY143" s="21">
        <v>53.6</v>
      </c>
      <c r="GZ143" s="21">
        <v>59.1</v>
      </c>
      <c r="HA143" s="21">
        <v>63.2</v>
      </c>
      <c r="HB143" s="21">
        <v>64.400000000000006</v>
      </c>
      <c r="HC143" s="21">
        <v>61.3</v>
      </c>
      <c r="HD143" s="21">
        <v>58.3</v>
      </c>
      <c r="HE143" s="21">
        <v>55.5</v>
      </c>
      <c r="HF143" s="21">
        <v>51</v>
      </c>
      <c r="HG143" s="21">
        <v>52.5</v>
      </c>
      <c r="HH143" s="21">
        <v>62</v>
      </c>
      <c r="HI143" s="21">
        <v>62.8</v>
      </c>
      <c r="HJ143" s="21">
        <v>58.1</v>
      </c>
      <c r="HK143" s="21">
        <v>56.4</v>
      </c>
      <c r="HL143" s="21">
        <v>58.1</v>
      </c>
      <c r="HM143" s="21">
        <v>61.4</v>
      </c>
      <c r="HN143" s="21">
        <v>64.400000000000006</v>
      </c>
      <c r="HO143" s="21">
        <v>63.8</v>
      </c>
      <c r="HP143" s="21">
        <v>62.6</v>
      </c>
      <c r="HQ143" s="21">
        <v>59.6</v>
      </c>
      <c r="HR143" s="21">
        <v>53.7</v>
      </c>
      <c r="HS143" s="21">
        <v>47.8</v>
      </c>
      <c r="HT143" s="21">
        <v>51.3</v>
      </c>
      <c r="HU143" s="21">
        <v>56.7</v>
      </c>
      <c r="HV143" s="21">
        <v>60.6</v>
      </c>
      <c r="HW143" s="21">
        <v>56.8</v>
      </c>
      <c r="HX143" s="21">
        <v>56</v>
      </c>
      <c r="HY143" s="21">
        <v>56.3</v>
      </c>
      <c r="HZ143" s="21">
        <v>53</v>
      </c>
      <c r="IA143" s="21">
        <v>55.4</v>
      </c>
      <c r="IB143" s="21">
        <v>54</v>
      </c>
      <c r="IC143" s="21">
        <v>56.2</v>
      </c>
      <c r="ID143" s="21">
        <v>59.5</v>
      </c>
      <c r="IE143" s="21">
        <v>56.9</v>
      </c>
      <c r="IF143" s="21">
        <v>52.8</v>
      </c>
      <c r="IG143" s="21">
        <v>51.6</v>
      </c>
      <c r="IH143" s="21">
        <v>50.3</v>
      </c>
      <c r="II143" s="21">
        <v>51.4</v>
      </c>
      <c r="IJ143" s="21">
        <v>49</v>
      </c>
      <c r="IK143" s="21">
        <v>48.9</v>
      </c>
      <c r="IL143" s="21">
        <v>47.6</v>
      </c>
      <c r="IM143" s="21">
        <v>47.6</v>
      </c>
      <c r="IN143" s="21">
        <v>46.2</v>
      </c>
      <c r="IO143" s="21">
        <v>47.3</v>
      </c>
      <c r="IP143" s="21">
        <v>50.1</v>
      </c>
      <c r="IQ143" s="21">
        <v>49</v>
      </c>
      <c r="IR143" s="21">
        <v>51.2</v>
      </c>
      <c r="IS143" s="21">
        <v>51.3</v>
      </c>
      <c r="IT143" s="21"/>
      <c r="IU143" s="21"/>
      <c r="IV143" s="21"/>
    </row>
    <row r="144" spans="1:256" s="19" customFormat="1" x14ac:dyDescent="0.2">
      <c r="A144" s="19" t="s">
        <v>46</v>
      </c>
      <c r="B144" s="22">
        <f t="shared" ref="B144:O144" si="184">B143-(B140/1000)</f>
        <v>46.808999999999997</v>
      </c>
      <c r="C144" s="22">
        <f t="shared" si="184"/>
        <v>46.509</v>
      </c>
      <c r="D144" s="22">
        <f t="shared" si="184"/>
        <v>46.309000000000005</v>
      </c>
      <c r="E144" s="22">
        <f t="shared" si="184"/>
        <v>46.937000000000005</v>
      </c>
      <c r="F144" s="22">
        <f t="shared" si="184"/>
        <v>46.835999999999999</v>
      </c>
      <c r="G144" s="22">
        <f t="shared" si="184"/>
        <v>46.838999999999999</v>
      </c>
      <c r="H144" s="22">
        <f t="shared" si="184"/>
        <v>46.81</v>
      </c>
      <c r="I144" s="22">
        <f t="shared" si="184"/>
        <v>46.81</v>
      </c>
      <c r="J144" s="22">
        <f t="shared" si="184"/>
        <v>46.774999999999999</v>
      </c>
      <c r="K144" s="22">
        <f t="shared" si="184"/>
        <v>46.78</v>
      </c>
      <c r="L144" s="22">
        <f t="shared" si="184"/>
        <v>46.387</v>
      </c>
      <c r="M144" s="22">
        <f t="shared" si="184"/>
        <v>46.606999999999999</v>
      </c>
      <c r="N144" s="22">
        <f t="shared" si="184"/>
        <v>46.157999999999994</v>
      </c>
      <c r="O144" s="22">
        <f t="shared" si="184"/>
        <v>46.410000000000004</v>
      </c>
      <c r="P144" s="22">
        <f t="shared" ref="P144:V144" si="185">P143-(P140/1000)</f>
        <v>46.315999999999995</v>
      </c>
      <c r="Q144" s="22">
        <f t="shared" si="185"/>
        <v>46.36</v>
      </c>
      <c r="R144" s="22">
        <f t="shared" si="185"/>
        <v>46.6</v>
      </c>
      <c r="S144" s="22">
        <f t="shared" si="185"/>
        <v>46.475999999999999</v>
      </c>
      <c r="T144" s="22">
        <f t="shared" si="185"/>
        <v>46.673999999999999</v>
      </c>
      <c r="U144" s="22">
        <f t="shared" si="185"/>
        <v>46.628999999999998</v>
      </c>
      <c r="V144" s="22">
        <f t="shared" si="185"/>
        <v>46.569000000000003</v>
      </c>
      <c r="W144" s="22">
        <f t="shared" ref="W144:AC144" si="186">W143-(W140/1000)</f>
        <v>46.622999999999998</v>
      </c>
      <c r="X144" s="22">
        <f t="shared" si="186"/>
        <v>46.591000000000001</v>
      </c>
      <c r="Y144" s="22">
        <f t="shared" si="186"/>
        <v>47.027999999999999</v>
      </c>
      <c r="Z144" s="22">
        <f t="shared" si="186"/>
        <v>47.118000000000002</v>
      </c>
      <c r="AA144" s="22">
        <f t="shared" si="186"/>
        <v>47.152000000000001</v>
      </c>
      <c r="AB144" s="22">
        <f t="shared" si="186"/>
        <v>47.218000000000004</v>
      </c>
      <c r="AC144" s="22">
        <f t="shared" si="186"/>
        <v>47.583999999999996</v>
      </c>
      <c r="AD144" s="22">
        <f>AD143-(AD140/1000)</f>
        <v>47.603999999999999</v>
      </c>
      <c r="AE144" s="22">
        <f>AE143-(AE140/1000)</f>
        <v>47.627000000000002</v>
      </c>
      <c r="AF144" s="22">
        <f>AF143-(AF140/1000)</f>
        <v>47.524000000000001</v>
      </c>
      <c r="AG144" s="22">
        <f>AG143-(AG140/1000)</f>
        <v>47.866</v>
      </c>
      <c r="AH144" s="22">
        <f t="shared" ref="AH144:AQ144" si="187">AH143-(AH140/1000)</f>
        <v>48.295000000000002</v>
      </c>
      <c r="AI144" s="22">
        <f t="shared" si="187"/>
        <v>48.317</v>
      </c>
      <c r="AJ144" s="22">
        <f t="shared" si="187"/>
        <v>49.420999999999999</v>
      </c>
      <c r="AK144" s="22">
        <f t="shared" si="187"/>
        <v>49.174999999999997</v>
      </c>
      <c r="AL144" s="22">
        <f t="shared" si="187"/>
        <v>49.070999999999998</v>
      </c>
      <c r="AM144" s="22">
        <f t="shared" si="187"/>
        <v>49.685000000000002</v>
      </c>
      <c r="AN144" s="22">
        <f t="shared" si="187"/>
        <v>49.703999999999994</v>
      </c>
      <c r="AO144" s="22">
        <f t="shared" si="187"/>
        <v>49.826999999999998</v>
      </c>
      <c r="AP144" s="22">
        <f t="shared" si="187"/>
        <v>50.515999999999998</v>
      </c>
      <c r="AQ144" s="22">
        <f t="shared" si="187"/>
        <v>51.186</v>
      </c>
      <c r="AR144" s="22">
        <f t="shared" ref="AR144:BG144" si="188">AR143-(AR140/1000)</f>
        <v>51.108999999999995</v>
      </c>
      <c r="AS144" s="22">
        <f t="shared" si="188"/>
        <v>50.954000000000001</v>
      </c>
      <c r="AT144" s="22">
        <f t="shared" si="188"/>
        <v>51.951999999999998</v>
      </c>
      <c r="AU144" s="22">
        <f>AU143-(AU140/1000)</f>
        <v>52.188000000000002</v>
      </c>
      <c r="AV144" s="22">
        <f>AV143-(AV140/1000)</f>
        <v>52.756999999999998</v>
      </c>
      <c r="AW144" s="22">
        <f t="shared" si="188"/>
        <v>53.19</v>
      </c>
      <c r="AX144" s="22">
        <f t="shared" si="188"/>
        <v>53.495999999999995</v>
      </c>
      <c r="AY144" s="22">
        <f t="shared" si="188"/>
        <v>53.498999999999995</v>
      </c>
      <c r="AZ144" s="22">
        <f t="shared" si="188"/>
        <v>53.914999999999999</v>
      </c>
      <c r="BA144" s="22">
        <f t="shared" si="188"/>
        <v>54.767000000000003</v>
      </c>
      <c r="BB144" s="22">
        <f t="shared" si="188"/>
        <v>54.308</v>
      </c>
      <c r="BC144" s="22">
        <f t="shared" si="188"/>
        <v>54.59</v>
      </c>
      <c r="BD144" s="22">
        <f t="shared" si="188"/>
        <v>55.182000000000002</v>
      </c>
      <c r="BE144" s="22">
        <f t="shared" si="188"/>
        <v>55.183</v>
      </c>
      <c r="BF144" s="22">
        <f t="shared" si="188"/>
        <v>55.019999999999996</v>
      </c>
      <c r="BG144" s="22">
        <f t="shared" si="188"/>
        <v>55.074999999999996</v>
      </c>
      <c r="BH144" s="22">
        <f t="shared" ref="BH144:BQ144" si="189">BH143-(BH140/1000)</f>
        <v>56.038000000000004</v>
      </c>
      <c r="BI144" s="22">
        <f t="shared" si="189"/>
        <v>56.751999999999995</v>
      </c>
      <c r="BJ144" s="22">
        <f t="shared" si="189"/>
        <v>57.173999999999999</v>
      </c>
      <c r="BK144" s="22">
        <f t="shared" si="189"/>
        <v>57.971999999999994</v>
      </c>
      <c r="BL144" s="22">
        <f t="shared" si="189"/>
        <v>58.332999999999998</v>
      </c>
      <c r="BM144" s="22">
        <f t="shared" si="189"/>
        <v>58.171999999999997</v>
      </c>
      <c r="BN144" s="22">
        <f t="shared" si="189"/>
        <v>58.25</v>
      </c>
      <c r="BO144" s="22">
        <f t="shared" si="189"/>
        <v>59.77</v>
      </c>
      <c r="BP144" s="22">
        <f t="shared" si="189"/>
        <v>60.213999999999999</v>
      </c>
      <c r="BQ144" s="22">
        <f t="shared" si="189"/>
        <v>60.51</v>
      </c>
      <c r="BR144" s="22">
        <f t="shared" ref="BR144:BZ144" si="190">BR143-(BR140/1000)</f>
        <v>61.051000000000002</v>
      </c>
      <c r="BS144" s="22">
        <f t="shared" si="190"/>
        <v>61.580000000000005</v>
      </c>
      <c r="BT144" s="22">
        <f t="shared" si="190"/>
        <v>61.538000000000004</v>
      </c>
      <c r="BU144" s="22">
        <f t="shared" si="190"/>
        <v>61.052999999999997</v>
      </c>
      <c r="BV144" s="22">
        <f t="shared" si="190"/>
        <v>62.400999999999996</v>
      </c>
      <c r="BW144" s="22">
        <f t="shared" si="190"/>
        <v>63.756</v>
      </c>
      <c r="BX144" s="22">
        <f t="shared" si="190"/>
        <v>64.108000000000004</v>
      </c>
      <c r="BY144" s="22">
        <f t="shared" si="190"/>
        <v>63.809999999999995</v>
      </c>
      <c r="BZ144" s="22">
        <f t="shared" si="190"/>
        <v>64.317999999999998</v>
      </c>
      <c r="CA144" s="22">
        <f t="shared" ref="CA144:CM144" si="191">CA143-(CA140/1000)</f>
        <v>64.174999999999997</v>
      </c>
      <c r="CB144" s="22">
        <f t="shared" si="191"/>
        <v>64.174999999999997</v>
      </c>
      <c r="CC144" s="22">
        <f t="shared" si="191"/>
        <v>65.719000000000008</v>
      </c>
      <c r="CD144" s="22">
        <f t="shared" si="191"/>
        <v>63.93</v>
      </c>
      <c r="CE144" s="22">
        <f t="shared" si="191"/>
        <v>66.819999999999993</v>
      </c>
      <c r="CF144" s="22">
        <f t="shared" si="191"/>
        <v>66.984999999999999</v>
      </c>
      <c r="CG144" s="22">
        <f t="shared" si="191"/>
        <v>67.242999999999995</v>
      </c>
      <c r="CH144" s="22">
        <f t="shared" si="191"/>
        <v>67.168999999999997</v>
      </c>
      <c r="CI144" s="22">
        <f t="shared" si="191"/>
        <v>67.111999999999995</v>
      </c>
      <c r="CJ144" s="22">
        <f t="shared" si="191"/>
        <v>69.828000000000003</v>
      </c>
      <c r="CK144" s="22">
        <f t="shared" si="191"/>
        <v>70.488</v>
      </c>
      <c r="CL144" s="22">
        <f t="shared" si="191"/>
        <v>71.662000000000006</v>
      </c>
      <c r="CM144" s="22">
        <f t="shared" si="191"/>
        <v>71.622</v>
      </c>
      <c r="CN144" s="22">
        <f t="shared" ref="CN144:DI144" si="192">CN143-(CN140/1000)</f>
        <v>71.278999999999996</v>
      </c>
      <c r="CO144" s="22">
        <f t="shared" si="192"/>
        <v>71.167000000000002</v>
      </c>
      <c r="CP144" s="22">
        <f t="shared" si="192"/>
        <v>71.080999999999989</v>
      </c>
      <c r="CQ144" s="22">
        <f t="shared" si="192"/>
        <v>73.825999999999993</v>
      </c>
      <c r="CR144" s="22">
        <f t="shared" si="192"/>
        <v>74.093999999999994</v>
      </c>
      <c r="CS144" s="22">
        <f t="shared" si="192"/>
        <v>74.176000000000002</v>
      </c>
      <c r="CT144" s="22">
        <f t="shared" si="192"/>
        <v>74.581000000000003</v>
      </c>
      <c r="CU144" s="22">
        <f t="shared" si="192"/>
        <v>73.837000000000003</v>
      </c>
      <c r="CV144" s="22">
        <f t="shared" si="192"/>
        <v>75.293000000000006</v>
      </c>
      <c r="CW144" s="22">
        <f t="shared" si="192"/>
        <v>75.504999999999995</v>
      </c>
      <c r="CX144" s="22">
        <f t="shared" si="192"/>
        <v>76.081999999999994</v>
      </c>
      <c r="CY144" s="22">
        <f t="shared" si="192"/>
        <v>76.545000000000002</v>
      </c>
      <c r="CZ144" s="22">
        <f t="shared" si="192"/>
        <v>77.417000000000002</v>
      </c>
      <c r="DA144" s="22">
        <f t="shared" si="192"/>
        <v>77.978999999999999</v>
      </c>
      <c r="DB144" s="22">
        <f t="shared" si="192"/>
        <v>78.168999999999997</v>
      </c>
      <c r="DC144" s="22">
        <f t="shared" si="192"/>
        <v>78.198999999999998</v>
      </c>
      <c r="DD144" s="22">
        <f t="shared" si="192"/>
        <v>78.238</v>
      </c>
      <c r="DE144" s="22">
        <f t="shared" si="192"/>
        <v>79.402999999999992</v>
      </c>
      <c r="DF144" s="22">
        <f t="shared" si="192"/>
        <v>79.73</v>
      </c>
      <c r="DG144" s="22">
        <f t="shared" si="192"/>
        <v>80.091000000000008</v>
      </c>
      <c r="DH144" s="22">
        <f t="shared" si="192"/>
        <v>80.093000000000004</v>
      </c>
      <c r="DI144" s="22">
        <f t="shared" si="192"/>
        <v>80.138999999999996</v>
      </c>
      <c r="DJ144" s="22">
        <f t="shared" ref="DJ144:DR144" si="193">DJ143-(DJ140/1000)</f>
        <v>80.228999999999999</v>
      </c>
      <c r="DK144" s="22">
        <f t="shared" si="193"/>
        <v>80.046000000000006</v>
      </c>
      <c r="DL144" s="22">
        <f t="shared" si="193"/>
        <v>80.759</v>
      </c>
      <c r="DM144" s="22">
        <f t="shared" si="193"/>
        <v>80.881999999999991</v>
      </c>
      <c r="DN144" s="22">
        <f t="shared" si="193"/>
        <v>81.030999999999992</v>
      </c>
      <c r="DO144" s="22">
        <f t="shared" si="193"/>
        <v>81.297000000000011</v>
      </c>
      <c r="DP144" s="22">
        <f t="shared" si="193"/>
        <v>81.125</v>
      </c>
      <c r="DQ144" s="22">
        <f t="shared" si="193"/>
        <v>81.340999999999994</v>
      </c>
      <c r="DR144" s="22">
        <f t="shared" si="193"/>
        <v>80.986999999999995</v>
      </c>
      <c r="DS144" s="22">
        <f t="shared" ref="DS144:EV144" si="194">DS143-(DS140/1000)</f>
        <v>80.775999999999996</v>
      </c>
      <c r="DT144" s="22">
        <f t="shared" si="194"/>
        <v>82.194000000000003</v>
      </c>
      <c r="DU144" s="22">
        <f t="shared" si="194"/>
        <v>82.471999999999994</v>
      </c>
      <c r="DV144" s="22">
        <f t="shared" si="194"/>
        <v>83.068999999999988</v>
      </c>
      <c r="DW144" s="22">
        <f t="shared" si="194"/>
        <v>82.820999999999998</v>
      </c>
      <c r="DX144" s="22">
        <f t="shared" si="194"/>
        <v>82.778999999999996</v>
      </c>
      <c r="DY144" s="22">
        <f t="shared" si="194"/>
        <v>82.748000000000005</v>
      </c>
      <c r="DZ144" s="22">
        <f t="shared" si="194"/>
        <v>82.522999999999996</v>
      </c>
      <c r="EA144" s="22">
        <f t="shared" si="194"/>
        <v>82.272999999999996</v>
      </c>
      <c r="EB144" s="22">
        <f t="shared" si="194"/>
        <v>82.519000000000005</v>
      </c>
      <c r="EC144" s="22">
        <f t="shared" si="194"/>
        <v>82.727000000000004</v>
      </c>
      <c r="ED144" s="22">
        <f t="shared" si="194"/>
        <v>82.86</v>
      </c>
      <c r="EE144" s="22">
        <f t="shared" si="194"/>
        <v>83.18</v>
      </c>
      <c r="EF144" s="22">
        <f t="shared" si="194"/>
        <v>82.780999999999992</v>
      </c>
      <c r="EG144" s="22">
        <f t="shared" si="194"/>
        <v>82.528000000000006</v>
      </c>
      <c r="EH144" s="22">
        <f t="shared" si="194"/>
        <v>76.628</v>
      </c>
      <c r="EI144" s="22">
        <f t="shared" si="194"/>
        <v>83.058999999999997</v>
      </c>
      <c r="EJ144" s="22">
        <f t="shared" si="194"/>
        <v>83.167000000000002</v>
      </c>
      <c r="EK144" s="22">
        <f t="shared" si="194"/>
        <v>81.210999999999999</v>
      </c>
      <c r="EL144" s="22">
        <f t="shared" si="194"/>
        <v>82.884</v>
      </c>
      <c r="EM144" s="22">
        <f t="shared" si="194"/>
        <v>86.512999999999991</v>
      </c>
      <c r="EN144" s="22">
        <f t="shared" si="194"/>
        <v>82.712000000000003</v>
      </c>
      <c r="EO144" s="22">
        <f t="shared" si="194"/>
        <v>83.131999999999991</v>
      </c>
      <c r="EP144" s="22">
        <f t="shared" si="194"/>
        <v>83.161000000000001</v>
      </c>
      <c r="EQ144" s="22">
        <f t="shared" si="194"/>
        <v>83.287999999999997</v>
      </c>
      <c r="ER144" s="22">
        <f t="shared" si="194"/>
        <v>82.471000000000004</v>
      </c>
      <c r="ES144" s="22">
        <f t="shared" si="194"/>
        <v>82.399000000000001</v>
      </c>
      <c r="ET144" s="22">
        <f t="shared" si="194"/>
        <v>82.135999999999996</v>
      </c>
      <c r="EU144" s="22">
        <f t="shared" si="194"/>
        <v>82.182000000000002</v>
      </c>
      <c r="EV144" s="22">
        <f t="shared" si="194"/>
        <v>81.967999999999989</v>
      </c>
      <c r="EW144" s="22">
        <f t="shared" ref="EW144:FT144" si="195">EW143-(EW140/1000)</f>
        <v>80.73899999999999</v>
      </c>
      <c r="EX144" s="22">
        <f t="shared" si="195"/>
        <v>80.900999999999996</v>
      </c>
      <c r="EY144" s="22">
        <f t="shared" si="195"/>
        <v>80.519000000000005</v>
      </c>
      <c r="EZ144" s="22">
        <f t="shared" si="195"/>
        <v>80.534999999999997</v>
      </c>
      <c r="FA144" s="22">
        <f t="shared" si="195"/>
        <v>80.474000000000004</v>
      </c>
      <c r="FB144" s="22">
        <f t="shared" si="195"/>
        <v>79.435000000000002</v>
      </c>
      <c r="FC144" s="22">
        <f t="shared" si="195"/>
        <v>79.168999999999997</v>
      </c>
      <c r="FD144" s="22">
        <f t="shared" si="195"/>
        <v>79.343000000000004</v>
      </c>
      <c r="FE144" s="22">
        <f t="shared" si="195"/>
        <v>78.933999999999997</v>
      </c>
      <c r="FF144" s="22">
        <f t="shared" si="195"/>
        <v>78.477999999999994</v>
      </c>
      <c r="FG144" s="22">
        <f t="shared" si="195"/>
        <v>77.762</v>
      </c>
      <c r="FH144" s="22">
        <f t="shared" si="195"/>
        <v>77.722999999999999</v>
      </c>
      <c r="FI144" s="22">
        <f t="shared" si="195"/>
        <v>75.411000000000001</v>
      </c>
      <c r="FJ144" s="22">
        <f t="shared" si="195"/>
        <v>78.466999999999999</v>
      </c>
      <c r="FK144" s="22">
        <f t="shared" si="195"/>
        <v>77.949000000000012</v>
      </c>
      <c r="FL144" s="22">
        <f t="shared" si="195"/>
        <v>74.956000000000003</v>
      </c>
      <c r="FM144" s="22">
        <f t="shared" si="195"/>
        <v>77.069000000000003</v>
      </c>
      <c r="FN144" s="22">
        <f t="shared" si="195"/>
        <v>76.817000000000007</v>
      </c>
      <c r="FO144" s="22">
        <f t="shared" si="195"/>
        <v>73.361999999999995</v>
      </c>
      <c r="FP144" s="22">
        <f t="shared" si="195"/>
        <v>72.67</v>
      </c>
      <c r="FQ144" s="22">
        <f t="shared" si="195"/>
        <v>74.751999999999995</v>
      </c>
      <c r="FR144" s="22">
        <f t="shared" si="195"/>
        <v>74.39</v>
      </c>
      <c r="FS144" s="22">
        <f t="shared" si="195"/>
        <v>73.456999999999994</v>
      </c>
      <c r="FT144" s="22">
        <f t="shared" si="195"/>
        <v>73.468999999999994</v>
      </c>
      <c r="FU144" s="22">
        <v>72.413000000000011</v>
      </c>
      <c r="FV144" s="22">
        <v>68.358999999999995</v>
      </c>
      <c r="FW144" s="22">
        <v>67.733000000000004</v>
      </c>
      <c r="FX144" s="22">
        <v>70.69</v>
      </c>
      <c r="FY144" s="22">
        <v>70.478999999999999</v>
      </c>
      <c r="FZ144" s="22">
        <v>70.433000000000007</v>
      </c>
      <c r="GA144" s="22">
        <v>69.998999999999995</v>
      </c>
      <c r="GB144" s="22">
        <v>69.504999999999995</v>
      </c>
      <c r="GC144" s="22">
        <v>65.891000000000005</v>
      </c>
      <c r="GD144" s="22">
        <v>65.625</v>
      </c>
      <c r="GE144" s="22">
        <v>68.185000000000002</v>
      </c>
      <c r="GF144" s="22">
        <v>67.191999999999993</v>
      </c>
      <c r="GG144" s="22">
        <v>66.769000000000005</v>
      </c>
      <c r="GH144" s="22">
        <v>66.341999999999999</v>
      </c>
      <c r="GI144" s="22">
        <v>66.509</v>
      </c>
      <c r="GJ144" s="22">
        <v>63.15</v>
      </c>
      <c r="GK144" s="22">
        <v>63.24</v>
      </c>
      <c r="GL144" s="22">
        <v>65.204000000000008</v>
      </c>
      <c r="GM144" s="22">
        <v>63.975999999999999</v>
      </c>
      <c r="GN144" s="22">
        <v>63.77</v>
      </c>
      <c r="GO144" s="22">
        <v>63.984999999999999</v>
      </c>
      <c r="GP144" s="22">
        <v>63.679000000000002</v>
      </c>
      <c r="GQ144" s="22">
        <v>60.858000000000004</v>
      </c>
      <c r="GR144" s="22">
        <v>59.874000000000002</v>
      </c>
      <c r="GS144" s="22">
        <v>63.83</v>
      </c>
      <c r="GT144" s="22">
        <v>65.308999999999997</v>
      </c>
      <c r="GU144" s="22">
        <v>64.612000000000009</v>
      </c>
      <c r="GV144" s="22">
        <v>63.791000000000004</v>
      </c>
      <c r="GW144" s="22">
        <v>62.954000000000001</v>
      </c>
      <c r="GX144" s="22">
        <v>59.955999999999996</v>
      </c>
      <c r="GY144" s="22">
        <v>59.999000000000002</v>
      </c>
      <c r="GZ144" s="22">
        <v>62.289000000000001</v>
      </c>
      <c r="HA144" s="22">
        <v>61.849000000000004</v>
      </c>
      <c r="HB144" s="22">
        <v>61.379000000000005</v>
      </c>
      <c r="HC144" s="22">
        <v>61.296999999999997</v>
      </c>
      <c r="HD144" s="22">
        <v>61.315999999999995</v>
      </c>
      <c r="HE144" s="22">
        <v>58.027000000000001</v>
      </c>
      <c r="HF144" s="22">
        <v>57.645000000000003</v>
      </c>
      <c r="HG144" s="22">
        <v>59.070999999999998</v>
      </c>
      <c r="HH144" s="22">
        <v>59.758000000000003</v>
      </c>
      <c r="HI144" s="22">
        <v>59.693999999999996</v>
      </c>
      <c r="HJ144" s="22">
        <v>59.286999999999999</v>
      </c>
      <c r="HK144" s="22">
        <v>58.662999999999997</v>
      </c>
      <c r="HL144" s="22">
        <v>55.594999999999999</v>
      </c>
      <c r="HM144" s="22">
        <v>55.509</v>
      </c>
      <c r="HN144" s="22">
        <v>58.246000000000009</v>
      </c>
      <c r="HO144" s="22">
        <v>57.45</v>
      </c>
      <c r="HP144" s="22">
        <v>57.12</v>
      </c>
      <c r="HQ144" s="22">
        <v>56.422000000000004</v>
      </c>
      <c r="HR144" s="22">
        <v>56.442</v>
      </c>
      <c r="HS144" s="22">
        <v>53.777999999999999</v>
      </c>
      <c r="HT144" s="22">
        <v>53.298999999999999</v>
      </c>
      <c r="HU144" s="22">
        <v>52.991</v>
      </c>
      <c r="HV144" s="22">
        <v>55.016000000000005</v>
      </c>
      <c r="HW144" s="22">
        <v>54.966999999999999</v>
      </c>
      <c r="HX144" s="22">
        <v>54.826999999999998</v>
      </c>
      <c r="HY144" s="22">
        <v>54.423999999999999</v>
      </c>
      <c r="HZ144" s="22">
        <v>51.424999999999997</v>
      </c>
      <c r="IA144" s="22">
        <v>50.857999999999997</v>
      </c>
      <c r="IB144" s="22">
        <v>53.292999999999999</v>
      </c>
      <c r="IC144" s="22">
        <v>53.244999999999997</v>
      </c>
      <c r="ID144" s="22">
        <v>52.771999999999998</v>
      </c>
      <c r="IE144" s="22">
        <v>52.344000000000001</v>
      </c>
      <c r="IF144" s="22">
        <f t="shared" ref="IF144:IM144" si="196">IF143-(IF140/1000)</f>
        <v>51.881</v>
      </c>
      <c r="IG144" s="22">
        <f t="shared" si="196"/>
        <v>49.42</v>
      </c>
      <c r="IH144" s="22">
        <f t="shared" si="196"/>
        <v>49.314</v>
      </c>
      <c r="II144" s="22">
        <f t="shared" si="196"/>
        <v>51.198999999999998</v>
      </c>
      <c r="IJ144" s="22">
        <f t="shared" si="196"/>
        <v>50.640999999999998</v>
      </c>
      <c r="IK144" s="22">
        <f t="shared" si="196"/>
        <v>50.103000000000002</v>
      </c>
      <c r="IL144" s="22">
        <f t="shared" si="196"/>
        <v>50.070999999999998</v>
      </c>
      <c r="IM144" s="22">
        <f t="shared" si="196"/>
        <v>49.960999999999999</v>
      </c>
      <c r="IN144" s="22">
        <f t="shared" ref="IN144:IS144" si="197">IN143-(IN140/1000)</f>
        <v>47.364000000000004</v>
      </c>
      <c r="IO144" s="22">
        <f t="shared" si="197"/>
        <v>47.169999999999995</v>
      </c>
      <c r="IP144" s="22">
        <f t="shared" si="197"/>
        <v>49.22</v>
      </c>
      <c r="IQ144" s="22">
        <f t="shared" si="197"/>
        <v>49.173999999999999</v>
      </c>
      <c r="IR144" s="22">
        <f t="shared" si="197"/>
        <v>49.038000000000004</v>
      </c>
      <c r="IS144" s="22">
        <f t="shared" si="197"/>
        <v>48.842999999999996</v>
      </c>
      <c r="IT144" s="64"/>
      <c r="IU144" s="64"/>
      <c r="IV144" s="64"/>
    </row>
    <row r="145" spans="1:256" s="19" customFormat="1" x14ac:dyDescent="0.2">
      <c r="A145" s="19" t="s">
        <v>47</v>
      </c>
      <c r="B145" s="22">
        <v>49.6</v>
      </c>
      <c r="C145" s="22">
        <v>49.5</v>
      </c>
      <c r="D145" s="22">
        <v>49.4</v>
      </c>
      <c r="E145" s="22">
        <v>48.5</v>
      </c>
      <c r="F145" s="22">
        <v>48.4</v>
      </c>
      <c r="G145" s="22">
        <v>48.3</v>
      </c>
      <c r="H145" s="22">
        <v>48.4</v>
      </c>
      <c r="I145" s="22">
        <v>48.7</v>
      </c>
      <c r="J145" s="22">
        <v>47.9</v>
      </c>
      <c r="K145" s="22">
        <v>48.4</v>
      </c>
      <c r="L145" s="22">
        <v>46.9</v>
      </c>
      <c r="M145" s="22">
        <v>47.1</v>
      </c>
      <c r="N145" s="22">
        <v>47.4</v>
      </c>
      <c r="O145" s="22">
        <v>46.4</v>
      </c>
      <c r="P145" s="22">
        <v>46.2</v>
      </c>
      <c r="Q145" s="22">
        <v>46.6</v>
      </c>
      <c r="R145" s="22">
        <v>48.5</v>
      </c>
      <c r="S145" s="22">
        <v>48.3</v>
      </c>
      <c r="T145" s="22">
        <v>48.9</v>
      </c>
      <c r="U145" s="22">
        <v>48.7</v>
      </c>
      <c r="V145" s="22">
        <v>47.1</v>
      </c>
      <c r="W145" s="22">
        <v>47.6</v>
      </c>
      <c r="X145" s="22">
        <v>47.1</v>
      </c>
      <c r="Y145" s="22">
        <v>47.6</v>
      </c>
      <c r="Z145" s="22">
        <v>47.8</v>
      </c>
      <c r="AA145" s="22">
        <v>48</v>
      </c>
      <c r="AB145" s="22">
        <v>50.1</v>
      </c>
      <c r="AC145" s="22">
        <v>50.7</v>
      </c>
      <c r="AD145" s="22">
        <v>50.7</v>
      </c>
      <c r="AE145" s="22">
        <v>50.3</v>
      </c>
      <c r="AF145" s="22">
        <v>52.6</v>
      </c>
      <c r="AG145" s="22">
        <v>52</v>
      </c>
      <c r="AH145" s="22">
        <v>52.8</v>
      </c>
      <c r="AI145" s="22">
        <v>52</v>
      </c>
      <c r="AJ145" s="22">
        <v>53.3</v>
      </c>
      <c r="AK145" s="22">
        <v>48.8</v>
      </c>
      <c r="AL145" s="22">
        <v>47</v>
      </c>
      <c r="AM145" s="22">
        <v>46.7</v>
      </c>
      <c r="AN145" s="22">
        <v>47.9</v>
      </c>
      <c r="AO145" s="22">
        <v>49.8</v>
      </c>
      <c r="AP145" s="22">
        <v>50.1</v>
      </c>
      <c r="AQ145" s="22">
        <v>53.6</v>
      </c>
      <c r="AR145" s="22">
        <v>51.3</v>
      </c>
      <c r="AS145" s="22">
        <v>49.9</v>
      </c>
      <c r="AT145" s="22">
        <v>50.6</v>
      </c>
      <c r="AU145" s="22">
        <v>54.7</v>
      </c>
      <c r="AV145" s="22">
        <v>55.4</v>
      </c>
      <c r="AW145" s="22">
        <v>57.2</v>
      </c>
      <c r="AX145" s="22">
        <v>54.7</v>
      </c>
      <c r="AY145" s="22">
        <v>52.8</v>
      </c>
      <c r="AZ145" s="22">
        <v>56.1</v>
      </c>
      <c r="BA145" s="22">
        <v>59.1</v>
      </c>
      <c r="BB145" s="22">
        <v>53.7</v>
      </c>
      <c r="BC145" s="22">
        <v>49.9</v>
      </c>
      <c r="BD145" s="22">
        <v>51.4</v>
      </c>
      <c r="BE145" s="22">
        <v>49.2</v>
      </c>
      <c r="BF145" s="22">
        <v>45.4</v>
      </c>
      <c r="BG145" s="22">
        <v>45.7</v>
      </c>
      <c r="BH145" s="22">
        <v>45</v>
      </c>
      <c r="BI145" s="22">
        <v>45.9</v>
      </c>
      <c r="BJ145" s="22">
        <v>53</v>
      </c>
      <c r="BK145" s="22">
        <v>59.9</v>
      </c>
      <c r="BL145" s="22">
        <v>57.2</v>
      </c>
      <c r="BM145" s="22">
        <v>50.2</v>
      </c>
      <c r="BN145" s="22">
        <v>53</v>
      </c>
      <c r="BO145" s="22">
        <v>54.9</v>
      </c>
      <c r="BP145" s="22">
        <v>51.9</v>
      </c>
      <c r="BQ145" s="22">
        <v>45.9</v>
      </c>
      <c r="BR145" s="22">
        <v>45.6</v>
      </c>
      <c r="BS145" s="22">
        <v>55.1</v>
      </c>
      <c r="BT145" s="22">
        <v>55.2</v>
      </c>
      <c r="BU145" s="22">
        <v>51.8</v>
      </c>
      <c r="BV145" s="22">
        <v>52.5</v>
      </c>
      <c r="BW145" s="22">
        <v>59.1</v>
      </c>
      <c r="BX145" s="22">
        <v>62.9</v>
      </c>
      <c r="BY145" s="22">
        <v>63.3</v>
      </c>
      <c r="BZ145" s="22">
        <v>55.6</v>
      </c>
      <c r="CA145" s="22">
        <v>52.7</v>
      </c>
      <c r="CB145" s="22">
        <v>53.6</v>
      </c>
      <c r="CC145" s="22">
        <v>50.5</v>
      </c>
      <c r="CD145" s="22">
        <v>50</v>
      </c>
      <c r="CE145" s="22">
        <v>49.1</v>
      </c>
      <c r="CF145" s="22">
        <v>54.5</v>
      </c>
      <c r="CG145" s="22">
        <v>59.9</v>
      </c>
      <c r="CH145" s="22">
        <v>58.6</v>
      </c>
      <c r="CI145" s="22">
        <v>58.2</v>
      </c>
      <c r="CJ145" s="22">
        <v>58.7</v>
      </c>
      <c r="CK145" s="22">
        <v>62.1</v>
      </c>
      <c r="CL145" s="22">
        <v>66.7</v>
      </c>
      <c r="CM145" s="22">
        <v>66.099999999999994</v>
      </c>
      <c r="CN145" s="22">
        <v>58.1</v>
      </c>
      <c r="CO145" s="22">
        <v>54.7</v>
      </c>
      <c r="CP145" s="22">
        <v>53.2</v>
      </c>
      <c r="CQ145" s="22">
        <v>56</v>
      </c>
      <c r="CR145" s="22">
        <v>64.5</v>
      </c>
      <c r="CS145" s="22">
        <v>66.3</v>
      </c>
      <c r="CT145" s="22">
        <v>62</v>
      </c>
      <c r="CU145" s="22">
        <v>59.9</v>
      </c>
      <c r="CV145" s="22">
        <v>63.4</v>
      </c>
      <c r="CW145" s="22">
        <v>70.8</v>
      </c>
      <c r="CX145" s="22">
        <v>67.900000000000006</v>
      </c>
      <c r="CY145" s="22">
        <v>68.7</v>
      </c>
      <c r="CZ145" s="22">
        <v>67.5</v>
      </c>
      <c r="DA145" s="22">
        <v>70.099999999999994</v>
      </c>
      <c r="DB145" s="22">
        <v>75.099999999999994</v>
      </c>
      <c r="DC145" s="22">
        <v>75.099999999999994</v>
      </c>
      <c r="DD145" s="22">
        <v>77.5</v>
      </c>
      <c r="DE145" s="22">
        <v>72.2</v>
      </c>
      <c r="DF145" s="22">
        <v>74.2</v>
      </c>
      <c r="DG145" s="22">
        <v>82.6</v>
      </c>
      <c r="DH145" s="22">
        <v>84.8</v>
      </c>
      <c r="DI145" s="22">
        <v>85</v>
      </c>
      <c r="DJ145" s="22">
        <v>87.5</v>
      </c>
      <c r="DK145" s="22">
        <v>82.7</v>
      </c>
      <c r="DL145" s="22">
        <v>76.2</v>
      </c>
      <c r="DM145" s="22">
        <v>79.2</v>
      </c>
      <c r="DN145" s="22">
        <v>81.099999999999994</v>
      </c>
      <c r="DO145" s="22">
        <v>71.099999999999994</v>
      </c>
      <c r="DP145" s="22">
        <v>65.099999999999994</v>
      </c>
      <c r="DQ145" s="22">
        <v>69.8</v>
      </c>
      <c r="DR145" s="22">
        <v>61.5</v>
      </c>
      <c r="DS145" s="22">
        <v>58.6</v>
      </c>
      <c r="DT145" s="22">
        <v>58.9</v>
      </c>
      <c r="DU145" s="22">
        <v>68.3</v>
      </c>
      <c r="DV145" s="22">
        <v>81.5</v>
      </c>
      <c r="DW145" s="22">
        <v>76.400000000000006</v>
      </c>
      <c r="DX145" s="22">
        <v>72.5</v>
      </c>
      <c r="DY145" s="22">
        <v>72</v>
      </c>
      <c r="DZ145" s="22">
        <v>65.2</v>
      </c>
      <c r="EA145" s="22">
        <v>60.4</v>
      </c>
      <c r="EB145" s="22">
        <v>67.2</v>
      </c>
      <c r="EC145" s="22">
        <v>70.5</v>
      </c>
      <c r="ED145" s="22">
        <v>74.900000000000006</v>
      </c>
      <c r="EE145" s="22">
        <v>81.3</v>
      </c>
      <c r="EF145" s="22">
        <v>72.3</v>
      </c>
      <c r="EG145" s="22">
        <v>68.2</v>
      </c>
      <c r="EH145" s="22">
        <v>80.5</v>
      </c>
      <c r="EI145" s="22">
        <v>79.7</v>
      </c>
      <c r="EJ145" s="22">
        <v>81.3</v>
      </c>
      <c r="EK145" s="22">
        <v>86.6</v>
      </c>
      <c r="EL145" s="22">
        <v>91.5</v>
      </c>
      <c r="EM145" s="22">
        <v>83.6</v>
      </c>
      <c r="EN145" s="22">
        <v>81.5</v>
      </c>
      <c r="EO145" s="22">
        <v>88.5</v>
      </c>
      <c r="EP145" s="22">
        <v>89.5</v>
      </c>
      <c r="EQ145" s="22">
        <v>92.2</v>
      </c>
      <c r="ER145" s="22">
        <v>94.5</v>
      </c>
      <c r="ES145" s="22">
        <v>92.6</v>
      </c>
      <c r="ET145" s="22">
        <v>87.4</v>
      </c>
      <c r="EU145" s="22">
        <v>88.6</v>
      </c>
      <c r="EV145" s="22">
        <v>84.1</v>
      </c>
      <c r="EW145" s="22">
        <v>81.7</v>
      </c>
      <c r="EX145" s="22">
        <v>85.4</v>
      </c>
      <c r="EY145" s="22">
        <v>77</v>
      </c>
      <c r="EZ145" s="22">
        <v>77.099999999999994</v>
      </c>
      <c r="FA145" s="22">
        <v>76.900000000000006</v>
      </c>
      <c r="FB145" s="22">
        <v>79.900000000000006</v>
      </c>
      <c r="FC145" s="22">
        <v>73</v>
      </c>
      <c r="FD145" s="22">
        <v>76.7</v>
      </c>
      <c r="FE145" s="22">
        <v>68.2</v>
      </c>
      <c r="FF145" s="22">
        <v>65.3</v>
      </c>
      <c r="FG145" s="22">
        <v>71.099999999999994</v>
      </c>
      <c r="FH145" s="22">
        <v>76.900000000000006</v>
      </c>
      <c r="FI145" s="22">
        <v>74.2</v>
      </c>
      <c r="FJ145" s="22">
        <v>74</v>
      </c>
      <c r="FK145" s="22">
        <v>71.5</v>
      </c>
      <c r="FL145" s="22">
        <v>69.5</v>
      </c>
      <c r="FM145" s="22">
        <v>77.3</v>
      </c>
      <c r="FN145" s="22">
        <v>71.400000000000006</v>
      </c>
      <c r="FO145" s="22">
        <v>70.099999999999994</v>
      </c>
      <c r="FP145" s="22">
        <v>73.7</v>
      </c>
      <c r="FQ145" s="22">
        <v>70.7</v>
      </c>
      <c r="FR145" s="22">
        <v>62.3</v>
      </c>
      <c r="FS145" s="22">
        <v>57.5</v>
      </c>
      <c r="FT145" s="22">
        <v>56.8</v>
      </c>
      <c r="FU145" s="22">
        <v>58</v>
      </c>
      <c r="FV145" s="22">
        <v>59.6</v>
      </c>
      <c r="FW145" s="22">
        <v>62.1</v>
      </c>
      <c r="FX145" s="22">
        <v>66.7</v>
      </c>
      <c r="FY145" s="22">
        <v>62.6</v>
      </c>
      <c r="FZ145" s="22">
        <v>63.3</v>
      </c>
      <c r="GA145" s="22">
        <v>69.099999999999994</v>
      </c>
      <c r="GB145" s="22">
        <v>70.3</v>
      </c>
      <c r="GC145" s="22">
        <v>65.2</v>
      </c>
      <c r="GD145" s="22">
        <v>62.9</v>
      </c>
      <c r="GE145" s="22">
        <v>63</v>
      </c>
      <c r="GF145" s="22">
        <v>58.3</v>
      </c>
      <c r="GG145" s="22">
        <v>54.1</v>
      </c>
      <c r="GH145" s="22">
        <v>61.1</v>
      </c>
      <c r="GI145" s="22">
        <v>67.8</v>
      </c>
      <c r="GJ145" s="22">
        <v>71.900000000000006</v>
      </c>
      <c r="GK145" s="22">
        <v>72.3</v>
      </c>
      <c r="GL145" s="22">
        <v>70.900000000000006</v>
      </c>
      <c r="GM145" s="22">
        <v>63.4</v>
      </c>
      <c r="GN145" s="22">
        <v>58.4</v>
      </c>
      <c r="GO145" s="22">
        <v>63.6</v>
      </c>
      <c r="GP145" s="22">
        <v>72.900000000000006</v>
      </c>
      <c r="GQ145" s="22">
        <v>72.400000000000006</v>
      </c>
      <c r="GR145" s="22">
        <v>66</v>
      </c>
      <c r="GS145" s="22">
        <v>63.9</v>
      </c>
      <c r="GT145" s="22">
        <v>59.3</v>
      </c>
      <c r="GU145" s="22">
        <v>58.1</v>
      </c>
      <c r="GV145" s="22">
        <v>54.1</v>
      </c>
      <c r="GW145" s="22">
        <v>51.9</v>
      </c>
      <c r="GX145" s="22">
        <v>51.3</v>
      </c>
      <c r="GY145" s="22">
        <v>53.3</v>
      </c>
      <c r="GZ145" s="22">
        <v>56.8</v>
      </c>
      <c r="HA145" s="22">
        <v>61.5</v>
      </c>
      <c r="HB145" s="22">
        <v>63.1</v>
      </c>
      <c r="HC145" s="22">
        <v>60.3</v>
      </c>
      <c r="HD145" s="22">
        <v>59.2</v>
      </c>
      <c r="HE145" s="22">
        <v>54.5</v>
      </c>
      <c r="HF145" s="22">
        <v>51.9</v>
      </c>
      <c r="HG145" s="22">
        <v>53.5</v>
      </c>
      <c r="HH145" s="22">
        <v>61.8</v>
      </c>
      <c r="HI145" s="22">
        <v>62.8</v>
      </c>
      <c r="HJ145" s="22">
        <v>54.7</v>
      </c>
      <c r="HK145" s="21">
        <v>56.4</v>
      </c>
      <c r="HL145" s="21">
        <v>58.1</v>
      </c>
      <c r="HM145" s="21">
        <v>61.4</v>
      </c>
      <c r="HN145" s="21">
        <v>64.400000000000006</v>
      </c>
      <c r="HO145" s="21">
        <v>63.8</v>
      </c>
      <c r="HP145" s="21">
        <v>62.6</v>
      </c>
      <c r="HQ145" s="21">
        <v>59.6</v>
      </c>
      <c r="HR145" s="21">
        <v>53.7</v>
      </c>
      <c r="HS145" s="21">
        <v>47.8</v>
      </c>
      <c r="HT145" s="21">
        <v>51.3</v>
      </c>
      <c r="HU145" s="21">
        <v>56.7</v>
      </c>
      <c r="HV145" s="21">
        <v>60.6</v>
      </c>
      <c r="HW145" s="21">
        <v>56.8</v>
      </c>
      <c r="HX145" s="21">
        <v>56</v>
      </c>
      <c r="HY145" s="22">
        <v>56.3</v>
      </c>
      <c r="HZ145" s="22">
        <v>53</v>
      </c>
      <c r="IA145" s="22">
        <v>55.4</v>
      </c>
      <c r="IB145" s="22">
        <v>54</v>
      </c>
      <c r="IC145" s="21">
        <v>56.2</v>
      </c>
      <c r="ID145" s="21">
        <v>59.5</v>
      </c>
      <c r="IE145" s="21">
        <v>56.9</v>
      </c>
      <c r="IF145" s="21">
        <v>52.8</v>
      </c>
      <c r="IG145" s="21">
        <v>51.6</v>
      </c>
      <c r="IH145" s="21">
        <v>50.3</v>
      </c>
      <c r="II145" s="21">
        <v>51.4</v>
      </c>
      <c r="IJ145" s="21">
        <v>49</v>
      </c>
      <c r="IK145" s="21">
        <v>48.9</v>
      </c>
      <c r="IL145" s="21">
        <v>47.6</v>
      </c>
      <c r="IM145" s="21">
        <v>47.6</v>
      </c>
      <c r="IN145" s="21">
        <v>46.2</v>
      </c>
      <c r="IO145" s="21">
        <v>47.3</v>
      </c>
      <c r="IP145" s="21">
        <v>50.1</v>
      </c>
      <c r="IQ145" s="21">
        <v>49</v>
      </c>
      <c r="IR145" s="21">
        <v>51.2</v>
      </c>
      <c r="IS145" s="21">
        <v>51.3</v>
      </c>
      <c r="IT145" s="21"/>
      <c r="IU145" s="21"/>
      <c r="IV145" s="21"/>
    </row>
    <row r="146" spans="1:256" s="19" customFormat="1" x14ac:dyDescent="0.2">
      <c r="A146" s="19" t="s">
        <v>48</v>
      </c>
      <c r="B146" s="64">
        <f t="shared" ref="B146:M146" si="198">B145-(B140/1000)</f>
        <v>47.509</v>
      </c>
      <c r="C146" s="64">
        <f t="shared" si="198"/>
        <v>47.408999999999999</v>
      </c>
      <c r="D146" s="64">
        <f t="shared" si="198"/>
        <v>47.308999999999997</v>
      </c>
      <c r="E146" s="64">
        <f t="shared" si="198"/>
        <v>47.237000000000002</v>
      </c>
      <c r="F146" s="64">
        <f t="shared" si="198"/>
        <v>47.135999999999996</v>
      </c>
      <c r="G146" s="64">
        <f t="shared" si="198"/>
        <v>47.038999999999994</v>
      </c>
      <c r="H146" s="64">
        <f t="shared" si="198"/>
        <v>47.01</v>
      </c>
      <c r="I146" s="64">
        <f t="shared" si="198"/>
        <v>46.81</v>
      </c>
      <c r="J146" s="64">
        <f t="shared" si="198"/>
        <v>46.674999999999997</v>
      </c>
      <c r="K146" s="64">
        <f t="shared" si="198"/>
        <v>46.58</v>
      </c>
      <c r="L146" s="64">
        <f t="shared" si="198"/>
        <v>46.487000000000002</v>
      </c>
      <c r="M146" s="64">
        <f t="shared" si="198"/>
        <v>46.407000000000004</v>
      </c>
      <c r="N146" s="64">
        <f t="shared" ref="N146:V146" si="199">N145-(N140/1000)</f>
        <v>46.257999999999996</v>
      </c>
      <c r="O146" s="64">
        <f t="shared" si="199"/>
        <v>46.21</v>
      </c>
      <c r="P146" s="64">
        <f t="shared" si="199"/>
        <v>46.216000000000001</v>
      </c>
      <c r="Q146" s="64">
        <f t="shared" si="199"/>
        <v>46.160000000000004</v>
      </c>
      <c r="R146" s="64">
        <f t="shared" si="199"/>
        <v>46.2</v>
      </c>
      <c r="S146" s="64">
        <f t="shared" si="199"/>
        <v>46.175999999999995</v>
      </c>
      <c r="T146" s="64">
        <f t="shared" si="199"/>
        <v>46.274000000000001</v>
      </c>
      <c r="U146" s="64">
        <f t="shared" si="199"/>
        <v>46.429000000000002</v>
      </c>
      <c r="V146" s="64">
        <f t="shared" si="199"/>
        <v>46.469000000000001</v>
      </c>
      <c r="W146" s="64">
        <f t="shared" ref="W146:AC146" si="200">W145-(W140/1000)</f>
        <v>46.823</v>
      </c>
      <c r="X146" s="64">
        <f t="shared" si="200"/>
        <v>46.991</v>
      </c>
      <c r="Y146" s="64">
        <f t="shared" si="200"/>
        <v>47.228000000000002</v>
      </c>
      <c r="Z146" s="64">
        <f t="shared" si="200"/>
        <v>47.417999999999999</v>
      </c>
      <c r="AA146" s="64">
        <f t="shared" si="200"/>
        <v>47.552</v>
      </c>
      <c r="AB146" s="64">
        <f t="shared" si="200"/>
        <v>47.817999999999998</v>
      </c>
      <c r="AC146" s="64">
        <f t="shared" si="200"/>
        <v>47.984000000000002</v>
      </c>
      <c r="AD146" s="64">
        <f t="shared" ref="AD146:BG146" si="201">AD145-(AD140/1000)</f>
        <v>48.103999999999999</v>
      </c>
      <c r="AE146" s="64">
        <f t="shared" si="201"/>
        <v>48.226999999999997</v>
      </c>
      <c r="AF146" s="64">
        <f t="shared" si="201"/>
        <v>48.323999999999998</v>
      </c>
      <c r="AG146" s="64">
        <f t="shared" si="201"/>
        <v>48.366</v>
      </c>
      <c r="AH146" s="64">
        <f t="shared" si="201"/>
        <v>48.494999999999997</v>
      </c>
      <c r="AI146" s="64">
        <f>AI145-(AI140/1000)</f>
        <v>48.616999999999997</v>
      </c>
      <c r="AJ146" s="64">
        <f>AJ145-(AJ140/1000)</f>
        <v>48.720999999999997</v>
      </c>
      <c r="AK146" s="64">
        <f t="shared" si="201"/>
        <v>48.974999999999994</v>
      </c>
      <c r="AL146" s="64">
        <f t="shared" si="201"/>
        <v>49.170999999999999</v>
      </c>
      <c r="AM146" s="64">
        <f t="shared" si="201"/>
        <v>49.484999999999999</v>
      </c>
      <c r="AN146" s="64">
        <f t="shared" si="201"/>
        <v>49.804000000000002</v>
      </c>
      <c r="AO146" s="64">
        <f t="shared" si="201"/>
        <v>50.026999999999994</v>
      </c>
      <c r="AP146" s="64">
        <f t="shared" si="201"/>
        <v>50.216000000000001</v>
      </c>
      <c r="AQ146" s="64">
        <f t="shared" si="201"/>
        <v>50.386000000000003</v>
      </c>
      <c r="AR146" s="64">
        <f t="shared" si="201"/>
        <v>50.608999999999995</v>
      </c>
      <c r="AS146" s="64">
        <f t="shared" si="201"/>
        <v>50.753999999999998</v>
      </c>
      <c r="AT146" s="64">
        <f t="shared" si="201"/>
        <v>50.951999999999998</v>
      </c>
      <c r="AU146" s="64">
        <f>AU145-(AU140/1000)</f>
        <v>51.188000000000002</v>
      </c>
      <c r="AV146" s="64">
        <f>AV145-(AV140/1000)</f>
        <v>51.356999999999999</v>
      </c>
      <c r="AW146" s="64">
        <f>AW145-(AW140/1000)</f>
        <v>51.59</v>
      </c>
      <c r="AX146" s="64">
        <f>AX145-(AX140/1000)</f>
        <v>51.796000000000006</v>
      </c>
      <c r="AY146" s="64">
        <f t="shared" si="201"/>
        <v>51.998999999999995</v>
      </c>
      <c r="AZ146" s="64">
        <f t="shared" si="201"/>
        <v>52.215000000000003</v>
      </c>
      <c r="BA146" s="64">
        <f t="shared" si="201"/>
        <v>52.367000000000004</v>
      </c>
      <c r="BB146" s="64">
        <f t="shared" si="201"/>
        <v>52.608000000000004</v>
      </c>
      <c r="BC146" s="64">
        <f t="shared" si="201"/>
        <v>52.79</v>
      </c>
      <c r="BD146" s="64">
        <f t="shared" si="201"/>
        <v>52.981999999999999</v>
      </c>
      <c r="BE146" s="64">
        <f t="shared" si="201"/>
        <v>53.183</v>
      </c>
      <c r="BF146" s="64">
        <f t="shared" si="201"/>
        <v>53.62</v>
      </c>
      <c r="BG146" s="64">
        <f t="shared" si="201"/>
        <v>53.975000000000001</v>
      </c>
      <c r="BH146" s="64">
        <f t="shared" ref="BH146:BM146" si="202">BH145-(BH140/1000)</f>
        <v>54.438000000000002</v>
      </c>
      <c r="BI146" s="64">
        <f t="shared" si="202"/>
        <v>54.751999999999995</v>
      </c>
      <c r="BJ146" s="64">
        <f t="shared" si="202"/>
        <v>55.173999999999999</v>
      </c>
      <c r="BK146" s="64">
        <f t="shared" si="202"/>
        <v>55.571999999999996</v>
      </c>
      <c r="BL146" s="64">
        <f t="shared" si="202"/>
        <v>56.033000000000001</v>
      </c>
      <c r="BM146" s="64">
        <f t="shared" si="202"/>
        <v>56.472000000000001</v>
      </c>
      <c r="BN146" s="64">
        <f t="shared" ref="BN146:CS146" si="203">BN145-(BN140/1000)</f>
        <v>56.95</v>
      </c>
      <c r="BO146" s="64">
        <f t="shared" si="203"/>
        <v>57.47</v>
      </c>
      <c r="BP146" s="64">
        <f t="shared" ref="BP146:BW146" si="204">BP145-(BP140/1000)</f>
        <v>58.013999999999996</v>
      </c>
      <c r="BQ146" s="64">
        <f t="shared" si="204"/>
        <v>58.51</v>
      </c>
      <c r="BR146" s="64">
        <f t="shared" si="204"/>
        <v>58.951000000000001</v>
      </c>
      <c r="BS146" s="64">
        <f t="shared" si="204"/>
        <v>59.480000000000004</v>
      </c>
      <c r="BT146" s="64">
        <f t="shared" si="204"/>
        <v>60.038000000000004</v>
      </c>
      <c r="BU146" s="64">
        <f t="shared" si="204"/>
        <v>60.452999999999996</v>
      </c>
      <c r="BV146" s="64">
        <f t="shared" si="204"/>
        <v>61.000999999999998</v>
      </c>
      <c r="BW146" s="64">
        <f t="shared" si="204"/>
        <v>61.456000000000003</v>
      </c>
      <c r="BX146" s="64">
        <f t="shared" si="203"/>
        <v>62.007999999999996</v>
      </c>
      <c r="BY146" s="64">
        <f t="shared" si="203"/>
        <v>62.51</v>
      </c>
      <c r="BZ146" s="64">
        <f t="shared" si="203"/>
        <v>63.018000000000001</v>
      </c>
      <c r="CA146" s="64">
        <f t="shared" si="203"/>
        <v>63.475000000000001</v>
      </c>
      <c r="CB146" s="64">
        <f t="shared" si="203"/>
        <v>63.975000000000001</v>
      </c>
      <c r="CC146" s="64">
        <f t="shared" si="203"/>
        <v>64.519000000000005</v>
      </c>
      <c r="CD146" s="64">
        <f t="shared" si="203"/>
        <v>65.03</v>
      </c>
      <c r="CE146" s="64">
        <f t="shared" si="203"/>
        <v>65.52000000000001</v>
      </c>
      <c r="CF146" s="64">
        <f t="shared" si="203"/>
        <v>65.984999999999999</v>
      </c>
      <c r="CG146" s="64">
        <f t="shared" si="203"/>
        <v>66.542999999999992</v>
      </c>
      <c r="CH146" s="64">
        <f t="shared" si="203"/>
        <v>66.968999999999994</v>
      </c>
      <c r="CI146" s="64">
        <f>CI145-(CI140/1000)</f>
        <v>67.512</v>
      </c>
      <c r="CJ146" s="64">
        <f>CJ145-(CJ140/1000)</f>
        <v>67.528000000000006</v>
      </c>
      <c r="CK146" s="64">
        <f>CK145-(CK140/1000)</f>
        <v>67.488</v>
      </c>
      <c r="CL146" s="64">
        <f>CL145-(CL140/1000)</f>
        <v>67.462000000000003</v>
      </c>
      <c r="CM146" s="64">
        <f>CM145-(CM140/1000)</f>
        <v>68.021999999999991</v>
      </c>
      <c r="CN146" s="64">
        <f t="shared" si="203"/>
        <v>68.478999999999999</v>
      </c>
      <c r="CO146" s="64">
        <f t="shared" si="203"/>
        <v>68.966999999999999</v>
      </c>
      <c r="CP146" s="64">
        <f t="shared" si="203"/>
        <v>69.480999999999995</v>
      </c>
      <c r="CQ146" s="64">
        <f t="shared" si="203"/>
        <v>70.025999999999996</v>
      </c>
      <c r="CR146" s="64">
        <f t="shared" si="203"/>
        <v>70.994</v>
      </c>
      <c r="CS146" s="64">
        <f t="shared" si="203"/>
        <v>71.975999999999999</v>
      </c>
      <c r="CT146" s="64">
        <f t="shared" ref="CT146:DR146" si="205">CT145-(CT140/1000)</f>
        <v>72.980999999999995</v>
      </c>
      <c r="CU146" s="64">
        <f t="shared" si="205"/>
        <v>74.037000000000006</v>
      </c>
      <c r="CV146" s="64">
        <f t="shared" si="205"/>
        <v>74.992999999999995</v>
      </c>
      <c r="CW146" s="64">
        <f t="shared" si="205"/>
        <v>76.004999999999995</v>
      </c>
      <c r="CX146" s="64">
        <f t="shared" si="205"/>
        <v>76.981999999999999</v>
      </c>
      <c r="CY146" s="64">
        <f t="shared" si="205"/>
        <v>78.045000000000002</v>
      </c>
      <c r="CZ146" s="64">
        <f t="shared" si="205"/>
        <v>79.016999999999996</v>
      </c>
      <c r="DA146" s="64">
        <f t="shared" si="205"/>
        <v>79.978999999999999</v>
      </c>
      <c r="DB146" s="64">
        <f t="shared" si="205"/>
        <v>79.968999999999994</v>
      </c>
      <c r="DC146" s="64">
        <f t="shared" si="205"/>
        <v>79.998999999999995</v>
      </c>
      <c r="DD146" s="64">
        <f t="shared" si="205"/>
        <v>80.037999999999997</v>
      </c>
      <c r="DE146" s="64">
        <f t="shared" si="205"/>
        <v>80.003</v>
      </c>
      <c r="DF146" s="64">
        <f t="shared" si="205"/>
        <v>80.03</v>
      </c>
      <c r="DG146" s="64">
        <f t="shared" si="205"/>
        <v>79.991</v>
      </c>
      <c r="DH146" s="64">
        <f t="shared" si="205"/>
        <v>80.992999999999995</v>
      </c>
      <c r="DI146" s="64">
        <f t="shared" si="205"/>
        <v>81.039000000000001</v>
      </c>
      <c r="DJ146" s="64">
        <f t="shared" si="205"/>
        <v>81.028999999999996</v>
      </c>
      <c r="DK146" s="64">
        <f t="shared" si="205"/>
        <v>81.046000000000006</v>
      </c>
      <c r="DL146" s="64">
        <f t="shared" si="205"/>
        <v>80.959000000000003</v>
      </c>
      <c r="DM146" s="64">
        <f t="shared" si="205"/>
        <v>80.981999999999999</v>
      </c>
      <c r="DN146" s="64">
        <f t="shared" si="205"/>
        <v>81.030999999999992</v>
      </c>
      <c r="DO146" s="64">
        <f t="shared" si="205"/>
        <v>80.997</v>
      </c>
      <c r="DP146" s="64">
        <f t="shared" si="205"/>
        <v>81.024999999999991</v>
      </c>
      <c r="DQ146" s="64">
        <f t="shared" si="205"/>
        <v>81.040999999999997</v>
      </c>
      <c r="DR146" s="64">
        <f t="shared" si="205"/>
        <v>80.986999999999995</v>
      </c>
      <c r="DS146" s="64">
        <f t="shared" ref="DS146:EI146" si="206">DS145-(DS140/1000)</f>
        <v>80.975999999999999</v>
      </c>
      <c r="DT146" s="64">
        <f t="shared" si="206"/>
        <v>81.994</v>
      </c>
      <c r="DU146" s="64">
        <f t="shared" si="206"/>
        <v>81.971999999999994</v>
      </c>
      <c r="DV146" s="64">
        <f t="shared" si="206"/>
        <v>81.968999999999994</v>
      </c>
      <c r="DW146" s="64">
        <f t="shared" si="206"/>
        <v>82.021000000000001</v>
      </c>
      <c r="DX146" s="64">
        <f t="shared" si="206"/>
        <v>81.978999999999999</v>
      </c>
      <c r="DY146" s="64">
        <f t="shared" si="206"/>
        <v>82.048000000000002</v>
      </c>
      <c r="DZ146" s="64">
        <f t="shared" si="206"/>
        <v>82.022999999999996</v>
      </c>
      <c r="EA146" s="64">
        <f t="shared" si="206"/>
        <v>82.972999999999999</v>
      </c>
      <c r="EB146" s="64">
        <f t="shared" si="206"/>
        <v>83.019000000000005</v>
      </c>
      <c r="EC146" s="64">
        <f t="shared" si="206"/>
        <v>83.027000000000001</v>
      </c>
      <c r="ED146" s="64">
        <f t="shared" si="206"/>
        <v>82.960000000000008</v>
      </c>
      <c r="EE146" s="64">
        <f t="shared" si="206"/>
        <v>82.98</v>
      </c>
      <c r="EF146" s="64">
        <f t="shared" si="206"/>
        <v>82.980999999999995</v>
      </c>
      <c r="EG146" s="64">
        <f t="shared" si="206"/>
        <v>83.028000000000006</v>
      </c>
      <c r="EH146" s="64">
        <f t="shared" si="206"/>
        <v>83.028000000000006</v>
      </c>
      <c r="EI146" s="64">
        <f t="shared" si="206"/>
        <v>82.959000000000003</v>
      </c>
      <c r="EJ146" s="64">
        <f>EJ145-(EJ140/1000)</f>
        <v>82.966999999999999</v>
      </c>
      <c r="EK146" s="64">
        <f t="shared" ref="EK146:FR146" si="207">EK145-(EK140/1000)</f>
        <v>84.010999999999996</v>
      </c>
      <c r="EL146" s="64">
        <f t="shared" si="207"/>
        <v>83.983999999999995</v>
      </c>
      <c r="EM146" s="64">
        <f t="shared" si="207"/>
        <v>84.012999999999991</v>
      </c>
      <c r="EN146" s="64">
        <f t="shared" si="207"/>
        <v>84.012</v>
      </c>
      <c r="EO146" s="64">
        <f t="shared" si="207"/>
        <v>84.031999999999996</v>
      </c>
      <c r="EP146" s="64">
        <f t="shared" si="207"/>
        <v>83.960999999999999</v>
      </c>
      <c r="EQ146" s="64">
        <f t="shared" si="207"/>
        <v>83.988</v>
      </c>
      <c r="ER146" s="64">
        <f t="shared" si="207"/>
        <v>82.971000000000004</v>
      </c>
      <c r="ES146" s="64">
        <f t="shared" si="207"/>
        <v>82.998999999999995</v>
      </c>
      <c r="ET146" s="64">
        <f t="shared" si="207"/>
        <v>83.036000000000001</v>
      </c>
      <c r="EU146" s="64">
        <f t="shared" si="207"/>
        <v>82.981999999999999</v>
      </c>
      <c r="EV146" s="64">
        <f t="shared" si="207"/>
        <v>82.967999999999989</v>
      </c>
      <c r="EW146" s="64">
        <f t="shared" si="207"/>
        <v>82.838999999999999</v>
      </c>
      <c r="EX146" s="64">
        <f t="shared" si="207"/>
        <v>82.001000000000005</v>
      </c>
      <c r="EY146" s="64">
        <f t="shared" si="207"/>
        <v>82.019000000000005</v>
      </c>
      <c r="EZ146" s="64">
        <f t="shared" si="207"/>
        <v>81.034999999999997</v>
      </c>
      <c r="FA146" s="64">
        <f t="shared" si="207"/>
        <v>80.974000000000004</v>
      </c>
      <c r="FB146" s="64">
        <f t="shared" si="207"/>
        <v>81.035000000000011</v>
      </c>
      <c r="FC146" s="64">
        <f t="shared" si="207"/>
        <v>78.968999999999994</v>
      </c>
      <c r="FD146" s="64">
        <f t="shared" si="207"/>
        <v>79.043000000000006</v>
      </c>
      <c r="FE146" s="64">
        <f t="shared" si="207"/>
        <v>79.034000000000006</v>
      </c>
      <c r="FF146" s="64">
        <f t="shared" si="207"/>
        <v>78.977999999999994</v>
      </c>
      <c r="FG146" s="64">
        <f t="shared" si="207"/>
        <v>77.961999999999989</v>
      </c>
      <c r="FH146" s="64">
        <f t="shared" si="207"/>
        <v>78.02300000000001</v>
      </c>
      <c r="FI146" s="64">
        <f t="shared" si="207"/>
        <v>78.010999999999996</v>
      </c>
      <c r="FJ146" s="64">
        <f t="shared" si="207"/>
        <v>77.966999999999999</v>
      </c>
      <c r="FK146" s="64">
        <f t="shared" si="207"/>
        <v>78.049000000000007</v>
      </c>
      <c r="FL146" s="64">
        <f t="shared" si="207"/>
        <v>76.956000000000003</v>
      </c>
      <c r="FM146" s="64">
        <f>FM145-(FM140/1000)</f>
        <v>76.968999999999994</v>
      </c>
      <c r="FN146" s="64">
        <f>FN145-(FN140/1000)</f>
        <v>77.01700000000001</v>
      </c>
      <c r="FO146" s="64">
        <f>FO145-(FO140/1000)</f>
        <v>75.961999999999989</v>
      </c>
      <c r="FP146" s="64">
        <f>FP145-(FP140/1000)</f>
        <v>75.97</v>
      </c>
      <c r="FQ146" s="64">
        <f>FQ145-(FQ140/1000)</f>
        <v>75.951999999999998</v>
      </c>
      <c r="FR146" s="64">
        <f t="shared" si="207"/>
        <v>75.989999999999995</v>
      </c>
      <c r="FS146" s="64">
        <f t="shared" ref="FS146:GX146" si="208">FS145-(FS140/1000)</f>
        <v>74.956999999999994</v>
      </c>
      <c r="FT146" s="64">
        <f t="shared" si="208"/>
        <v>74.968999999999994</v>
      </c>
      <c r="FU146" s="64">
        <f t="shared" si="208"/>
        <v>73.044000000000011</v>
      </c>
      <c r="FV146" s="64">
        <f t="shared" si="208"/>
        <v>72.961999999999989</v>
      </c>
      <c r="FW146" s="64">
        <f t="shared" si="208"/>
        <v>71.981000000000009</v>
      </c>
      <c r="FX146" s="64">
        <f t="shared" si="208"/>
        <v>72.034000000000006</v>
      </c>
      <c r="FY146" s="64">
        <f t="shared" si="208"/>
        <v>71.003</v>
      </c>
      <c r="FZ146" s="64">
        <f t="shared" si="208"/>
        <v>70.984000000000009</v>
      </c>
      <c r="GA146" s="64">
        <f t="shared" si="208"/>
        <v>70.02</v>
      </c>
      <c r="GB146" s="64">
        <f t="shared" si="208"/>
        <v>69.996999999999986</v>
      </c>
      <c r="GC146" s="64">
        <f t="shared" si="208"/>
        <v>68.996000000000009</v>
      </c>
      <c r="GD146" s="64">
        <f t="shared" si="208"/>
        <v>69.027000000000001</v>
      </c>
      <c r="GE146" s="64">
        <f t="shared" si="208"/>
        <v>68.028999999999996</v>
      </c>
      <c r="GF146" s="64">
        <f t="shared" si="208"/>
        <v>68.045999999999992</v>
      </c>
      <c r="GG146" s="64">
        <f t="shared" si="208"/>
        <v>66.951000000000008</v>
      </c>
      <c r="GH146" s="64">
        <f t="shared" si="208"/>
        <v>67.028999999999996</v>
      </c>
      <c r="GI146" s="64">
        <f t="shared" si="208"/>
        <v>65.97</v>
      </c>
      <c r="GJ146" s="64">
        <f t="shared" si="208"/>
        <v>66.043000000000006</v>
      </c>
      <c r="GK146" s="64">
        <f t="shared" si="208"/>
        <v>65.961999999999989</v>
      </c>
      <c r="GL146" s="64">
        <f t="shared" si="208"/>
        <v>64.983000000000018</v>
      </c>
      <c r="GM146" s="64">
        <f t="shared" si="208"/>
        <v>63.96</v>
      </c>
      <c r="GN146" s="64">
        <f t="shared" si="208"/>
        <v>63.953000000000003</v>
      </c>
      <c r="GO146" s="64">
        <f t="shared" si="208"/>
        <v>64.003</v>
      </c>
      <c r="GP146" s="64">
        <f t="shared" si="208"/>
        <v>63.991000000000014</v>
      </c>
      <c r="GQ146" s="64">
        <f t="shared" si="208"/>
        <v>62.989000000000004</v>
      </c>
      <c r="GR146" s="64">
        <f t="shared" si="208"/>
        <v>62.04</v>
      </c>
      <c r="GS146" s="64">
        <f t="shared" si="208"/>
        <v>61.981999999999992</v>
      </c>
      <c r="GT146" s="64">
        <f>GT145-(GT140/1000)</f>
        <v>61.038999999999994</v>
      </c>
      <c r="GU146" s="64">
        <f t="shared" si="208"/>
        <v>61.025000000000013</v>
      </c>
      <c r="GV146" s="64">
        <f>GV145-(GV140/1000)</f>
        <v>59.952000000000005</v>
      </c>
      <c r="GW146" s="64">
        <f>GW145-(GW140/1000)</f>
        <v>59.975999999999999</v>
      </c>
      <c r="GX146" s="64">
        <f t="shared" si="208"/>
        <v>59.977999999999994</v>
      </c>
      <c r="GY146" s="64">
        <f t="shared" ref="GY146:HI146" si="209">GY145-(GY140/1000)</f>
        <v>60.003999999999998</v>
      </c>
      <c r="GZ146" s="64">
        <f t="shared" si="209"/>
        <v>59.954999999999998</v>
      </c>
      <c r="HA146" s="64">
        <f t="shared" si="209"/>
        <v>60.023000000000003</v>
      </c>
      <c r="HB146" s="64">
        <f t="shared" si="209"/>
        <v>59.987000000000002</v>
      </c>
      <c r="HC146" s="64">
        <f t="shared" si="209"/>
        <v>59.988999999999997</v>
      </c>
      <c r="HD146" s="64">
        <f t="shared" si="209"/>
        <v>59.030999999999999</v>
      </c>
      <c r="HE146" s="64">
        <f t="shared" si="209"/>
        <v>59.033000000000001</v>
      </c>
      <c r="HF146" s="64">
        <f t="shared" si="209"/>
        <v>59.042999999999999</v>
      </c>
      <c r="HG146" s="64">
        <f t="shared" si="209"/>
        <v>58.951000000000001</v>
      </c>
      <c r="HH146" s="64">
        <f t="shared" si="209"/>
        <v>59.01</v>
      </c>
      <c r="HI146" s="64">
        <f t="shared" si="209"/>
        <v>59.014999999999993</v>
      </c>
      <c r="HJ146" s="64">
        <f t="shared" ref="HJ146:HQ146" si="210">HJ145-(HJ139/1000)</f>
        <v>55.887</v>
      </c>
      <c r="HK146" s="64">
        <f t="shared" si="210"/>
        <v>58.662999999999997</v>
      </c>
      <c r="HL146" s="64">
        <f t="shared" si="210"/>
        <v>55.594999999999999</v>
      </c>
      <c r="HM146" s="64">
        <f t="shared" si="210"/>
        <v>55.509</v>
      </c>
      <c r="HN146" s="64">
        <f t="shared" si="210"/>
        <v>58.246000000000009</v>
      </c>
      <c r="HO146" s="64">
        <f t="shared" si="210"/>
        <v>57.449999999999996</v>
      </c>
      <c r="HP146" s="64">
        <f t="shared" si="210"/>
        <v>57.120000000000005</v>
      </c>
      <c r="HQ146" s="64">
        <f t="shared" si="210"/>
        <v>56.422000000000004</v>
      </c>
      <c r="HR146" s="64">
        <f t="shared" ref="HR146:HX146" si="211">HR145-(HR139/1000)</f>
        <v>56.442</v>
      </c>
      <c r="HS146" s="64">
        <f t="shared" si="211"/>
        <v>53.777999999999999</v>
      </c>
      <c r="HT146" s="64">
        <f t="shared" si="211"/>
        <v>53.298999999999999</v>
      </c>
      <c r="HU146" s="64">
        <f t="shared" si="211"/>
        <v>52.991</v>
      </c>
      <c r="HV146" s="64">
        <f t="shared" si="211"/>
        <v>55.016000000000005</v>
      </c>
      <c r="HW146" s="64">
        <f t="shared" si="211"/>
        <v>54.966999999999999</v>
      </c>
      <c r="HX146" s="64">
        <f t="shared" si="211"/>
        <v>54.826999999999998</v>
      </c>
      <c r="HY146" s="64">
        <f t="shared" ref="HY146:ID146" si="212">HY145-(HY140/1000)</f>
        <v>55.134999999999998</v>
      </c>
      <c r="HZ146" s="64">
        <f t="shared" si="212"/>
        <v>50.309999999999995</v>
      </c>
      <c r="IA146" s="64">
        <f t="shared" si="212"/>
        <v>51.771999999999998</v>
      </c>
      <c r="IB146" s="64">
        <f t="shared" si="212"/>
        <v>53.301000000000002</v>
      </c>
      <c r="IC146" s="64">
        <f t="shared" si="212"/>
        <v>52.997</v>
      </c>
      <c r="ID146" s="64">
        <f t="shared" si="212"/>
        <v>52.753</v>
      </c>
      <c r="IE146" s="64">
        <f t="shared" ref="IE146:IM146" si="213">IE145-(IE140/1000)</f>
        <v>52.064999999999998</v>
      </c>
      <c r="IF146" s="64">
        <f t="shared" si="213"/>
        <v>51.881</v>
      </c>
      <c r="IG146" s="64">
        <f t="shared" si="213"/>
        <v>49.42</v>
      </c>
      <c r="IH146" s="64">
        <f t="shared" si="213"/>
        <v>49.314</v>
      </c>
      <c r="II146" s="64">
        <f t="shared" si="213"/>
        <v>51.198999999999998</v>
      </c>
      <c r="IJ146" s="64">
        <f t="shared" si="213"/>
        <v>50.640999999999998</v>
      </c>
      <c r="IK146" s="64">
        <f t="shared" si="213"/>
        <v>50.103000000000002</v>
      </c>
      <c r="IL146" s="64">
        <f t="shared" si="213"/>
        <v>50.070999999999998</v>
      </c>
      <c r="IM146" s="64">
        <f t="shared" si="213"/>
        <v>49.960999999999999</v>
      </c>
      <c r="IN146" s="64">
        <f t="shared" ref="IN146:IS146" si="214">IN145-(IN140/1000)</f>
        <v>47.364000000000004</v>
      </c>
      <c r="IO146" s="64">
        <f t="shared" si="214"/>
        <v>47.169999999999995</v>
      </c>
      <c r="IP146" s="64">
        <f t="shared" si="214"/>
        <v>49.22</v>
      </c>
      <c r="IQ146" s="64">
        <f t="shared" si="214"/>
        <v>49.173999999999999</v>
      </c>
      <c r="IR146" s="64">
        <f t="shared" si="214"/>
        <v>49.038000000000004</v>
      </c>
      <c r="IS146" s="64">
        <f t="shared" si="214"/>
        <v>48.842999999999996</v>
      </c>
      <c r="IT146" s="64"/>
      <c r="IU146" s="64"/>
      <c r="IV146" s="64"/>
    </row>
    <row r="147" spans="1:256" s="19" customFormat="1" x14ac:dyDescent="0.2">
      <c r="A147" s="22" t="s">
        <v>7</v>
      </c>
      <c r="B147" s="24">
        <f t="shared" ref="B147:H147" si="215">B140/1000</f>
        <v>2.0910000000000002</v>
      </c>
      <c r="C147" s="24">
        <f t="shared" si="215"/>
        <v>2.0910000000000002</v>
      </c>
      <c r="D147" s="24">
        <f t="shared" si="215"/>
        <v>2.0910000000000002</v>
      </c>
      <c r="E147" s="24">
        <f t="shared" si="215"/>
        <v>1.2629999999999999</v>
      </c>
      <c r="F147" s="24">
        <f t="shared" si="215"/>
        <v>1.264</v>
      </c>
      <c r="G147" s="24">
        <f t="shared" si="215"/>
        <v>1.2609999999999999</v>
      </c>
      <c r="H147" s="24">
        <f t="shared" si="215"/>
        <v>1.39</v>
      </c>
      <c r="I147" s="24">
        <f>I140/1000</f>
        <v>1.89</v>
      </c>
      <c r="J147" s="24">
        <f>J140/1000</f>
        <v>1.2250000000000001</v>
      </c>
      <c r="K147" s="24">
        <f>K140/1000</f>
        <v>1.82</v>
      </c>
      <c r="L147" s="24">
        <f>L140/1000</f>
        <v>0.41299999999999998</v>
      </c>
      <c r="M147" s="24">
        <f>M140/1000</f>
        <v>0.69299999999999995</v>
      </c>
      <c r="N147" s="24">
        <f t="shared" ref="N147:AC147" si="216">N140/1000</f>
        <v>1.1419999999999999</v>
      </c>
      <c r="O147" s="24">
        <f t="shared" si="216"/>
        <v>0.19</v>
      </c>
      <c r="P147" s="24">
        <f t="shared" si="216"/>
        <v>-1.6E-2</v>
      </c>
      <c r="Q147" s="24">
        <f t="shared" si="216"/>
        <v>0.44</v>
      </c>
      <c r="R147" s="24">
        <f t="shared" si="216"/>
        <v>2.2999999999999998</v>
      </c>
      <c r="S147" s="24">
        <f t="shared" si="216"/>
        <v>2.1240000000000001</v>
      </c>
      <c r="T147" s="24">
        <f t="shared" si="216"/>
        <v>2.6259999999999999</v>
      </c>
      <c r="U147" s="24">
        <f t="shared" si="216"/>
        <v>2.2709999999999999</v>
      </c>
      <c r="V147" s="24">
        <f t="shared" si="216"/>
        <v>0.63100000000000001</v>
      </c>
      <c r="W147" s="24">
        <f t="shared" si="216"/>
        <v>0.77700000000000002</v>
      </c>
      <c r="X147" s="24">
        <f t="shared" si="216"/>
        <v>0.109</v>
      </c>
      <c r="Y147" s="24">
        <f t="shared" si="216"/>
        <v>0.372</v>
      </c>
      <c r="Z147" s="24">
        <f t="shared" si="216"/>
        <v>0.38200000000000001</v>
      </c>
      <c r="AA147" s="24">
        <f t="shared" si="216"/>
        <v>0.44800000000000001</v>
      </c>
      <c r="AB147" s="24">
        <f t="shared" si="216"/>
        <v>2.282</v>
      </c>
      <c r="AC147" s="24">
        <f t="shared" si="216"/>
        <v>2.7160000000000002</v>
      </c>
      <c r="AD147" s="24">
        <f t="shared" ref="AD147:AX147" si="217">AD140/1000</f>
        <v>2.5960000000000001</v>
      </c>
      <c r="AE147" s="24">
        <f t="shared" si="217"/>
        <v>2.073</v>
      </c>
      <c r="AF147" s="24">
        <f t="shared" si="217"/>
        <v>4.2759999999999998</v>
      </c>
      <c r="AG147" s="24">
        <f t="shared" si="217"/>
        <v>3.6339999999999999</v>
      </c>
      <c r="AH147" s="24">
        <f t="shared" si="217"/>
        <v>4.3049999999999997</v>
      </c>
      <c r="AI147" s="24">
        <f t="shared" si="217"/>
        <v>3.383</v>
      </c>
      <c r="AJ147" s="24">
        <f t="shared" si="217"/>
        <v>4.5789999999999997</v>
      </c>
      <c r="AK147" s="24">
        <f t="shared" si="217"/>
        <v>-0.17499999999999999</v>
      </c>
      <c r="AL147" s="24">
        <f t="shared" si="217"/>
        <v>-2.1709999999999998</v>
      </c>
      <c r="AM147" s="24">
        <f t="shared" si="217"/>
        <v>-2.7850000000000001</v>
      </c>
      <c r="AN147" s="24">
        <f t="shared" si="217"/>
        <v>-1.9039999999999999</v>
      </c>
      <c r="AO147" s="24">
        <f t="shared" si="217"/>
        <v>-0.22700000000000001</v>
      </c>
      <c r="AP147" s="24">
        <f t="shared" si="217"/>
        <v>-0.11600000000000001</v>
      </c>
      <c r="AQ147" s="24">
        <f t="shared" si="217"/>
        <v>3.214</v>
      </c>
      <c r="AR147" s="24">
        <f t="shared" si="217"/>
        <v>0.69099999999999995</v>
      </c>
      <c r="AS147" s="24">
        <f t="shared" si="217"/>
        <v>-0.85399999999999998</v>
      </c>
      <c r="AT147" s="24">
        <f t="shared" si="217"/>
        <v>-0.35199999999999998</v>
      </c>
      <c r="AU147" s="24">
        <f>AU140/1000</f>
        <v>3.512</v>
      </c>
      <c r="AV147" s="24">
        <f>AV140/1000</f>
        <v>4.0430000000000001</v>
      </c>
      <c r="AW147" s="24">
        <f t="shared" si="217"/>
        <v>5.61</v>
      </c>
      <c r="AX147" s="24">
        <f t="shared" si="217"/>
        <v>2.9039999999999999</v>
      </c>
      <c r="AY147" s="24">
        <f t="shared" ref="AY147:DB147" si="218">AY140/1000</f>
        <v>0.80100000000000005</v>
      </c>
      <c r="AZ147" s="24">
        <f t="shared" si="218"/>
        <v>3.8849999999999998</v>
      </c>
      <c r="BA147" s="24">
        <f t="shared" si="218"/>
        <v>6.7329999999999997</v>
      </c>
      <c r="BB147" s="24">
        <f t="shared" si="218"/>
        <v>1.0920000000000001</v>
      </c>
      <c r="BC147" s="24">
        <f t="shared" si="218"/>
        <v>-2.89</v>
      </c>
      <c r="BD147" s="24">
        <f t="shared" si="218"/>
        <v>-1.5820000000000001</v>
      </c>
      <c r="BE147" s="24">
        <f t="shared" si="218"/>
        <v>-3.9830000000000001</v>
      </c>
      <c r="BF147" s="24">
        <f t="shared" si="218"/>
        <v>-8.2200000000000006</v>
      </c>
      <c r="BG147" s="24">
        <f t="shared" si="218"/>
        <v>-8.2750000000000004</v>
      </c>
      <c r="BH147" s="24">
        <f t="shared" si="218"/>
        <v>-9.4380000000000006</v>
      </c>
      <c r="BI147" s="24">
        <f t="shared" si="218"/>
        <v>-8.8520000000000003</v>
      </c>
      <c r="BJ147" s="24">
        <f t="shared" si="218"/>
        <v>-2.1739999999999999</v>
      </c>
      <c r="BK147" s="24">
        <f t="shared" si="218"/>
        <v>4.3280000000000003</v>
      </c>
      <c r="BL147" s="24">
        <f t="shared" si="218"/>
        <v>1.167</v>
      </c>
      <c r="BM147" s="24">
        <f t="shared" si="218"/>
        <v>-6.2720000000000002</v>
      </c>
      <c r="BN147" s="24">
        <f t="shared" si="218"/>
        <v>-3.95</v>
      </c>
      <c r="BO147" s="24">
        <f t="shared" si="218"/>
        <v>-2.57</v>
      </c>
      <c r="BP147" s="24">
        <f t="shared" si="218"/>
        <v>-6.1139999999999999</v>
      </c>
      <c r="BQ147" s="24">
        <f t="shared" si="218"/>
        <v>-12.61</v>
      </c>
      <c r="BR147" s="24">
        <f t="shared" si="218"/>
        <v>-13.351000000000001</v>
      </c>
      <c r="BS147" s="24">
        <f t="shared" si="218"/>
        <v>-4.38</v>
      </c>
      <c r="BT147" s="24">
        <f t="shared" si="218"/>
        <v>-4.8380000000000001</v>
      </c>
      <c r="BU147" s="24">
        <f t="shared" si="218"/>
        <v>-8.6530000000000005</v>
      </c>
      <c r="BV147" s="24">
        <f t="shared" si="218"/>
        <v>-8.5009999999999994</v>
      </c>
      <c r="BW147" s="24">
        <f t="shared" si="218"/>
        <v>-2.3559999999999999</v>
      </c>
      <c r="BX147" s="24">
        <f t="shared" si="218"/>
        <v>0.89200000000000002</v>
      </c>
      <c r="BY147" s="24">
        <f t="shared" si="218"/>
        <v>0.79</v>
      </c>
      <c r="BZ147" s="24">
        <f t="shared" si="218"/>
        <v>-7.4180000000000001</v>
      </c>
      <c r="CA147" s="24">
        <f t="shared" si="218"/>
        <v>-10.775</v>
      </c>
      <c r="CB147" s="24">
        <f t="shared" si="218"/>
        <v>-10.375</v>
      </c>
      <c r="CC147" s="24">
        <f t="shared" si="218"/>
        <v>-14.019</v>
      </c>
      <c r="CD147" s="24">
        <f t="shared" si="218"/>
        <v>-15.03</v>
      </c>
      <c r="CE147" s="24">
        <f t="shared" si="218"/>
        <v>-16.420000000000002</v>
      </c>
      <c r="CF147" s="24">
        <f t="shared" si="218"/>
        <v>-11.484999999999999</v>
      </c>
      <c r="CG147" s="24">
        <f t="shared" si="218"/>
        <v>-6.6429999999999998</v>
      </c>
      <c r="CH147" s="24">
        <f t="shared" si="218"/>
        <v>-8.3689999999999998</v>
      </c>
      <c r="CI147" s="24">
        <f t="shared" si="218"/>
        <v>-9.3119999999999994</v>
      </c>
      <c r="CJ147" s="24">
        <f t="shared" si="218"/>
        <v>-8.8279999999999994</v>
      </c>
      <c r="CK147" s="24">
        <f t="shared" si="218"/>
        <v>-5.3879999999999999</v>
      </c>
      <c r="CL147" s="24">
        <f t="shared" si="218"/>
        <v>-0.76200000000000001</v>
      </c>
      <c r="CM147" s="24">
        <f t="shared" si="218"/>
        <v>-1.9219999999999999</v>
      </c>
      <c r="CN147" s="24">
        <f t="shared" si="218"/>
        <v>-10.379</v>
      </c>
      <c r="CO147" s="24">
        <f t="shared" si="218"/>
        <v>-14.266999999999999</v>
      </c>
      <c r="CP147" s="24">
        <f t="shared" si="218"/>
        <v>-16.280999999999999</v>
      </c>
      <c r="CQ147" s="24">
        <f t="shared" si="218"/>
        <v>-14.026</v>
      </c>
      <c r="CR147" s="24">
        <f t="shared" si="218"/>
        <v>-6.4939999999999998</v>
      </c>
      <c r="CS147" s="24">
        <f t="shared" si="218"/>
        <v>-5.6760000000000002</v>
      </c>
      <c r="CT147" s="24">
        <f t="shared" si="218"/>
        <v>-10.981</v>
      </c>
      <c r="CU147" s="24">
        <f t="shared" si="218"/>
        <v>-14.137</v>
      </c>
      <c r="CV147" s="24">
        <f t="shared" si="218"/>
        <v>-11.593</v>
      </c>
      <c r="CW147" s="24">
        <f t="shared" si="218"/>
        <v>-5.2050000000000001</v>
      </c>
      <c r="CX147" s="24">
        <f t="shared" si="218"/>
        <v>-9.0820000000000007</v>
      </c>
      <c r="CY147" s="24">
        <f t="shared" si="218"/>
        <v>-9.3450000000000006</v>
      </c>
      <c r="CZ147" s="24">
        <f t="shared" si="218"/>
        <v>-11.516999999999999</v>
      </c>
      <c r="DA147" s="24">
        <f t="shared" si="218"/>
        <v>-9.8789999999999996</v>
      </c>
      <c r="DB147" s="24">
        <f t="shared" si="218"/>
        <v>-4.8689999999999998</v>
      </c>
      <c r="DC147" s="24">
        <f t="shared" ref="DC147:DI147" si="219">DC140/1000</f>
        <v>-4.899</v>
      </c>
      <c r="DD147" s="24">
        <f t="shared" si="219"/>
        <v>-2.5379999999999998</v>
      </c>
      <c r="DE147" s="24">
        <f t="shared" si="219"/>
        <v>-7.8029999999999999</v>
      </c>
      <c r="DF147" s="24">
        <f t="shared" si="219"/>
        <v>-5.83</v>
      </c>
      <c r="DG147" s="24">
        <f t="shared" si="219"/>
        <v>2.609</v>
      </c>
      <c r="DH147" s="24">
        <f t="shared" si="219"/>
        <v>3.8069999999999999</v>
      </c>
      <c r="DI147" s="24">
        <f t="shared" si="219"/>
        <v>3.9609999999999999</v>
      </c>
      <c r="DJ147" s="24">
        <f t="shared" ref="DJ147:DQ147" si="220">DJ140/1000</f>
        <v>6.4710000000000001</v>
      </c>
      <c r="DK147" s="24">
        <f t="shared" si="220"/>
        <v>1.6539999999999999</v>
      </c>
      <c r="DL147" s="24">
        <f t="shared" si="220"/>
        <v>-4.7590000000000003</v>
      </c>
      <c r="DM147" s="24">
        <f t="shared" si="220"/>
        <v>-1.782</v>
      </c>
      <c r="DN147" s="24">
        <f t="shared" si="220"/>
        <v>6.9000000000000006E-2</v>
      </c>
      <c r="DO147" s="24">
        <f t="shared" si="220"/>
        <v>-9.8970000000000002</v>
      </c>
      <c r="DP147" s="24">
        <f t="shared" si="220"/>
        <v>-15.925000000000001</v>
      </c>
      <c r="DQ147" s="24">
        <f t="shared" si="220"/>
        <v>-11.241</v>
      </c>
      <c r="DR147" s="24">
        <f t="shared" ref="DR147:EV147" si="221">DR140/1000</f>
        <v>-19.486999999999998</v>
      </c>
      <c r="DS147" s="24">
        <f t="shared" si="221"/>
        <v>-22.376000000000001</v>
      </c>
      <c r="DT147" s="24">
        <f t="shared" si="221"/>
        <v>-23.094000000000001</v>
      </c>
      <c r="DU147" s="24">
        <f t="shared" si="221"/>
        <v>-13.672000000000001</v>
      </c>
      <c r="DV147" s="24">
        <f t="shared" si="221"/>
        <v>-0.46899999999999997</v>
      </c>
      <c r="DW147" s="24">
        <f t="shared" si="221"/>
        <v>-5.6210000000000004</v>
      </c>
      <c r="DX147" s="24">
        <f t="shared" si="221"/>
        <v>-9.4789999999999992</v>
      </c>
      <c r="DY147" s="24">
        <f t="shared" si="221"/>
        <v>-10.048</v>
      </c>
      <c r="DZ147" s="24">
        <f t="shared" si="221"/>
        <v>-16.823</v>
      </c>
      <c r="EA147" s="24">
        <f t="shared" si="221"/>
        <v>-22.573</v>
      </c>
      <c r="EB147" s="24">
        <f t="shared" si="221"/>
        <v>-15.819000000000001</v>
      </c>
      <c r="EC147" s="24">
        <f t="shared" si="221"/>
        <v>-12.526999999999999</v>
      </c>
      <c r="ED147" s="24">
        <f t="shared" si="221"/>
        <v>-8.06</v>
      </c>
      <c r="EE147" s="24">
        <f t="shared" si="221"/>
        <v>-1.68</v>
      </c>
      <c r="EF147" s="24">
        <f t="shared" si="221"/>
        <v>-10.680999999999999</v>
      </c>
      <c r="EG147" s="24">
        <f t="shared" si="221"/>
        <v>-14.827999999999999</v>
      </c>
      <c r="EH147" s="24">
        <f t="shared" si="221"/>
        <v>-2.528</v>
      </c>
      <c r="EI147" s="24">
        <f t="shared" si="221"/>
        <v>-3.2589999999999999</v>
      </c>
      <c r="EJ147" s="24">
        <f t="shared" si="221"/>
        <v>-1.667</v>
      </c>
      <c r="EK147" s="24">
        <f t="shared" si="221"/>
        <v>2.589</v>
      </c>
      <c r="EL147" s="24">
        <f t="shared" si="221"/>
        <v>7.516</v>
      </c>
      <c r="EM147" s="24">
        <f t="shared" si="221"/>
        <v>-0.41299999999999998</v>
      </c>
      <c r="EN147" s="24">
        <f t="shared" si="221"/>
        <v>-2.512</v>
      </c>
      <c r="EO147" s="24">
        <f t="shared" si="221"/>
        <v>4.468</v>
      </c>
      <c r="EP147" s="24">
        <f t="shared" si="221"/>
        <v>5.5389999999999997</v>
      </c>
      <c r="EQ147" s="24">
        <f t="shared" si="221"/>
        <v>8.2119999999999997</v>
      </c>
      <c r="ER147" s="24">
        <f t="shared" si="221"/>
        <v>11.529</v>
      </c>
      <c r="ES147" s="24">
        <f t="shared" si="221"/>
        <v>9.6010000000000009</v>
      </c>
      <c r="ET147" s="24">
        <f t="shared" si="221"/>
        <v>4.3639999999999999</v>
      </c>
      <c r="EU147" s="24">
        <f t="shared" si="221"/>
        <v>5.6180000000000003</v>
      </c>
      <c r="EV147" s="24">
        <f t="shared" si="221"/>
        <v>1.1319999999999999</v>
      </c>
      <c r="EW147" s="24">
        <f t="shared" ref="EW147:FY147" si="222">EW140/1000</f>
        <v>-1.139</v>
      </c>
      <c r="EX147" s="24">
        <f t="shared" si="222"/>
        <v>3.399</v>
      </c>
      <c r="EY147" s="24">
        <f t="shared" si="222"/>
        <v>-5.0190000000000001</v>
      </c>
      <c r="EZ147" s="24">
        <f t="shared" si="222"/>
        <v>-3.9350000000000001</v>
      </c>
      <c r="FA147" s="24">
        <f t="shared" si="222"/>
        <v>-4.0739999999999998</v>
      </c>
      <c r="FB147" s="24">
        <f t="shared" si="222"/>
        <v>-1.135</v>
      </c>
      <c r="FC147" s="24">
        <f t="shared" si="222"/>
        <v>-5.9690000000000003</v>
      </c>
      <c r="FD147" s="24">
        <f t="shared" si="222"/>
        <v>-2.343</v>
      </c>
      <c r="FE147" s="24">
        <f t="shared" si="222"/>
        <v>-10.834</v>
      </c>
      <c r="FF147" s="24">
        <f t="shared" si="222"/>
        <v>-13.678000000000001</v>
      </c>
      <c r="FG147" s="24">
        <f t="shared" si="222"/>
        <v>-6.8620000000000001</v>
      </c>
      <c r="FH147" s="24">
        <f t="shared" si="222"/>
        <v>-1.123</v>
      </c>
      <c r="FI147" s="24">
        <f t="shared" si="222"/>
        <v>-3.8109999999999999</v>
      </c>
      <c r="FJ147" s="24">
        <f t="shared" si="222"/>
        <v>-3.9670000000000001</v>
      </c>
      <c r="FK147" s="24">
        <f t="shared" si="222"/>
        <v>-6.5490000000000004</v>
      </c>
      <c r="FL147" s="24">
        <f t="shared" si="222"/>
        <v>-7.4560000000000004</v>
      </c>
      <c r="FM147" s="24">
        <f t="shared" si="222"/>
        <v>0.33100000000000002</v>
      </c>
      <c r="FN147" s="24">
        <f t="shared" si="222"/>
        <v>-5.617</v>
      </c>
      <c r="FO147" s="24">
        <f t="shared" si="222"/>
        <v>-5.8620000000000001</v>
      </c>
      <c r="FP147" s="24">
        <f t="shared" si="222"/>
        <v>-2.27</v>
      </c>
      <c r="FQ147" s="24">
        <f t="shared" si="222"/>
        <v>-5.2519999999999998</v>
      </c>
      <c r="FR147" s="24">
        <f t="shared" si="222"/>
        <v>-13.69</v>
      </c>
      <c r="FS147" s="24">
        <f t="shared" si="222"/>
        <v>-17.457000000000001</v>
      </c>
      <c r="FT147" s="24">
        <f t="shared" si="222"/>
        <v>-18.169</v>
      </c>
      <c r="FU147" s="24">
        <f t="shared" si="222"/>
        <v>-15.044000000000011</v>
      </c>
      <c r="FV147" s="24">
        <f t="shared" si="222"/>
        <v>-13.361999999999995</v>
      </c>
      <c r="FW147" s="24">
        <f t="shared" si="222"/>
        <v>-9.8810000000000073</v>
      </c>
      <c r="FX147" s="24">
        <f t="shared" si="222"/>
        <v>-5.3340000000000041</v>
      </c>
      <c r="FY147" s="24">
        <f t="shared" si="222"/>
        <v>-8.4029999999999987</v>
      </c>
      <c r="FZ147" s="24">
        <f>FZ140/1000</f>
        <v>-7.6840000000000046</v>
      </c>
      <c r="GA147" s="24">
        <f>GA140/1000</f>
        <v>-0.92000000000000171</v>
      </c>
      <c r="GB147" s="24">
        <f>GB140/1000</f>
        <v>0.30300000000001148</v>
      </c>
      <c r="GC147" s="24">
        <f t="shared" ref="GC147:GH147" si="223">GC140/1000</f>
        <v>-3.7960000000000065</v>
      </c>
      <c r="GD147" s="24">
        <f t="shared" si="223"/>
        <v>-6.1270000000000024</v>
      </c>
      <c r="GE147" s="24">
        <f t="shared" si="223"/>
        <v>-5.0290000000000035</v>
      </c>
      <c r="GF147" s="24">
        <f t="shared" si="223"/>
        <v>-9.7459999999999951</v>
      </c>
      <c r="GG147" s="24">
        <f t="shared" si="223"/>
        <v>-12.851000000000006</v>
      </c>
      <c r="GH147" s="24">
        <f t="shared" si="223"/>
        <v>-5.929000000000002</v>
      </c>
      <c r="GI147" s="24">
        <f>GI140/1000</f>
        <v>1.8299999999999981</v>
      </c>
      <c r="GJ147" s="24">
        <f>GJ140/1000</f>
        <v>5.8570000000000064</v>
      </c>
      <c r="GK147" s="24">
        <f>GK140/1000</f>
        <v>6.338000000000001</v>
      </c>
      <c r="GL147" s="24">
        <f t="shared" ref="GL147:GQ147" si="224">GL140/1000</f>
        <v>5.9169999999999874</v>
      </c>
      <c r="GM147" s="24">
        <f t="shared" si="224"/>
        <v>-0.56000000000000227</v>
      </c>
      <c r="GN147" s="24">
        <f t="shared" si="224"/>
        <v>-5.5530000000000044</v>
      </c>
      <c r="GO147" s="24">
        <f t="shared" si="224"/>
        <v>-0.40299999999999869</v>
      </c>
      <c r="GP147" s="24">
        <f t="shared" si="224"/>
        <v>8.9089999999999936</v>
      </c>
      <c r="GQ147" s="24">
        <f t="shared" si="224"/>
        <v>9.4110000000000014</v>
      </c>
      <c r="GR147" s="24">
        <f>GR140/1000</f>
        <v>3.9600000000000009</v>
      </c>
      <c r="GS147" s="24">
        <f>GS140/1000</f>
        <v>1.9180000000000064</v>
      </c>
      <c r="GT147" s="24">
        <f>GT140/1000</f>
        <v>-1.7389999999999972</v>
      </c>
      <c r="GU147" s="24">
        <f t="shared" ref="GU147:GZ147" si="225">GU140/1000</f>
        <v>-2.9250000000000114</v>
      </c>
      <c r="GV147" s="24">
        <f>GV140/1000</f>
        <v>-5.8520000000000039</v>
      </c>
      <c r="GW147" s="24">
        <f>GW140/1000</f>
        <v>-8.0760000000000005</v>
      </c>
      <c r="GX147" s="24">
        <f t="shared" si="225"/>
        <v>-8.6779999999999955</v>
      </c>
      <c r="GY147" s="24">
        <f t="shared" si="225"/>
        <v>-6.7040000000000006</v>
      </c>
      <c r="GZ147" s="24">
        <f t="shared" si="225"/>
        <v>-3.1550000000000007</v>
      </c>
      <c r="HA147" s="24">
        <f>HA140/1000</f>
        <v>1.4769999999999968</v>
      </c>
      <c r="HB147" s="24">
        <f>HB140/1000</f>
        <v>3.1129999999999995</v>
      </c>
      <c r="HC147" s="24">
        <f>HC140/1000</f>
        <v>0.31099999999999994</v>
      </c>
      <c r="HD147" s="24">
        <f t="shared" ref="HD147:HI147" si="226">HD140/1000</f>
        <v>0.16900000000000404</v>
      </c>
      <c r="HE147" s="24">
        <f t="shared" si="226"/>
        <v>-4.5330000000000013</v>
      </c>
      <c r="HF147" s="24">
        <f t="shared" si="226"/>
        <v>-7.1430000000000007</v>
      </c>
      <c r="HG147" s="24">
        <f t="shared" si="226"/>
        <v>-5.4510000000000005</v>
      </c>
      <c r="HH147" s="24">
        <f t="shared" si="226"/>
        <v>2.7899999999999991</v>
      </c>
      <c r="HI147" s="24">
        <f t="shared" si="226"/>
        <v>3.7850000000000037</v>
      </c>
      <c r="HJ147" s="24">
        <f t="shared" ref="HJ147:HQ147" si="227">HJ139/1000</f>
        <v>-1.1870000000000001</v>
      </c>
      <c r="HK147" s="24">
        <f t="shared" si="227"/>
        <v>-2.2629999999999999</v>
      </c>
      <c r="HL147" s="24">
        <f t="shared" si="227"/>
        <v>2.5049999999999999</v>
      </c>
      <c r="HM147" s="24">
        <f t="shared" si="227"/>
        <v>5.891</v>
      </c>
      <c r="HN147" s="24">
        <f t="shared" si="227"/>
        <v>6.1539999999999999</v>
      </c>
      <c r="HO147" s="24">
        <f t="shared" si="227"/>
        <v>6.35</v>
      </c>
      <c r="HP147" s="24">
        <f t="shared" si="227"/>
        <v>5.48</v>
      </c>
      <c r="HQ147" s="24">
        <f t="shared" si="227"/>
        <v>3.1779999999999999</v>
      </c>
      <c r="HR147" s="24">
        <f t="shared" ref="HR147:HX147" si="228">HR139/1000</f>
        <v>-2.742</v>
      </c>
      <c r="HS147" s="24">
        <f t="shared" si="228"/>
        <v>-5.9779999999999998</v>
      </c>
      <c r="HT147" s="24">
        <f t="shared" si="228"/>
        <v>-1.9990000000000001</v>
      </c>
      <c r="HU147" s="24">
        <f t="shared" si="228"/>
        <v>3.7090000000000001</v>
      </c>
      <c r="HV147" s="24">
        <f t="shared" si="228"/>
        <v>5.5839999999999996</v>
      </c>
      <c r="HW147" s="24">
        <f t="shared" si="228"/>
        <v>1.833</v>
      </c>
      <c r="HX147" s="24">
        <f t="shared" si="228"/>
        <v>1.173</v>
      </c>
      <c r="HY147" s="24">
        <f t="shared" ref="HY147:ID147" si="229">HY140/1000</f>
        <v>1.1649999999999991</v>
      </c>
      <c r="HZ147" s="24">
        <f t="shared" si="229"/>
        <v>2.6900000000000048</v>
      </c>
      <c r="IA147" s="24">
        <f t="shared" si="229"/>
        <v>3.6280000000000001</v>
      </c>
      <c r="IB147" s="24">
        <f t="shared" si="229"/>
        <v>0.69899999999999807</v>
      </c>
      <c r="IC147" s="24">
        <f t="shared" si="229"/>
        <v>3.2030000000000025</v>
      </c>
      <c r="ID147" s="24">
        <f t="shared" si="229"/>
        <v>6.7469999999999999</v>
      </c>
      <c r="IE147" s="24">
        <f t="shared" ref="IE147:IJ147" si="230">IE140/1000</f>
        <v>4.8350000000000009</v>
      </c>
      <c r="IF147" s="24">
        <f t="shared" si="230"/>
        <v>0.91900000000000004</v>
      </c>
      <c r="IG147" s="24">
        <f t="shared" si="230"/>
        <v>2.1800000000000002</v>
      </c>
      <c r="IH147" s="24">
        <f t="shared" si="230"/>
        <v>0.98599999999999999</v>
      </c>
      <c r="II147" s="24">
        <f t="shared" si="230"/>
        <v>0.20100000000000001</v>
      </c>
      <c r="IJ147" s="24">
        <f t="shared" si="230"/>
        <v>-1.641</v>
      </c>
      <c r="IK147" s="24">
        <f>IK140/1000</f>
        <v>-1.2030000000000001</v>
      </c>
      <c r="IL147" s="24">
        <f>IL140/1000</f>
        <v>-2.4710000000000001</v>
      </c>
      <c r="IM147" s="24">
        <f>IM140/1000</f>
        <v>-2.3610000000000002</v>
      </c>
      <c r="IN147" s="24">
        <f t="shared" ref="IN147:IS147" si="231">IN140/1000</f>
        <v>-1.1639999999999999</v>
      </c>
      <c r="IO147" s="24">
        <f t="shared" si="231"/>
        <v>0.13</v>
      </c>
      <c r="IP147" s="24">
        <f t="shared" si="231"/>
        <v>0.88</v>
      </c>
      <c r="IQ147" s="24">
        <f t="shared" si="231"/>
        <v>-0.17399999999999999</v>
      </c>
      <c r="IR147" s="24">
        <f t="shared" si="231"/>
        <v>2.1619999999999999</v>
      </c>
      <c r="IS147" s="24">
        <f t="shared" si="231"/>
        <v>2.4569999999999999</v>
      </c>
      <c r="IT147" s="21"/>
      <c r="IU147" s="21"/>
      <c r="IV147" s="21"/>
    </row>
    <row r="148" spans="1:256" s="19" customFormat="1" x14ac:dyDescent="0.2">
      <c r="A148" s="22" t="s">
        <v>8</v>
      </c>
      <c r="B148" s="22">
        <f>IT20+(IT17-B145)-0.93</f>
        <v>9.1299999999999919</v>
      </c>
      <c r="C148" s="22">
        <f t="shared" ref="C148:H148" si="232">B148+(B145-C145)</f>
        <v>9.2299999999999933</v>
      </c>
      <c r="D148" s="22">
        <f t="shared" si="232"/>
        <v>9.3299999999999947</v>
      </c>
      <c r="E148" s="22">
        <f t="shared" si="232"/>
        <v>10.229999999999993</v>
      </c>
      <c r="F148" s="22">
        <f t="shared" si="232"/>
        <v>10.329999999999995</v>
      </c>
      <c r="G148" s="22">
        <f t="shared" si="232"/>
        <v>10.429999999999996</v>
      </c>
      <c r="H148" s="22">
        <f t="shared" si="232"/>
        <v>10.329999999999995</v>
      </c>
      <c r="I148" s="22">
        <f>H148+(H145-I145)-0.04</f>
        <v>9.9899999999999913</v>
      </c>
      <c r="J148" s="22">
        <f>I148+(I145-J145)</f>
        <v>10.789999999999996</v>
      </c>
      <c r="K148" s="22">
        <f>J148+(J145-K145)</f>
        <v>10.289999999999996</v>
      </c>
      <c r="L148" s="22">
        <f>K148+(K145-L145)</f>
        <v>11.789999999999996</v>
      </c>
      <c r="M148" s="22">
        <f>L148+(L145-M145)</f>
        <v>11.589999999999993</v>
      </c>
      <c r="N148" s="22">
        <f t="shared" ref="N148:AC148" si="233">M148+(M145-N145)</f>
        <v>11.289999999999996</v>
      </c>
      <c r="O148" s="22">
        <f t="shared" si="233"/>
        <v>12.289999999999996</v>
      </c>
      <c r="P148" s="22">
        <f>O148+(O145-P145)+0.35</f>
        <v>12.839999999999991</v>
      </c>
      <c r="Q148" s="22">
        <f t="shared" si="233"/>
        <v>12.439999999999992</v>
      </c>
      <c r="R148" s="22">
        <f t="shared" si="233"/>
        <v>10.539999999999994</v>
      </c>
      <c r="S148" s="22">
        <f t="shared" si="233"/>
        <v>10.739999999999997</v>
      </c>
      <c r="T148" s="22">
        <f t="shared" si="233"/>
        <v>10.139999999999995</v>
      </c>
      <c r="U148" s="22">
        <f t="shared" si="233"/>
        <v>10.339999999999991</v>
      </c>
      <c r="V148" s="22">
        <f t="shared" si="233"/>
        <v>11.939999999999992</v>
      </c>
      <c r="W148" s="22">
        <f>V148+(V145-W145)-1.77</f>
        <v>9.6699999999999928</v>
      </c>
      <c r="X148" s="22">
        <f t="shared" si="233"/>
        <v>10.169999999999993</v>
      </c>
      <c r="Y148" s="22">
        <f t="shared" si="233"/>
        <v>9.6699999999999928</v>
      </c>
      <c r="Z148" s="22">
        <f t="shared" si="233"/>
        <v>9.4699999999999971</v>
      </c>
      <c r="AA148" s="22">
        <f t="shared" si="233"/>
        <v>9.2699999999999942</v>
      </c>
      <c r="AB148" s="22">
        <f t="shared" si="233"/>
        <v>7.1699999999999928</v>
      </c>
      <c r="AC148" s="22">
        <f t="shared" si="233"/>
        <v>6.5699999999999914</v>
      </c>
      <c r="AD148" s="22">
        <f>AC148+(AC145-AD145)+1.69</f>
        <v>8.2599999999999909</v>
      </c>
      <c r="AE148" s="22">
        <f>AD148+(AD145-AE145)</f>
        <v>8.6599999999999966</v>
      </c>
      <c r="AF148" s="22">
        <f>AE148+(AE145-AF145)</f>
        <v>6.3599999999999923</v>
      </c>
      <c r="AG148" s="22">
        <f>AF148+(AF145-AG145)</f>
        <v>6.9599999999999937</v>
      </c>
      <c r="AH148" s="22">
        <f t="shared" ref="AH148:BL148" si="234">AG148+(AG145-AH145)</f>
        <v>6.1599999999999966</v>
      </c>
      <c r="AI148" s="22">
        <f t="shared" si="234"/>
        <v>6.9599999999999937</v>
      </c>
      <c r="AJ148" s="22">
        <f t="shared" si="234"/>
        <v>5.6599999999999966</v>
      </c>
      <c r="AK148" s="22">
        <f>AJ148+(AJ145-AK145)-3.83</f>
        <v>6.3299999999999965</v>
      </c>
      <c r="AL148" s="22">
        <f t="shared" si="234"/>
        <v>8.1299999999999937</v>
      </c>
      <c r="AM148" s="22">
        <f t="shared" si="234"/>
        <v>8.4299999999999908</v>
      </c>
      <c r="AN148" s="22">
        <f t="shared" si="234"/>
        <v>7.2299999999999951</v>
      </c>
      <c r="AO148" s="22">
        <f t="shared" si="234"/>
        <v>5.3299999999999965</v>
      </c>
      <c r="AP148" s="22">
        <f t="shared" si="234"/>
        <v>5.0299999999999923</v>
      </c>
      <c r="AQ148" s="22">
        <f t="shared" si="234"/>
        <v>1.5299999999999923</v>
      </c>
      <c r="AR148" s="22">
        <f>AQ148+(AQ145-AR145)+0.13</f>
        <v>3.9599999999999964</v>
      </c>
      <c r="AS148" s="22">
        <f t="shared" si="234"/>
        <v>5.359999999999995</v>
      </c>
      <c r="AT148" s="22">
        <f t="shared" si="234"/>
        <v>4.6599999999999921</v>
      </c>
      <c r="AU148" s="22">
        <f t="shared" si="234"/>
        <v>0.55999999999999073</v>
      </c>
      <c r="AV148" s="22">
        <f t="shared" si="234"/>
        <v>-0.14000000000000501</v>
      </c>
      <c r="AW148" s="22">
        <f t="shared" si="234"/>
        <v>-1.9400000000000093</v>
      </c>
      <c r="AX148" s="22">
        <f t="shared" si="234"/>
        <v>0.55999999999999073</v>
      </c>
      <c r="AY148" s="22">
        <f>AX148+(AX145-AY145)-1.51</f>
        <v>0.9499999999999964</v>
      </c>
      <c r="AZ148" s="22">
        <f t="shared" si="234"/>
        <v>-2.3500000000000076</v>
      </c>
      <c r="BA148" s="22">
        <f t="shared" si="234"/>
        <v>-5.3500000000000076</v>
      </c>
      <c r="BB148" s="22">
        <f t="shared" si="234"/>
        <v>4.9999999999990941E-2</v>
      </c>
      <c r="BC148" s="22">
        <f t="shared" si="234"/>
        <v>3.8499999999999952</v>
      </c>
      <c r="BD148" s="22">
        <f t="shared" si="234"/>
        <v>2.3499999999999952</v>
      </c>
      <c r="BE148" s="22">
        <f t="shared" si="234"/>
        <v>4.5499999999999909</v>
      </c>
      <c r="BF148" s="22">
        <f>BE148+(BE145-BF145)-1.74</f>
        <v>6.6099999999999941</v>
      </c>
      <c r="BG148" s="22">
        <f t="shared" si="234"/>
        <v>6.3099999999999898</v>
      </c>
      <c r="BH148" s="22">
        <f>BG148+(BG145-BH145)</f>
        <v>7.0099999999999927</v>
      </c>
      <c r="BI148" s="22">
        <f>BH148+(BH145-BI145)</f>
        <v>6.1099999999999941</v>
      </c>
      <c r="BJ148" s="22">
        <f>BI148+(BI145-BJ145)</f>
        <v>-0.99000000000000732</v>
      </c>
      <c r="BK148" s="22">
        <f t="shared" si="234"/>
        <v>-7.8900000000000059</v>
      </c>
      <c r="BL148" s="22">
        <f t="shared" si="234"/>
        <v>-5.1900000000000102</v>
      </c>
      <c r="BM148" s="22">
        <f>BL148+(BL145-BM145)+0.22</f>
        <v>2.02999999999999</v>
      </c>
      <c r="BN148" s="22">
        <f t="shared" ref="BN148:CS148" si="235">BM148+(BM145-BN145)</f>
        <v>-0.77000000000000712</v>
      </c>
      <c r="BO148" s="22">
        <f t="shared" si="235"/>
        <v>-2.6700000000000057</v>
      </c>
      <c r="BP148" s="22">
        <f t="shared" si="235"/>
        <v>0.3299999999999943</v>
      </c>
      <c r="BQ148" s="22">
        <f t="shared" si="235"/>
        <v>6.3299999999999947</v>
      </c>
      <c r="BR148" s="22">
        <f t="shared" si="235"/>
        <v>6.6299999999999919</v>
      </c>
      <c r="BS148" s="22">
        <f t="shared" si="235"/>
        <v>-2.8700000000000081</v>
      </c>
      <c r="BT148" s="22">
        <f>BS148+(BS145-BT145)+2.12</f>
        <v>-0.85000000000000941</v>
      </c>
      <c r="BU148" s="22">
        <f t="shared" si="235"/>
        <v>2.5499999999999963</v>
      </c>
      <c r="BV148" s="22">
        <f t="shared" si="235"/>
        <v>1.8499999999999934</v>
      </c>
      <c r="BW148" s="22">
        <f t="shared" si="235"/>
        <v>-4.750000000000008</v>
      </c>
      <c r="BX148" s="22">
        <f t="shared" si="235"/>
        <v>-8.5500000000000043</v>
      </c>
      <c r="BY148" s="22">
        <f t="shared" si="235"/>
        <v>-8.9500000000000028</v>
      </c>
      <c r="BZ148" s="22">
        <f t="shared" si="235"/>
        <v>-1.2500000000000071</v>
      </c>
      <c r="CA148" s="22">
        <f>BZ148+(BZ145-CA145)-0.74</f>
        <v>0.90999999999999148</v>
      </c>
      <c r="CB148" s="22">
        <f t="shared" si="235"/>
        <v>9.9999999999929035E-3</v>
      </c>
      <c r="CC148" s="22">
        <f t="shared" si="235"/>
        <v>3.1099999999999941</v>
      </c>
      <c r="CD148" s="22">
        <f t="shared" si="235"/>
        <v>3.6099999999999941</v>
      </c>
      <c r="CE148" s="22">
        <f t="shared" si="235"/>
        <v>4.5099999999999927</v>
      </c>
      <c r="CF148" s="22">
        <f t="shared" si="235"/>
        <v>-0.8900000000000059</v>
      </c>
      <c r="CG148" s="22">
        <f t="shared" si="235"/>
        <v>-6.2900000000000045</v>
      </c>
      <c r="CH148" s="22">
        <f>CG148+(CG145-CH145)-2.25</f>
        <v>-7.2400000000000073</v>
      </c>
      <c r="CI148" s="22">
        <f t="shared" si="235"/>
        <v>-6.8400000000000087</v>
      </c>
      <c r="CJ148" s="22">
        <f t="shared" si="235"/>
        <v>-7.3400000000000087</v>
      </c>
      <c r="CK148" s="22">
        <f t="shared" si="235"/>
        <v>-10.740000000000007</v>
      </c>
      <c r="CL148" s="22">
        <f t="shared" si="235"/>
        <v>-15.340000000000009</v>
      </c>
      <c r="CM148" s="22">
        <f t="shared" si="235"/>
        <v>-14.74</v>
      </c>
      <c r="CN148" s="22">
        <f t="shared" si="235"/>
        <v>-6.7400000000000073</v>
      </c>
      <c r="CO148" s="22">
        <f>CN148+(CN145-CO145)-2.27</f>
        <v>-5.6100000000000083</v>
      </c>
      <c r="CP148" s="22">
        <f t="shared" si="235"/>
        <v>-4.1100000000000083</v>
      </c>
      <c r="CQ148" s="22">
        <f t="shared" si="235"/>
        <v>-6.9100000000000055</v>
      </c>
      <c r="CR148" s="22">
        <f t="shared" si="235"/>
        <v>-15.410000000000005</v>
      </c>
      <c r="CS148" s="22">
        <f t="shared" si="235"/>
        <v>-17.21</v>
      </c>
      <c r="CT148" s="22">
        <f t="shared" ref="CT148:DI148" si="236">CS148+(CS145-CT145)</f>
        <v>-12.910000000000004</v>
      </c>
      <c r="CU148" s="22">
        <f t="shared" si="236"/>
        <v>-10.810000000000002</v>
      </c>
      <c r="CV148" s="22">
        <f>CU148+(CU145-CV145)+3.41</f>
        <v>-10.900000000000002</v>
      </c>
      <c r="CW148" s="22">
        <f t="shared" si="236"/>
        <v>-18.3</v>
      </c>
      <c r="CX148" s="22">
        <f t="shared" si="236"/>
        <v>-15.400000000000009</v>
      </c>
      <c r="CY148" s="22">
        <f t="shared" si="236"/>
        <v>-16.200000000000006</v>
      </c>
      <c r="CZ148" s="22">
        <f t="shared" si="236"/>
        <v>-15.000000000000004</v>
      </c>
      <c r="DA148" s="22">
        <f t="shared" si="236"/>
        <v>-17.599999999999998</v>
      </c>
      <c r="DB148" s="22">
        <f t="shared" si="236"/>
        <v>-22.599999999999998</v>
      </c>
      <c r="DC148" s="22">
        <f>DB148+(DB145-DC145)+1.56</f>
        <v>-21.04</v>
      </c>
      <c r="DD148" s="22">
        <f t="shared" si="236"/>
        <v>-23.440000000000005</v>
      </c>
      <c r="DE148" s="22">
        <f t="shared" si="236"/>
        <v>-18.140000000000008</v>
      </c>
      <c r="DF148" s="22">
        <f t="shared" si="236"/>
        <v>-20.140000000000008</v>
      </c>
      <c r="DG148" s="22">
        <f t="shared" si="236"/>
        <v>-28.54</v>
      </c>
      <c r="DH148" s="22">
        <f t="shared" si="236"/>
        <v>-30.740000000000002</v>
      </c>
      <c r="DI148" s="22">
        <f t="shared" si="236"/>
        <v>-30.940000000000005</v>
      </c>
      <c r="DJ148" s="22">
        <f>DI148+(DI145-DJ145)+4.5</f>
        <v>-28.940000000000005</v>
      </c>
      <c r="DK148" s="22">
        <f t="shared" ref="DK148:DR148" si="237">DJ148+(DJ145-DK145)</f>
        <v>-24.140000000000008</v>
      </c>
      <c r="DL148" s="22">
        <f t="shared" si="237"/>
        <v>-17.640000000000008</v>
      </c>
      <c r="DM148" s="22">
        <f t="shared" si="237"/>
        <v>-20.640000000000008</v>
      </c>
      <c r="DN148" s="22">
        <f t="shared" si="237"/>
        <v>-22.54</v>
      </c>
      <c r="DO148" s="22">
        <f t="shared" si="237"/>
        <v>-12.54</v>
      </c>
      <c r="DP148" s="22">
        <f t="shared" si="237"/>
        <v>-6.5399999999999991</v>
      </c>
      <c r="DQ148" s="22">
        <f>DP148+(DP145-DQ145)-7.13</f>
        <v>-18.37</v>
      </c>
      <c r="DR148" s="22">
        <f t="shared" si="237"/>
        <v>-10.070000000000004</v>
      </c>
      <c r="DS148" s="22">
        <f t="shared" ref="DS148:EV148" si="238">DR148+(DR145-DS145)</f>
        <v>-7.1700000000000053</v>
      </c>
      <c r="DT148" s="22">
        <f t="shared" si="238"/>
        <v>-7.4700000000000024</v>
      </c>
      <c r="DU148" s="22">
        <f t="shared" si="238"/>
        <v>-16.87</v>
      </c>
      <c r="DV148" s="22">
        <f t="shared" si="238"/>
        <v>-30.070000000000004</v>
      </c>
      <c r="DW148" s="22">
        <f t="shared" si="238"/>
        <v>-24.97000000000001</v>
      </c>
      <c r="DX148" s="22">
        <f>DW148+(DW145-DX145)+1.81</f>
        <v>-19.260000000000005</v>
      </c>
      <c r="DY148" s="22">
        <f t="shared" si="238"/>
        <v>-18.760000000000005</v>
      </c>
      <c r="DZ148" s="22">
        <f t="shared" si="238"/>
        <v>-11.960000000000008</v>
      </c>
      <c r="EA148" s="22">
        <f t="shared" si="238"/>
        <v>-7.1600000000000037</v>
      </c>
      <c r="EB148" s="22">
        <f t="shared" si="238"/>
        <v>-13.960000000000008</v>
      </c>
      <c r="EC148" s="22">
        <f t="shared" si="238"/>
        <v>-17.260000000000005</v>
      </c>
      <c r="ED148" s="22">
        <f t="shared" si="238"/>
        <v>-21.660000000000011</v>
      </c>
      <c r="EE148" s="22">
        <f>ED148+(ED145-EE145)-2.54</f>
        <v>-30.6</v>
      </c>
      <c r="EF148" s="22">
        <f t="shared" si="238"/>
        <v>-21.6</v>
      </c>
      <c r="EG148" s="22">
        <f t="shared" si="238"/>
        <v>-17.500000000000007</v>
      </c>
      <c r="EH148" s="22">
        <f t="shared" si="238"/>
        <v>-29.800000000000004</v>
      </c>
      <c r="EI148" s="22">
        <f t="shared" si="238"/>
        <v>-29.000000000000007</v>
      </c>
      <c r="EJ148" s="22">
        <f t="shared" si="238"/>
        <v>-30.6</v>
      </c>
      <c r="EK148" s="22">
        <f t="shared" si="238"/>
        <v>-35.9</v>
      </c>
      <c r="EL148" s="22">
        <f>EK148+(EK145-EL145)+3.49</f>
        <v>-37.31</v>
      </c>
      <c r="EM148" s="22">
        <f t="shared" si="238"/>
        <v>-29.409999999999997</v>
      </c>
      <c r="EN148" s="22">
        <f t="shared" si="238"/>
        <v>-27.310000000000002</v>
      </c>
      <c r="EO148" s="22">
        <f t="shared" si="238"/>
        <v>-34.31</v>
      </c>
      <c r="EP148" s="22">
        <f t="shared" si="238"/>
        <v>-35.31</v>
      </c>
      <c r="EQ148" s="22">
        <f t="shared" si="238"/>
        <v>-38.010000000000005</v>
      </c>
      <c r="ER148" s="22">
        <f t="shared" si="238"/>
        <v>-40.31</v>
      </c>
      <c r="ES148" s="22">
        <f>ER148+(ER145-ES145)+0.64</f>
        <v>-37.769999999999996</v>
      </c>
      <c r="ET148" s="22">
        <f t="shared" si="238"/>
        <v>-32.570000000000007</v>
      </c>
      <c r="EU148" s="22">
        <f t="shared" si="238"/>
        <v>-33.769999999999996</v>
      </c>
      <c r="EV148" s="22">
        <f t="shared" si="238"/>
        <v>-29.269999999999996</v>
      </c>
      <c r="EW148" s="22">
        <f t="shared" ref="EW148:FY148" si="239">EV148+(EV145-EW145)</f>
        <v>-26.870000000000005</v>
      </c>
      <c r="EX148" s="22">
        <f t="shared" si="239"/>
        <v>-30.570000000000007</v>
      </c>
      <c r="EY148" s="22">
        <f t="shared" si="239"/>
        <v>-22.17</v>
      </c>
      <c r="EZ148" s="22">
        <f>EY148+(EY145-EZ145)-3.53</f>
        <v>-25.799999999999997</v>
      </c>
      <c r="FA148" s="22">
        <f t="shared" si="239"/>
        <v>-25.600000000000009</v>
      </c>
      <c r="FB148" s="22">
        <f t="shared" si="239"/>
        <v>-28.600000000000009</v>
      </c>
      <c r="FC148" s="22">
        <f t="shared" si="239"/>
        <v>-21.700000000000003</v>
      </c>
      <c r="FD148" s="22">
        <f t="shared" si="239"/>
        <v>-25.400000000000006</v>
      </c>
      <c r="FE148" s="22">
        <f t="shared" si="239"/>
        <v>-16.900000000000006</v>
      </c>
      <c r="FF148" s="22">
        <f t="shared" si="239"/>
        <v>-14</v>
      </c>
      <c r="FG148" s="22">
        <f>FF148+(FF145-FG145)+2.77</f>
        <v>-17.029999999999998</v>
      </c>
      <c r="FH148" s="22">
        <f t="shared" si="239"/>
        <v>-22.830000000000009</v>
      </c>
      <c r="FI148" s="22">
        <f t="shared" si="239"/>
        <v>-20.130000000000006</v>
      </c>
      <c r="FJ148" s="22">
        <f t="shared" si="239"/>
        <v>-19.930000000000003</v>
      </c>
      <c r="FK148" s="22">
        <f t="shared" si="239"/>
        <v>-17.430000000000003</v>
      </c>
      <c r="FL148" s="22">
        <f t="shared" si="239"/>
        <v>-15.430000000000003</v>
      </c>
      <c r="FM148" s="22">
        <f t="shared" si="239"/>
        <v>-23.23</v>
      </c>
      <c r="FN148" s="22">
        <f>FM148+(FM145-FN145)+1.43</f>
        <v>-15.900000000000009</v>
      </c>
      <c r="FO148" s="22">
        <f t="shared" si="239"/>
        <v>-14.599999999999998</v>
      </c>
      <c r="FP148" s="22">
        <f t="shared" si="239"/>
        <v>-18.200000000000006</v>
      </c>
      <c r="FQ148" s="22">
        <f t="shared" si="239"/>
        <v>-15.200000000000006</v>
      </c>
      <c r="FR148" s="22">
        <f t="shared" si="239"/>
        <v>-6.8000000000000007</v>
      </c>
      <c r="FS148" s="22">
        <f t="shared" si="239"/>
        <v>-2.0000000000000036</v>
      </c>
      <c r="FT148" s="22">
        <f t="shared" si="239"/>
        <v>-1.3000000000000007</v>
      </c>
      <c r="FU148" s="22">
        <f>FT148+(FT145-FU145)+2.27</f>
        <v>-0.23000000000000353</v>
      </c>
      <c r="FV148" s="22">
        <f t="shared" si="239"/>
        <v>-1.830000000000005</v>
      </c>
      <c r="FW148" s="22">
        <f t="shared" si="239"/>
        <v>-4.3300000000000054</v>
      </c>
      <c r="FX148" s="22">
        <f t="shared" si="239"/>
        <v>-8.9300000000000068</v>
      </c>
      <c r="FY148" s="22">
        <f t="shared" si="239"/>
        <v>-4.8300000000000054</v>
      </c>
      <c r="FZ148" s="22">
        <f t="shared" ref="FZ148:HE148" si="240">FY148+(FY145-FZ145)</f>
        <v>-5.5300000000000011</v>
      </c>
      <c r="GA148" s="22">
        <f t="shared" si="240"/>
        <v>-11.329999999999998</v>
      </c>
      <c r="GB148" s="22">
        <f>GA148+(GA145-GB145)-0.07</f>
        <v>-12.600000000000001</v>
      </c>
      <c r="GC148" s="22">
        <f t="shared" si="240"/>
        <v>-7.5000000000000071</v>
      </c>
      <c r="GD148" s="22">
        <f t="shared" si="240"/>
        <v>-5.2000000000000028</v>
      </c>
      <c r="GE148" s="22">
        <f t="shared" si="240"/>
        <v>-5.3000000000000043</v>
      </c>
      <c r="GF148" s="22">
        <f t="shared" si="240"/>
        <v>-0.60000000000000142</v>
      </c>
      <c r="GG148" s="22">
        <f t="shared" si="240"/>
        <v>3.5999999999999943</v>
      </c>
      <c r="GH148" s="22">
        <f t="shared" si="240"/>
        <v>-3.4000000000000057</v>
      </c>
      <c r="GI148" s="22">
        <f>GH148+(GH145-GI145)+0.35</f>
        <v>-9.7500000000000018</v>
      </c>
      <c r="GJ148" s="22">
        <f t="shared" si="240"/>
        <v>-13.85000000000001</v>
      </c>
      <c r="GK148" s="22">
        <f t="shared" si="240"/>
        <v>-14.250000000000002</v>
      </c>
      <c r="GL148" s="22">
        <f t="shared" si="240"/>
        <v>-12.85000000000001</v>
      </c>
      <c r="GM148" s="22">
        <f t="shared" si="240"/>
        <v>-5.3500000000000032</v>
      </c>
      <c r="GN148" s="22">
        <f t="shared" si="240"/>
        <v>-0.3500000000000032</v>
      </c>
      <c r="GO148" s="22">
        <f t="shared" si="240"/>
        <v>-5.550000000000006</v>
      </c>
      <c r="GP148" s="22">
        <f>GO148+(GO145-GP145)-0.38</f>
        <v>-15.230000000000011</v>
      </c>
      <c r="GQ148" s="22">
        <f t="shared" si="240"/>
        <v>-14.730000000000011</v>
      </c>
      <c r="GR148" s="22">
        <f t="shared" si="240"/>
        <v>-8.3300000000000054</v>
      </c>
      <c r="GS148" s="22">
        <f t="shared" si="240"/>
        <v>-6.230000000000004</v>
      </c>
      <c r="GT148" s="22">
        <f t="shared" si="240"/>
        <v>-1.6300000000000026</v>
      </c>
      <c r="GU148" s="22">
        <f t="shared" si="240"/>
        <v>-0.43000000000000682</v>
      </c>
      <c r="GV148" s="22">
        <f t="shared" si="240"/>
        <v>3.5699999999999932</v>
      </c>
      <c r="GW148" s="22">
        <f>GV148+(GV145-GW145)-1.5</f>
        <v>4.269999999999996</v>
      </c>
      <c r="GX148" s="22">
        <f t="shared" si="240"/>
        <v>4.8699999999999974</v>
      </c>
      <c r="GY148" s="22">
        <f t="shared" si="240"/>
        <v>2.8699999999999974</v>
      </c>
      <c r="GZ148" s="22">
        <f t="shared" si="240"/>
        <v>-0.63000000000000256</v>
      </c>
      <c r="HA148" s="22">
        <f t="shared" si="240"/>
        <v>-5.3300000000000054</v>
      </c>
      <c r="HB148" s="22">
        <f t="shared" si="240"/>
        <v>-6.9300000000000068</v>
      </c>
      <c r="HC148" s="22">
        <f t="shared" si="240"/>
        <v>-4.1300000000000026</v>
      </c>
      <c r="HD148" s="22">
        <f>HC148+(HC145-HD145)+1.03</f>
        <v>-2.000000000000008</v>
      </c>
      <c r="HE148" s="22">
        <f t="shared" si="240"/>
        <v>2.6999999999999948</v>
      </c>
      <c r="HF148" s="22">
        <f t="shared" ref="HF148:IL148" si="241">HE148+(HE145-HF145)</f>
        <v>5.2999999999999963</v>
      </c>
      <c r="HG148" s="22">
        <f t="shared" si="241"/>
        <v>3.6999999999999948</v>
      </c>
      <c r="HH148" s="22">
        <f t="shared" si="241"/>
        <v>-4.6000000000000023</v>
      </c>
      <c r="HI148" s="22">
        <f t="shared" si="241"/>
        <v>-5.6000000000000023</v>
      </c>
      <c r="HJ148" s="22">
        <f t="shared" si="241"/>
        <v>2.499999999999992</v>
      </c>
      <c r="HK148" s="22">
        <f>HJ148+(HJ145-HK145)+0.13</f>
        <v>0.92999999999999627</v>
      </c>
      <c r="HL148" s="22">
        <f t="shared" si="241"/>
        <v>-0.77000000000000657</v>
      </c>
      <c r="HM148" s="22">
        <f t="shared" si="241"/>
        <v>-4.0700000000000038</v>
      </c>
      <c r="HN148" s="22">
        <f t="shared" si="241"/>
        <v>-7.0700000000000109</v>
      </c>
      <c r="HO148" s="22">
        <f t="shared" si="241"/>
        <v>-6.4700000000000024</v>
      </c>
      <c r="HP148" s="22">
        <f t="shared" si="241"/>
        <v>-5.2700000000000067</v>
      </c>
      <c r="HQ148" s="22">
        <f t="shared" si="241"/>
        <v>-2.2700000000000067</v>
      </c>
      <c r="HR148" s="22">
        <f>HQ148+(HQ145-HR145)+0.09</f>
        <v>3.7199999999999918</v>
      </c>
      <c r="HS148" s="22">
        <f t="shared" si="241"/>
        <v>9.6199999999999974</v>
      </c>
      <c r="HT148" s="22">
        <f t="shared" si="241"/>
        <v>6.1199999999999974</v>
      </c>
      <c r="HU148" s="22">
        <f t="shared" si="241"/>
        <v>0.71999999999999176</v>
      </c>
      <c r="HV148" s="22">
        <f t="shared" si="241"/>
        <v>-3.1800000000000068</v>
      </c>
      <c r="HW148" s="22">
        <f t="shared" si="241"/>
        <v>0.61999999999999744</v>
      </c>
      <c r="HX148" s="22">
        <f t="shared" si="241"/>
        <v>1.4199999999999946</v>
      </c>
      <c r="HY148" s="22">
        <f>HX148+(HX145-HY145)+3.05</f>
        <v>4.1699999999999973</v>
      </c>
      <c r="HZ148" s="22">
        <f t="shared" si="241"/>
        <v>7.4699999999999944</v>
      </c>
      <c r="IA148" s="22">
        <f t="shared" si="241"/>
        <v>5.0699999999999958</v>
      </c>
      <c r="IB148" s="22">
        <f t="shared" si="241"/>
        <v>6.4699999999999944</v>
      </c>
      <c r="IC148" s="22">
        <f t="shared" si="241"/>
        <v>4.2699999999999916</v>
      </c>
      <c r="ID148" s="22">
        <f t="shared" si="241"/>
        <v>0.96999999999999442</v>
      </c>
      <c r="IE148" s="22">
        <f t="shared" si="241"/>
        <v>3.5699999999999958</v>
      </c>
      <c r="IF148" s="22">
        <f>IE148+(IE145-IF145)-1.95</f>
        <v>5.7199999999999971</v>
      </c>
      <c r="IG148" s="22">
        <f t="shared" si="241"/>
        <v>6.9199999999999928</v>
      </c>
      <c r="IH148" s="22">
        <f t="shared" si="241"/>
        <v>8.2199999999999971</v>
      </c>
      <c r="II148" s="22">
        <f t="shared" si="241"/>
        <v>7.1199999999999957</v>
      </c>
      <c r="IJ148" s="22">
        <f t="shared" si="241"/>
        <v>9.5199999999999942</v>
      </c>
      <c r="IK148" s="22">
        <f t="shared" si="241"/>
        <v>9.6199999999999957</v>
      </c>
      <c r="IL148" s="22">
        <f t="shared" si="241"/>
        <v>10.919999999999993</v>
      </c>
      <c r="IM148" s="22">
        <f>IL148+(IL145-IM145)-2.99</f>
        <v>7.9299999999999926</v>
      </c>
      <c r="IN148" s="22">
        <f t="shared" ref="IN148:IS148" si="242">IM148+(IM145-IN145)</f>
        <v>9.3299999999999912</v>
      </c>
      <c r="IO148" s="22">
        <f t="shared" si="242"/>
        <v>8.2299999999999969</v>
      </c>
      <c r="IP148" s="22">
        <f t="shared" si="242"/>
        <v>5.4299999999999926</v>
      </c>
      <c r="IQ148" s="22">
        <f t="shared" si="242"/>
        <v>6.529999999999994</v>
      </c>
      <c r="IR148" s="22">
        <f t="shared" si="242"/>
        <v>4.3299999999999912</v>
      </c>
      <c r="IS148" s="22">
        <f t="shared" si="242"/>
        <v>4.2299999999999969</v>
      </c>
      <c r="IT148" s="64"/>
      <c r="IU148" s="64"/>
      <c r="IV148" s="64"/>
    </row>
    <row r="149" spans="1:256" s="56" customFormat="1" ht="10.199999999999999" x14ac:dyDescent="0.2">
      <c r="A149" s="55" t="s">
        <v>33</v>
      </c>
      <c r="B149" s="102">
        <v>-0.93</v>
      </c>
      <c r="C149" s="54" t="s">
        <v>62</v>
      </c>
      <c r="D149" s="55"/>
      <c r="E149" s="55"/>
      <c r="F149" s="55"/>
      <c r="G149" s="55"/>
      <c r="H149" s="53">
        <f>SUM(B148:H148)+12</f>
        <v>81.009999999999962</v>
      </c>
      <c r="I149" s="57">
        <v>-0.04</v>
      </c>
      <c r="J149" s="55"/>
      <c r="K149" s="55"/>
      <c r="L149" s="55"/>
      <c r="M149" s="55"/>
      <c r="N149" s="55"/>
      <c r="O149" s="54">
        <f>SUM(I148:O148)</f>
        <v>78.029999999999959</v>
      </c>
      <c r="P149" s="58">
        <v>0.35</v>
      </c>
      <c r="Q149" s="55"/>
      <c r="R149" s="55"/>
      <c r="S149" s="55"/>
      <c r="T149" s="55"/>
      <c r="U149" s="55"/>
      <c r="V149" s="54">
        <f>SUM(P148:V148)</f>
        <v>78.979999999999961</v>
      </c>
      <c r="W149" s="57">
        <v>-1.77</v>
      </c>
      <c r="X149" s="55"/>
      <c r="Y149" s="55"/>
      <c r="Z149" s="55"/>
      <c r="AA149" s="55"/>
      <c r="AB149" s="55"/>
      <c r="AC149" s="54">
        <f>SUM(W148:AC148)</f>
        <v>61.989999999999959</v>
      </c>
      <c r="AD149" s="59">
        <v>1.69</v>
      </c>
      <c r="AE149" s="55"/>
      <c r="AF149" s="55"/>
      <c r="AG149" s="55"/>
      <c r="AH149" s="55"/>
      <c r="AI149" s="55"/>
      <c r="AJ149" s="54">
        <f>SUM(AD148:AJ148)</f>
        <v>49.01999999999996</v>
      </c>
      <c r="AK149" s="57">
        <v>-3.83</v>
      </c>
      <c r="AL149" s="55"/>
      <c r="AM149" s="55"/>
      <c r="AN149" s="55"/>
      <c r="AO149" s="55"/>
      <c r="AP149" s="55"/>
      <c r="AQ149" s="54">
        <f>SUM(AK148:AQ148)</f>
        <v>42.009999999999962</v>
      </c>
      <c r="AR149" s="58">
        <v>0.13</v>
      </c>
      <c r="AS149" s="55"/>
      <c r="AT149" s="55"/>
      <c r="AU149" s="55"/>
      <c r="AV149" s="55"/>
      <c r="AW149" s="55"/>
      <c r="AX149" s="54">
        <f>SUM(AR148:AX148)</f>
        <v>13.019999999999953</v>
      </c>
      <c r="AY149" s="54">
        <v>-1.51</v>
      </c>
      <c r="AZ149" s="55"/>
      <c r="BA149" s="55"/>
      <c r="BB149" s="55"/>
      <c r="BC149" s="55"/>
      <c r="BD149" s="55"/>
      <c r="BE149" s="54">
        <f>SUM(AY148:BE148)</f>
        <v>4.0499999999999536</v>
      </c>
      <c r="BF149" s="58">
        <v>-1.74</v>
      </c>
      <c r="BG149" s="55"/>
      <c r="BH149" s="55">
        <f>AVERAGE(AD143:BH143)</f>
        <v>52.045161290322575</v>
      </c>
      <c r="BI149" s="55"/>
      <c r="BJ149" s="55"/>
      <c r="BK149" s="55"/>
      <c r="BL149" s="54">
        <f>SUM(BF148:BL148)</f>
        <v>11.969999999999944</v>
      </c>
      <c r="BM149" s="58">
        <v>0.22</v>
      </c>
      <c r="BN149" s="55"/>
      <c r="BO149" s="55"/>
      <c r="BP149" s="55"/>
      <c r="BQ149" s="55"/>
      <c r="BR149" s="55"/>
      <c r="BS149" s="54">
        <f>SUM(BM148:BS148)</f>
        <v>9.00999999999995</v>
      </c>
      <c r="BT149" s="58">
        <v>2.12</v>
      </c>
      <c r="BU149" s="55"/>
      <c r="BV149" s="55"/>
      <c r="BW149" s="55"/>
      <c r="BX149" s="55"/>
      <c r="BY149" s="55"/>
      <c r="BZ149" s="54">
        <f>SUM(BT148:BZ148)</f>
        <v>-19.950000000000042</v>
      </c>
      <c r="CA149" s="58">
        <v>-0.74</v>
      </c>
      <c r="CB149" s="55"/>
      <c r="CC149" s="55"/>
      <c r="CD149" s="55"/>
      <c r="CE149" s="55"/>
      <c r="CF149" s="55"/>
      <c r="CG149" s="54">
        <f>SUM(CA148:CG148)</f>
        <v>4.9699999999999545</v>
      </c>
      <c r="CH149" s="58">
        <v>-2.25</v>
      </c>
      <c r="CI149" s="55"/>
      <c r="CJ149" s="55"/>
      <c r="CK149" s="55"/>
      <c r="CL149" s="55"/>
      <c r="CM149" s="54">
        <f>SUM(CG148:CM148)</f>
        <v>-68.530000000000044</v>
      </c>
      <c r="CN149" s="54">
        <f>SUM(CH148:CN148)</f>
        <v>-68.980000000000047</v>
      </c>
      <c r="CO149" s="58">
        <v>-2.27</v>
      </c>
      <c r="CP149" s="55"/>
      <c r="CQ149" s="55"/>
      <c r="CR149" s="55"/>
      <c r="CS149" s="55"/>
      <c r="CT149" s="55"/>
      <c r="CU149" s="54">
        <f>SUM(CO148:CU148)</f>
        <v>-72.970000000000027</v>
      </c>
      <c r="CV149" s="54">
        <f>3.41</f>
        <v>3.41</v>
      </c>
      <c r="CW149" s="55"/>
      <c r="CX149" s="55"/>
      <c r="CY149" s="55"/>
      <c r="CZ149" s="55"/>
      <c r="DA149" s="55"/>
      <c r="DB149" s="54">
        <f>SUM(CV148:DB148)</f>
        <v>-116</v>
      </c>
      <c r="DC149" s="58">
        <v>1.56</v>
      </c>
      <c r="DD149" s="55"/>
      <c r="DE149" s="55"/>
      <c r="DF149" s="55"/>
      <c r="DG149" s="55"/>
      <c r="DH149" s="55"/>
      <c r="DI149" s="54">
        <f>SUM(DC148:DI148)</f>
        <v>-172.98000000000002</v>
      </c>
      <c r="DJ149" s="55">
        <v>4.5</v>
      </c>
      <c r="DK149" s="55"/>
      <c r="DL149" s="55"/>
      <c r="DM149" s="55"/>
      <c r="DN149" s="55"/>
      <c r="DO149" s="55"/>
      <c r="DP149" s="54">
        <f>SUM(DJ148:DP148)</f>
        <v>-132.98000000000002</v>
      </c>
      <c r="DQ149" s="66">
        <v>-7.13</v>
      </c>
      <c r="DW149" s="54">
        <f>SUM(DQ148:DW148)</f>
        <v>-114.99000000000004</v>
      </c>
      <c r="DX149" s="56">
        <v>1.81</v>
      </c>
      <c r="ED149" s="54">
        <f>SUM(DX148:ED148)</f>
        <v>-110.02000000000004</v>
      </c>
      <c r="EE149" s="66">
        <v>-2.54</v>
      </c>
      <c r="EK149" s="54">
        <f>SUM(EE148:EK148)</f>
        <v>-195.00000000000003</v>
      </c>
      <c r="EL149" s="56">
        <v>3.49</v>
      </c>
      <c r="ER149" s="54">
        <f>SUM(EL148:ER148)</f>
        <v>-241.97000000000003</v>
      </c>
      <c r="ES149" s="56">
        <v>0.64</v>
      </c>
      <c r="EY149" s="54">
        <f>SUM(ES148:EY148)</f>
        <v>-212.99</v>
      </c>
      <c r="EZ149" s="71">
        <v>-3.53</v>
      </c>
      <c r="FF149" s="54">
        <f>SUM(EZ148:FF148)</f>
        <v>-158.00000000000003</v>
      </c>
      <c r="FG149" s="71">
        <v>2.77</v>
      </c>
      <c r="FM149" s="54">
        <f>SUM(FG148:FM148)</f>
        <v>-136.01000000000002</v>
      </c>
      <c r="FN149" s="56">
        <v>1.43</v>
      </c>
      <c r="FT149" s="54">
        <f>SUM(FN148:FT148)</f>
        <v>-74.000000000000014</v>
      </c>
      <c r="FU149" s="56">
        <v>2.27</v>
      </c>
      <c r="GA149" s="54">
        <f>SUM(FU148:GA148)</f>
        <v>-37.010000000000026</v>
      </c>
      <c r="GB149" s="72">
        <v>-7.0000000000000007E-2</v>
      </c>
      <c r="GH149" s="54">
        <f>SUM(GB148:GH148)</f>
        <v>-31.000000000000028</v>
      </c>
      <c r="GI149" s="56">
        <v>0.35</v>
      </c>
      <c r="GJ149" s="54"/>
      <c r="GO149" s="54">
        <f>SUM(GI148:GO148)</f>
        <v>-61.950000000000031</v>
      </c>
      <c r="GP149" s="71">
        <v>-0.38</v>
      </c>
      <c r="GS149" s="54"/>
      <c r="GV149" s="54">
        <f>SUM(GP148:GV148)</f>
        <v>-43.010000000000048</v>
      </c>
      <c r="GW149" s="71">
        <v>-1.5</v>
      </c>
      <c r="HB149" s="54"/>
      <c r="HC149" s="54">
        <f>SUM(GW148:HC148)</f>
        <v>-5.0100000000000264</v>
      </c>
      <c r="HD149" s="73">
        <v>1.03</v>
      </c>
      <c r="HJ149" s="54">
        <f>SUM(HD148:HJ148)</f>
        <v>1.9999999999999654</v>
      </c>
      <c r="HK149" s="58">
        <v>0.13</v>
      </c>
      <c r="HQ149" s="54">
        <f>SUM(HK148:HQ148)</f>
        <v>-24.990000000000041</v>
      </c>
      <c r="HR149" s="56">
        <v>0.09</v>
      </c>
      <c r="HT149" s="54"/>
      <c r="HX149" s="54">
        <f>SUM(HR148:HX148)</f>
        <v>19.039999999999964</v>
      </c>
      <c r="HY149" s="56">
        <v>3.05</v>
      </c>
      <c r="IC149" s="54"/>
      <c r="IE149" s="54">
        <f>SUM(HY148:IE148)</f>
        <v>31.989999999999966</v>
      </c>
      <c r="IF149" s="79">
        <v>-1.95</v>
      </c>
      <c r="IL149" s="54">
        <f>SUM(IF148:IL148)</f>
        <v>58.039999999999971</v>
      </c>
      <c r="IM149" s="66">
        <v>-2.99</v>
      </c>
      <c r="IS149" s="54">
        <f>SUM(IM148:IS148)</f>
        <v>46.009999999999955</v>
      </c>
    </row>
    <row r="150" spans="1:256" s="108" customFormat="1" ht="13.2" x14ac:dyDescent="0.25">
      <c r="A150" s="103" t="s">
        <v>30</v>
      </c>
      <c r="B150" s="105">
        <f>IN22+B149</f>
        <v>1.4700000000000002</v>
      </c>
      <c r="C150" s="103"/>
      <c r="D150" s="103"/>
      <c r="E150" s="103"/>
      <c r="F150" s="103"/>
      <c r="G150" s="103"/>
      <c r="H150" s="104">
        <v>70</v>
      </c>
      <c r="I150" s="105">
        <f>B150+I149</f>
        <v>1.4300000000000002</v>
      </c>
      <c r="J150" s="103"/>
      <c r="K150" s="103"/>
      <c r="L150" s="103"/>
      <c r="M150" s="103"/>
      <c r="N150" s="103"/>
      <c r="O150" s="104">
        <v>52</v>
      </c>
      <c r="P150" s="105">
        <f>I150+P149</f>
        <v>1.7800000000000002</v>
      </c>
      <c r="Q150" s="103"/>
      <c r="R150" s="103"/>
      <c r="S150" s="103"/>
      <c r="T150" s="103"/>
      <c r="U150" s="103"/>
      <c r="V150" s="104">
        <v>41</v>
      </c>
      <c r="W150" s="105">
        <f>P150+W149</f>
        <v>1.0000000000000231E-2</v>
      </c>
      <c r="X150" s="103"/>
      <c r="Y150" s="103"/>
      <c r="Z150" s="103"/>
      <c r="AA150" s="103"/>
      <c r="AB150" s="103"/>
      <c r="AC150" s="104">
        <v>41</v>
      </c>
      <c r="AD150" s="106">
        <f>W150+AD149</f>
        <v>1.7000000000000002</v>
      </c>
      <c r="AE150" s="103"/>
      <c r="AF150" s="103"/>
      <c r="AG150" s="103"/>
      <c r="AH150" s="103"/>
      <c r="AI150" s="103"/>
      <c r="AJ150" s="104">
        <v>41</v>
      </c>
      <c r="AK150" s="107">
        <f>AD150+AK149</f>
        <v>-2.13</v>
      </c>
      <c r="AL150" s="103"/>
      <c r="AM150" s="103"/>
      <c r="AN150" s="103"/>
      <c r="AO150" s="103"/>
      <c r="AP150" s="103"/>
      <c r="AQ150" s="104">
        <v>58</v>
      </c>
      <c r="AR150" s="107">
        <f>AK150+AR149</f>
        <v>-2</v>
      </c>
      <c r="AS150" s="103"/>
      <c r="AT150" s="103"/>
      <c r="AU150" s="103"/>
      <c r="AV150" s="103"/>
      <c r="AW150" s="103"/>
      <c r="AX150" s="104">
        <v>36</v>
      </c>
      <c r="AY150" s="107">
        <f>AR150+AY149</f>
        <v>-3.51</v>
      </c>
      <c r="AZ150" s="103"/>
      <c r="BA150" s="103"/>
      <c r="BB150" s="103"/>
      <c r="BC150" s="103"/>
      <c r="BD150" s="103"/>
      <c r="BE150" s="104">
        <v>48</v>
      </c>
      <c r="BF150" s="107">
        <f>AY150+BF149</f>
        <v>-5.25</v>
      </c>
      <c r="BG150" s="103"/>
      <c r="BH150" s="103">
        <f>AVERAGE(AD146:BH146)</f>
        <v>50.817451612903213</v>
      </c>
      <c r="BI150" s="103">
        <v>50.7</v>
      </c>
      <c r="BJ150" s="103"/>
      <c r="BK150" s="103"/>
      <c r="BL150" s="104">
        <v>-24</v>
      </c>
      <c r="BM150" s="107">
        <f>BF150+BM149</f>
        <v>-5.03</v>
      </c>
      <c r="BN150" s="103"/>
      <c r="BO150" s="103"/>
      <c r="BP150" s="103"/>
      <c r="BQ150" s="103"/>
      <c r="BR150" s="103"/>
      <c r="BS150" s="104">
        <v>-45</v>
      </c>
      <c r="BT150" s="107">
        <f>BM150+BT149</f>
        <v>-2.91</v>
      </c>
      <c r="BU150" s="103"/>
      <c r="BV150" s="103"/>
      <c r="BW150" s="103"/>
      <c r="BX150" s="103"/>
      <c r="BY150" s="103"/>
      <c r="BZ150" s="104">
        <v>-13</v>
      </c>
      <c r="CA150" s="107">
        <f>BT150+CA149</f>
        <v>-3.6500000000000004</v>
      </c>
      <c r="CB150" s="103"/>
      <c r="CC150" s="103"/>
      <c r="CD150" s="103"/>
      <c r="CE150" s="103"/>
      <c r="CF150" s="103"/>
      <c r="CG150" s="104">
        <v>8</v>
      </c>
      <c r="CH150" s="107">
        <f>CA150+CH149</f>
        <v>-5.9</v>
      </c>
      <c r="CI150" s="103"/>
      <c r="CJ150" s="103"/>
      <c r="CK150" s="103"/>
      <c r="CL150" s="103"/>
      <c r="CM150" s="103">
        <v>61.7</v>
      </c>
      <c r="CN150" s="104">
        <v>27</v>
      </c>
      <c r="CO150" s="107">
        <f>CH150+CO149</f>
        <v>-8.17</v>
      </c>
      <c r="CP150" s="103"/>
      <c r="CQ150" s="103"/>
      <c r="CR150" s="103"/>
      <c r="CS150" s="103"/>
      <c r="CT150" s="103"/>
      <c r="CU150" s="104">
        <v>-49</v>
      </c>
      <c r="CV150" s="107">
        <f>CO150+CV149</f>
        <v>-4.76</v>
      </c>
      <c r="CW150" s="103"/>
      <c r="CX150" s="103"/>
      <c r="CY150" s="103"/>
      <c r="CZ150" s="103"/>
      <c r="DA150" s="103"/>
      <c r="DB150" s="104">
        <v>-85</v>
      </c>
      <c r="DC150" s="107">
        <f>CV150+DC149</f>
        <v>-3.1999999999999997</v>
      </c>
      <c r="DD150" s="103"/>
      <c r="DE150" s="103"/>
      <c r="DF150" s="103"/>
      <c r="DG150" s="103"/>
      <c r="DH150" s="103"/>
      <c r="DI150" s="104">
        <v>-167</v>
      </c>
      <c r="DJ150" s="107">
        <f>DC150+DJ149</f>
        <v>1.3000000000000003</v>
      </c>
      <c r="DK150" s="103"/>
      <c r="DL150" s="103"/>
      <c r="DM150" s="103"/>
      <c r="DN150" s="103"/>
      <c r="DO150" s="103"/>
      <c r="DP150" s="104">
        <v>-167</v>
      </c>
      <c r="DQ150" s="107">
        <f>DJ150+DQ149</f>
        <v>-5.83</v>
      </c>
      <c r="DR150" s="103">
        <v>77.400000000000006</v>
      </c>
      <c r="DW150" s="104">
        <v>-167</v>
      </c>
      <c r="DX150" s="107">
        <f>DQ150+DX149</f>
        <v>-4.0199999999999996</v>
      </c>
      <c r="ED150" s="104">
        <v>-167</v>
      </c>
      <c r="EE150" s="107">
        <f>DX150+EE149</f>
        <v>-6.56</v>
      </c>
      <c r="EK150" s="104">
        <v>-167</v>
      </c>
      <c r="EL150" s="107">
        <f>EE150+EL149</f>
        <v>-3.0699999999999994</v>
      </c>
      <c r="ER150" s="104">
        <v>-167</v>
      </c>
      <c r="ES150" s="107">
        <f>EL150+ES149</f>
        <v>-2.4299999999999993</v>
      </c>
      <c r="EW150" s="103">
        <v>82.9</v>
      </c>
      <c r="EY150" s="104">
        <v>-167</v>
      </c>
      <c r="EZ150" s="107">
        <f>ES150+EZ149</f>
        <v>-5.9599999999999991</v>
      </c>
      <c r="FF150" s="104">
        <v>-167</v>
      </c>
      <c r="FG150" s="107">
        <f>EZ150+FG149</f>
        <v>-3.1899999999999991</v>
      </c>
      <c r="FM150" s="104">
        <v>-167</v>
      </c>
      <c r="FN150" s="107">
        <f>FG150+FN149</f>
        <v>-1.7599999999999991</v>
      </c>
      <c r="FT150" s="104">
        <v>-167</v>
      </c>
      <c r="FU150" s="107">
        <f>FN150+FU149</f>
        <v>0.5100000000000009</v>
      </c>
      <c r="FZ150" s="103">
        <v>77.7</v>
      </c>
      <c r="GA150" s="104">
        <v>-167</v>
      </c>
      <c r="GB150" s="107">
        <f>FU150+GB149</f>
        <v>0.44000000000000089</v>
      </c>
      <c r="GH150" s="104">
        <v>-167</v>
      </c>
      <c r="GI150" s="107">
        <f>GB150+GI149</f>
        <v>0.79000000000000092</v>
      </c>
      <c r="GJ150" s="104"/>
      <c r="GO150" s="104">
        <v>-167</v>
      </c>
      <c r="GP150" s="107">
        <f>GI150+GP149</f>
        <v>0.41000000000000092</v>
      </c>
      <c r="GS150" s="104"/>
      <c r="GV150" s="104">
        <v>-167</v>
      </c>
      <c r="GW150" s="107">
        <f>GP150+GW149</f>
        <v>-1.089999999999999</v>
      </c>
      <c r="HB150" s="104"/>
      <c r="HC150" s="104">
        <v>-167</v>
      </c>
      <c r="HD150" s="107">
        <f>GW150+HD149</f>
        <v>-5.9999999999998943E-2</v>
      </c>
      <c r="HE150" s="103">
        <v>63.8</v>
      </c>
      <c r="HJ150" s="104">
        <v>-167</v>
      </c>
      <c r="HK150" s="107">
        <f>HD150+HK149</f>
        <v>7.0000000000001061E-2</v>
      </c>
      <c r="HQ150" s="104">
        <v>-167</v>
      </c>
      <c r="HR150" s="107">
        <f>HK150+HR149</f>
        <v>0.16000000000000106</v>
      </c>
      <c r="HT150" s="104"/>
      <c r="HX150" s="104">
        <v>-167</v>
      </c>
      <c r="HY150" s="107">
        <f>HR150+HY149</f>
        <v>3.2100000000000009</v>
      </c>
      <c r="IC150" s="104"/>
      <c r="IE150" s="104">
        <v>-167</v>
      </c>
      <c r="IF150" s="107">
        <f>HY150+IF149</f>
        <v>1.2600000000000009</v>
      </c>
      <c r="II150" s="103">
        <v>53.2</v>
      </c>
      <c r="IL150" s="104">
        <v>-167</v>
      </c>
      <c r="IM150" s="107">
        <f>IF150+IM149</f>
        <v>-1.7299999999999993</v>
      </c>
      <c r="IS150" s="104">
        <v>-167</v>
      </c>
    </row>
    <row r="151" spans="1:256" x14ac:dyDescent="0.2">
      <c r="A151" s="32" t="s">
        <v>45</v>
      </c>
      <c r="B151" s="32"/>
      <c r="C151" s="32"/>
      <c r="D151" s="32"/>
      <c r="E151" s="32"/>
      <c r="F151" s="32"/>
      <c r="G151" s="32">
        <f>IT23</f>
        <v>349.1</v>
      </c>
      <c r="H151" s="32">
        <f>SUM(B143:H143)</f>
        <v>338.5</v>
      </c>
      <c r="I151" s="32">
        <f>H151/7</f>
        <v>48.357142857142854</v>
      </c>
      <c r="J151" s="32"/>
      <c r="K151" s="32"/>
      <c r="L151" s="32"/>
      <c r="M151" s="32"/>
      <c r="N151" s="32"/>
      <c r="O151" s="32">
        <f>SUM(I143:O143)</f>
        <v>333.30000000000007</v>
      </c>
      <c r="P151" s="32">
        <f>O151/7</f>
        <v>47.614285714285721</v>
      </c>
      <c r="Q151" s="32"/>
      <c r="R151" s="32"/>
      <c r="S151" s="32"/>
      <c r="T151" s="32"/>
      <c r="U151" s="32"/>
      <c r="V151" s="32">
        <f>SUM(P143:V143)</f>
        <v>335.99999999999994</v>
      </c>
      <c r="W151" s="32">
        <f>V151/7</f>
        <v>47.999999999999993</v>
      </c>
      <c r="X151" s="32"/>
      <c r="Y151" s="32"/>
      <c r="Z151" s="32"/>
      <c r="AA151" s="32"/>
      <c r="AB151" s="32"/>
      <c r="AC151" s="32">
        <f>SUM(W143:AC143)</f>
        <v>336.40000000000003</v>
      </c>
      <c r="AD151" s="32"/>
      <c r="AE151" s="32"/>
      <c r="AF151" s="32"/>
      <c r="AG151" s="32"/>
      <c r="AH151" s="32"/>
      <c r="AI151" s="32"/>
      <c r="AJ151" s="32">
        <f>SUM(AD143:AJ143)</f>
        <v>361.5</v>
      </c>
      <c r="AK151" s="32">
        <f>AJ151/7</f>
        <v>51.642857142857146</v>
      </c>
      <c r="AL151" s="32"/>
      <c r="AM151" s="32"/>
      <c r="AN151" s="32"/>
      <c r="AO151" s="32"/>
      <c r="AP151" s="32"/>
      <c r="AQ151" s="32">
        <f>SUM(AK143:AQ143)</f>
        <v>345</v>
      </c>
      <c r="AR151" s="32">
        <f>AQ151/7</f>
        <v>49.285714285714285</v>
      </c>
      <c r="AS151" s="32"/>
      <c r="AT151" s="32"/>
      <c r="AU151" s="32"/>
      <c r="AV151" s="32"/>
      <c r="AW151" s="32"/>
      <c r="AX151" s="32">
        <f>SUM(AR143:AX143)</f>
        <v>381.2</v>
      </c>
      <c r="AY151" s="32">
        <f>AX151/7</f>
        <v>54.457142857142856</v>
      </c>
      <c r="AZ151" s="32"/>
      <c r="BA151" s="32"/>
      <c r="BB151" s="32"/>
      <c r="BC151" s="32"/>
      <c r="BD151" s="32"/>
      <c r="BE151" s="32">
        <f>SUM(AY143:BE143)</f>
        <v>385.5</v>
      </c>
      <c r="BF151" s="32">
        <f>BE151/7</f>
        <v>55.071428571428569</v>
      </c>
      <c r="BG151" s="32"/>
      <c r="BH151" s="32"/>
      <c r="BI151" s="32"/>
      <c r="BJ151" s="32"/>
      <c r="BK151" s="32"/>
      <c r="BL151" s="32">
        <f>SUM(BF143:BL143)</f>
        <v>364.9</v>
      </c>
      <c r="BM151" s="32">
        <f>BL151/7</f>
        <v>52.128571428571426</v>
      </c>
      <c r="BN151" s="32"/>
      <c r="BO151" s="32"/>
      <c r="BP151" s="32"/>
      <c r="BQ151" s="32"/>
      <c r="BR151" s="32"/>
      <c r="BS151" s="32">
        <f>SUM(BM143:BS143)</f>
        <v>370.29999999999995</v>
      </c>
      <c r="BT151" s="32">
        <f>BS151/7</f>
        <v>52.899999999999991</v>
      </c>
      <c r="BU151" s="32"/>
      <c r="BV151" s="32"/>
      <c r="BW151" s="32"/>
      <c r="BX151" s="32"/>
      <c r="BY151" s="32"/>
      <c r="BZ151" s="32">
        <f>SUM(BT143:BZ143)</f>
        <v>410.9</v>
      </c>
      <c r="CA151" s="32">
        <f>BZ151/7</f>
        <v>58.699999999999996</v>
      </c>
      <c r="CB151" s="32"/>
      <c r="CC151" s="32"/>
      <c r="CD151" s="32"/>
      <c r="CE151" s="32"/>
      <c r="CF151" s="32"/>
      <c r="CG151" s="32">
        <f>SUM(CA143:CG143)</f>
        <v>374.3</v>
      </c>
      <c r="CH151" s="32">
        <f>CG151/7</f>
        <v>53.471428571428575</v>
      </c>
      <c r="CI151" s="32"/>
      <c r="CJ151" s="32"/>
      <c r="CK151" s="32"/>
      <c r="CL151" s="32"/>
      <c r="CM151" s="32">
        <f>AVERAGE(BI143:CL143)</f>
        <v>56.46</v>
      </c>
      <c r="CN151" s="32">
        <f>SUM(CH143:CN143)</f>
        <v>444.2</v>
      </c>
      <c r="CO151" s="32">
        <f>CN151/7</f>
        <v>63.457142857142856</v>
      </c>
      <c r="CP151" s="32"/>
      <c r="CQ151" s="32"/>
      <c r="CR151" s="32"/>
      <c r="CS151" s="32"/>
      <c r="CT151" s="32"/>
      <c r="CU151" s="32">
        <f>SUM(CO143:CU143)</f>
        <v>430.90000000000003</v>
      </c>
      <c r="CV151" s="32">
        <f>CU151/7</f>
        <v>61.557142857142864</v>
      </c>
      <c r="CW151" s="32"/>
      <c r="CX151" s="32"/>
      <c r="CY151" s="32"/>
      <c r="CZ151" s="32"/>
      <c r="DA151" s="32"/>
      <c r="DB151" s="32">
        <f>SUM(CV143:DB143)</f>
        <v>475.50000000000006</v>
      </c>
      <c r="DC151" s="32">
        <f>DB151/7</f>
        <v>67.928571428571431</v>
      </c>
      <c r="DD151" s="32"/>
      <c r="DE151" s="32"/>
      <c r="DF151" s="32"/>
      <c r="DG151" s="32"/>
      <c r="DH151" s="32"/>
      <c r="DI151" s="32">
        <f>SUM(DC143:DI143)</f>
        <v>545.20000000000005</v>
      </c>
      <c r="DJ151" s="32"/>
      <c r="DK151" s="32"/>
      <c r="DL151" s="32"/>
      <c r="DM151" s="32"/>
      <c r="DN151" s="32"/>
      <c r="DO151" s="32"/>
      <c r="DP151" s="32">
        <f>SUM(DJ143:DP143)</f>
        <v>541.20000000000005</v>
      </c>
      <c r="DQ151" s="32"/>
      <c r="DR151" s="32">
        <f>AVERAGE(CN143:DQ143)</f>
        <v>70.793333333333322</v>
      </c>
      <c r="DW151" s="32">
        <f>SUM(DQ143:DW143)</f>
        <v>477.7</v>
      </c>
      <c r="ED151" s="32">
        <f>SUM(DX143:ED143)</f>
        <v>483.09999999999997</v>
      </c>
      <c r="EK151" s="32">
        <f>SUM(EE143:EK143)</f>
        <v>540.5</v>
      </c>
      <c r="ER151" s="32">
        <f>SUM(EL143:ER143)</f>
        <v>618.5</v>
      </c>
      <c r="EW151" s="32">
        <f>AVERAGE(DR143:EV143)</f>
        <v>77.390322580645162</v>
      </c>
      <c r="EY151" s="32">
        <f>SUM(ES143:EY143)</f>
        <v>588.79999999999995</v>
      </c>
      <c r="FF151" s="32">
        <f>SUM(EZ143:FF143)</f>
        <v>514.4</v>
      </c>
      <c r="FM151" s="32">
        <f>SUM(FG143:FM143)</f>
        <v>509.9</v>
      </c>
      <c r="FT151" s="32">
        <f>SUM(FN143:FT143)</f>
        <v>450.6</v>
      </c>
      <c r="FZ151" s="32">
        <f>AVERAGE(EW143:FY143)</f>
        <v>68.74482758620691</v>
      </c>
      <c r="GA151" s="32">
        <f>SUM(FU143:GA143)</f>
        <v>403.5</v>
      </c>
      <c r="GH151" s="32">
        <f>SUM(GB143:GH143)</f>
        <v>400.2</v>
      </c>
      <c r="GJ151" s="32"/>
      <c r="GO151" s="32">
        <f>SUM(GI143:GO143)</f>
        <v>436.79999999999995</v>
      </c>
      <c r="GS151" s="32"/>
      <c r="GV151" s="32">
        <f>SUM(GP143:GV143)</f>
        <v>443.09999999999997</v>
      </c>
      <c r="HB151" s="32"/>
      <c r="HC151" s="32">
        <f>SUM(GW143:HC143)</f>
        <v>406.09999999999997</v>
      </c>
      <c r="HE151" s="32">
        <f>AVERAGE(FZ143:HD143)</f>
        <v>60.280645161290323</v>
      </c>
      <c r="HJ151" s="32">
        <f>SUM(HD143:HJ143)</f>
        <v>400.20000000000005</v>
      </c>
      <c r="HK151" s="32"/>
      <c r="HQ151" s="32">
        <f>SUM(HK143:HQ143)</f>
        <v>426.30000000000007</v>
      </c>
      <c r="HT151" s="32"/>
      <c r="HX151" s="32">
        <f>SUM(HR143:HX143)</f>
        <v>382.90000000000003</v>
      </c>
      <c r="IC151" s="32"/>
      <c r="IE151" s="32">
        <f>SUM(HY143:IE143)</f>
        <v>391.29999999999995</v>
      </c>
      <c r="II151" s="32">
        <f>AVERAGE(HE143:IH143)</f>
        <v>56.57</v>
      </c>
      <c r="IL151" s="32">
        <f>SUM(IF143:IL143)</f>
        <v>351.6</v>
      </c>
      <c r="IS151" s="32">
        <f>SUM(IM143:IS143)</f>
        <v>342.70000000000005</v>
      </c>
    </row>
    <row r="152" spans="1:256" x14ac:dyDescent="0.2">
      <c r="A152" s="32" t="s">
        <v>46</v>
      </c>
      <c r="B152" s="32"/>
      <c r="C152" s="32"/>
      <c r="D152" s="32"/>
      <c r="E152" s="32"/>
      <c r="F152" s="32"/>
      <c r="G152" s="32"/>
      <c r="H152" s="32">
        <f>SUM(B144:H144)</f>
        <v>327.04900000000004</v>
      </c>
      <c r="I152" s="32">
        <f>H152/7</f>
        <v>46.72128571428572</v>
      </c>
      <c r="J152" s="32">
        <v>47.4</v>
      </c>
      <c r="K152" s="32"/>
      <c r="L152" s="32"/>
      <c r="M152" s="32"/>
      <c r="N152" s="32"/>
      <c r="O152" s="32">
        <f>SUM(I144:O144)</f>
        <v>325.92700000000002</v>
      </c>
      <c r="P152" s="32">
        <f>O152/7</f>
        <v>46.561</v>
      </c>
      <c r="Q152" s="32"/>
      <c r="R152" s="32"/>
      <c r="S152" s="32"/>
      <c r="T152" s="32"/>
      <c r="U152" s="32"/>
      <c r="V152" s="32">
        <f>SUM(P144:V144)</f>
        <v>325.62400000000002</v>
      </c>
      <c r="W152" s="32">
        <f>V152/7</f>
        <v>46.517714285714291</v>
      </c>
      <c r="X152" s="32"/>
      <c r="Y152" s="32"/>
      <c r="Z152" s="32"/>
      <c r="AA152" s="32"/>
      <c r="AB152" s="32"/>
      <c r="AC152" s="32">
        <f>SUM(W144:AC144)</f>
        <v>329.31400000000002</v>
      </c>
      <c r="AD152" s="32"/>
      <c r="AE152" s="32"/>
      <c r="AF152" s="32"/>
      <c r="AG152" s="32"/>
      <c r="AH152" s="32"/>
      <c r="AI152" s="32"/>
      <c r="AJ152" s="32">
        <f>SUM(AD144:AJ144)</f>
        <v>336.654</v>
      </c>
      <c r="AK152" s="32">
        <f>AJ152/7</f>
        <v>48.093428571428568</v>
      </c>
      <c r="AL152" s="32"/>
      <c r="AM152" s="32"/>
      <c r="AN152" s="32"/>
      <c r="AO152" s="32"/>
      <c r="AP152" s="32"/>
      <c r="AQ152" s="32">
        <f>SUM(AK144:AQ144)</f>
        <v>349.16399999999999</v>
      </c>
      <c r="AR152" s="32">
        <f>AQ152/7</f>
        <v>49.880571428571429</v>
      </c>
      <c r="AS152" s="32"/>
      <c r="AT152" s="32"/>
      <c r="AU152" s="32"/>
      <c r="AV152" s="32"/>
      <c r="AW152" s="32"/>
      <c r="AX152" s="32">
        <f>SUM(AR144:AX144)</f>
        <v>365.64599999999996</v>
      </c>
      <c r="AY152" s="32">
        <f>AX152/7</f>
        <v>52.235142857142854</v>
      </c>
      <c r="AZ152" s="32"/>
      <c r="BA152" s="32"/>
      <c r="BB152" s="32"/>
      <c r="BC152" s="32"/>
      <c r="BD152" s="32"/>
      <c r="BE152" s="32">
        <f>SUM(AY144:BE144)</f>
        <v>381.44399999999996</v>
      </c>
      <c r="BF152" s="32">
        <f>BE152/7</f>
        <v>54.491999999999997</v>
      </c>
      <c r="BG152" s="32"/>
      <c r="BH152" s="32"/>
      <c r="BI152" s="32"/>
      <c r="BJ152" s="32"/>
      <c r="BK152" s="32"/>
      <c r="BL152" s="32">
        <f>SUM(BF144:BL144)</f>
        <v>396.36399999999992</v>
      </c>
      <c r="BM152" s="32">
        <f>BL152/7</f>
        <v>56.623428571428562</v>
      </c>
      <c r="BN152" s="32"/>
      <c r="BO152" s="32"/>
      <c r="BP152" s="32"/>
      <c r="BQ152" s="32"/>
      <c r="BR152" s="32"/>
      <c r="BS152" s="32">
        <f>SUM(BM144:BS144)</f>
        <v>419.54699999999997</v>
      </c>
      <c r="BT152" s="32">
        <f>BS152/7</f>
        <v>59.935285714285712</v>
      </c>
      <c r="BU152" s="32"/>
      <c r="BV152" s="32"/>
      <c r="BW152" s="32"/>
      <c r="BX152" s="32"/>
      <c r="BY152" s="32"/>
      <c r="BZ152" s="32">
        <f>SUM(BT144:BZ144)</f>
        <v>440.98399999999998</v>
      </c>
      <c r="CA152" s="32">
        <f>BZ152/7</f>
        <v>62.997714285714281</v>
      </c>
      <c r="CB152" s="32"/>
      <c r="CC152" s="32"/>
      <c r="CD152" s="32"/>
      <c r="CE152" s="32"/>
      <c r="CF152" s="32"/>
      <c r="CG152" s="32">
        <f>SUM(CA144:CG144)</f>
        <v>459.04700000000003</v>
      </c>
      <c r="CH152" s="32">
        <f>CG152/7</f>
        <v>65.578142857142865</v>
      </c>
      <c r="CI152" s="32"/>
      <c r="CJ152" s="32"/>
      <c r="CK152" s="32"/>
      <c r="CL152" s="32"/>
      <c r="CM152" s="32">
        <f>AVERAGE(BI144:CL144)</f>
        <v>63.202266666666667</v>
      </c>
      <c r="CN152" s="32">
        <f>SUM(CH144:CN144)</f>
        <v>489.16</v>
      </c>
      <c r="CO152" s="32">
        <f>CN152/7</f>
        <v>69.88000000000001</v>
      </c>
      <c r="CP152" s="32"/>
      <c r="CQ152" s="32"/>
      <c r="CR152" s="32"/>
      <c r="CS152" s="32"/>
      <c r="CT152" s="32"/>
      <c r="CU152" s="32">
        <f>SUM(CO144:CU144)</f>
        <v>512.76200000000006</v>
      </c>
      <c r="CV152" s="32">
        <f>CU152/7</f>
        <v>73.2517142857143</v>
      </c>
      <c r="CW152" s="32"/>
      <c r="CX152" s="32"/>
      <c r="CY152" s="32"/>
      <c r="CZ152" s="32"/>
      <c r="DA152" s="32"/>
      <c r="DB152" s="32">
        <f>SUM(CV144:DB144)</f>
        <v>536.99</v>
      </c>
      <c r="DC152" s="32">
        <f>DB152/7</f>
        <v>76.712857142857146</v>
      </c>
      <c r="DD152" s="32"/>
      <c r="DE152" s="32"/>
      <c r="DF152" s="32"/>
      <c r="DG152" s="32"/>
      <c r="DH152" s="32"/>
      <c r="DI152" s="32">
        <f>SUM(DC144:DI144)</f>
        <v>555.89300000000003</v>
      </c>
      <c r="DJ152" s="32"/>
      <c r="DK152" s="32"/>
      <c r="DL152" s="32"/>
      <c r="DM152" s="32"/>
      <c r="DN152" s="32"/>
      <c r="DO152" s="32"/>
      <c r="DP152" s="32">
        <f>SUM(DJ144:DP144)</f>
        <v>565.36900000000003</v>
      </c>
      <c r="DQ152" s="32"/>
      <c r="DR152" s="32">
        <f>AVERAGE(CN144:DQ144)</f>
        <v>77.454466666666661</v>
      </c>
      <c r="DW152" s="32">
        <f>SUM(DQ144:DW144)</f>
        <v>573.66</v>
      </c>
      <c r="ED152" s="32">
        <f>SUM(DX144:ED144)</f>
        <v>578.42899999999997</v>
      </c>
      <c r="EK152" s="32">
        <f>SUM(EE144:EK144)</f>
        <v>572.55400000000009</v>
      </c>
      <c r="ER152" s="32">
        <f>SUM(EL144:ER144)</f>
        <v>584.16100000000006</v>
      </c>
      <c r="EW152" s="32">
        <f>AVERAGE(DR144:EV144)</f>
        <v>82.456387096774165</v>
      </c>
      <c r="EY152" s="32">
        <f>SUM(ES144:EY144)</f>
        <v>570.84399999999994</v>
      </c>
      <c r="FF152" s="32">
        <f>SUM(EZ144:FF144)</f>
        <v>556.36799999999994</v>
      </c>
      <c r="FM152" s="32">
        <f>SUM(FG144:FM144)</f>
        <v>539.33699999999999</v>
      </c>
      <c r="FT152" s="32">
        <f>SUM(FN144:FT144)</f>
        <v>518.91699999999992</v>
      </c>
      <c r="FZ152" s="32">
        <f>AVERAGE(EW144:FY144)</f>
        <v>76.08465517241379</v>
      </c>
      <c r="GA152" s="32">
        <f>SUM(FU144:GA144)</f>
        <v>490.10599999999999</v>
      </c>
      <c r="GH152" s="32">
        <f>SUM(GB144:GH144)</f>
        <v>469.50900000000001</v>
      </c>
      <c r="GJ152" s="32"/>
      <c r="GO152" s="32">
        <f>SUM(GI144:GO144)</f>
        <v>449.834</v>
      </c>
      <c r="GS152" s="32"/>
      <c r="GV152" s="32">
        <f>SUM(GP144:GV144)</f>
        <v>441.95299999999997</v>
      </c>
      <c r="HB152" s="32"/>
      <c r="HC152" s="32">
        <f>SUM(GW144:HC144)</f>
        <v>429.72299999999996</v>
      </c>
      <c r="HE152" s="32">
        <f>AVERAGE(FZ144:HD144)</f>
        <v>64.282806451612899</v>
      </c>
      <c r="HJ152" s="32">
        <f>SUM(HD144:HJ144)</f>
        <v>414.798</v>
      </c>
      <c r="HK152" s="32"/>
      <c r="HQ152" s="32">
        <f>SUM(HK144:HQ144)</f>
        <v>399.00500000000005</v>
      </c>
      <c r="HT152" s="32"/>
      <c r="HX152" s="32">
        <f>SUM(HR144:HX144)</f>
        <v>381.32</v>
      </c>
      <c r="IC152" s="32"/>
      <c r="IE152" s="32">
        <f>SUM(HY144:IE144)</f>
        <v>368.36099999999999</v>
      </c>
      <c r="II152" s="32">
        <f>AVERAGE(HE144:IH144)</f>
        <v>55.09276666666667</v>
      </c>
      <c r="IL152" s="32">
        <f>SUM(IF144:IL144)</f>
        <v>352.62900000000002</v>
      </c>
      <c r="IS152" s="32">
        <f>SUM(IM144:IS144)</f>
        <v>340.77000000000004</v>
      </c>
    </row>
    <row r="153" spans="1:256" x14ac:dyDescent="0.2">
      <c r="A153" s="32" t="s">
        <v>49</v>
      </c>
      <c r="B153" s="32"/>
      <c r="C153" s="32"/>
      <c r="D153" s="32"/>
      <c r="E153" s="32"/>
      <c r="F153" s="32"/>
      <c r="G153" s="32">
        <f>IT24</f>
        <v>351.59999999999997</v>
      </c>
      <c r="H153" s="34">
        <f>SUM(B145:H145)</f>
        <v>342.09999999999997</v>
      </c>
      <c r="I153" s="32">
        <f>H153/7</f>
        <v>48.871428571428567</v>
      </c>
      <c r="J153" s="32"/>
      <c r="K153" s="32"/>
      <c r="L153" s="32"/>
      <c r="M153" s="32"/>
      <c r="N153" s="32"/>
      <c r="O153" s="34">
        <f>SUM(I145:O145)</f>
        <v>332.79999999999995</v>
      </c>
      <c r="P153" s="32">
        <f>O153/7</f>
        <v>47.542857142857137</v>
      </c>
      <c r="Q153" s="32"/>
      <c r="R153" s="32"/>
      <c r="S153" s="32"/>
      <c r="T153" s="32"/>
      <c r="U153" s="32"/>
      <c r="V153" s="34">
        <f>SUM(P145:V145)</f>
        <v>334.30000000000007</v>
      </c>
      <c r="W153" s="32">
        <f>V153/7</f>
        <v>47.757142857142867</v>
      </c>
      <c r="X153" s="32"/>
      <c r="Y153" s="32"/>
      <c r="Z153" s="32"/>
      <c r="AA153" s="32"/>
      <c r="AB153" s="32"/>
      <c r="AC153" s="34">
        <f>SUM(W145:AC145)</f>
        <v>338.90000000000003</v>
      </c>
      <c r="AD153" s="32"/>
      <c r="AE153" s="32"/>
      <c r="AF153" s="32"/>
      <c r="AG153" s="32"/>
      <c r="AH153" s="32"/>
      <c r="AI153" s="32"/>
      <c r="AJ153" s="34">
        <f>SUM(AD145:AJ145)</f>
        <v>363.7</v>
      </c>
      <c r="AK153" s="32">
        <f>AJ153/7</f>
        <v>51.957142857142856</v>
      </c>
      <c r="AL153" s="32"/>
      <c r="AM153" s="32"/>
      <c r="AN153" s="32"/>
      <c r="AO153" s="32"/>
      <c r="AP153" s="32"/>
      <c r="AQ153" s="34">
        <f>SUM(AK145:AQ145)</f>
        <v>343.90000000000003</v>
      </c>
      <c r="AR153" s="32">
        <f>AQ153/7</f>
        <v>49.128571428571433</v>
      </c>
      <c r="AS153" s="32"/>
      <c r="AT153" s="32"/>
      <c r="AU153" s="32"/>
      <c r="AV153" s="32"/>
      <c r="AW153" s="32"/>
      <c r="AX153" s="34">
        <f>SUM(AR145:AX145)</f>
        <v>373.79999999999995</v>
      </c>
      <c r="AY153" s="32">
        <f>AX153/7</f>
        <v>53.399999999999991</v>
      </c>
      <c r="AZ153" s="32"/>
      <c r="BA153" s="32"/>
      <c r="BB153" s="32"/>
      <c r="BC153" s="32"/>
      <c r="BD153" s="32"/>
      <c r="BE153" s="34">
        <f>SUM(AY145:BE145)</f>
        <v>372.19999999999993</v>
      </c>
      <c r="BF153" s="32">
        <f>BE153/7</f>
        <v>53.171428571428564</v>
      </c>
      <c r="BG153" s="32"/>
      <c r="BH153" s="32"/>
      <c r="BI153" s="32"/>
      <c r="BJ153" s="32"/>
      <c r="BK153" s="32"/>
      <c r="BL153" s="34">
        <f>SUM(BF145:BL145)</f>
        <v>352.09999999999997</v>
      </c>
      <c r="BM153" s="32">
        <f>BL153/7</f>
        <v>50.3</v>
      </c>
      <c r="BN153" s="32"/>
      <c r="BO153" s="32"/>
      <c r="BP153" s="32"/>
      <c r="BQ153" s="32"/>
      <c r="BR153" s="32"/>
      <c r="BS153" s="34">
        <f>SUM(BM145:BS145)</f>
        <v>356.6</v>
      </c>
      <c r="BT153" s="32">
        <f>BS153/7</f>
        <v>50.942857142857143</v>
      </c>
      <c r="BU153" s="32"/>
      <c r="BV153" s="32"/>
      <c r="BW153" s="32"/>
      <c r="BX153" s="32"/>
      <c r="BY153" s="32"/>
      <c r="BZ153" s="34">
        <f>SUM(BT145:BZ145)</f>
        <v>400.40000000000003</v>
      </c>
      <c r="CA153" s="32">
        <f>BZ153/7</f>
        <v>57.2</v>
      </c>
      <c r="CB153" s="32"/>
      <c r="CC153" s="32"/>
      <c r="CD153" s="32"/>
      <c r="CE153" s="32"/>
      <c r="CF153" s="32"/>
      <c r="CG153" s="34">
        <f>SUM(CA145:CG145)</f>
        <v>370.29999999999995</v>
      </c>
      <c r="CH153" s="32">
        <f>CG153/7</f>
        <v>52.899999999999991</v>
      </c>
      <c r="CI153" s="32"/>
      <c r="CJ153" s="32"/>
      <c r="CK153" s="32"/>
      <c r="CL153" s="32"/>
      <c r="CM153" s="32">
        <f>AVERAGE(BI145:CL145)</f>
        <v>54.919999999999987</v>
      </c>
      <c r="CN153" s="34">
        <f>SUM(CH145:CN145)</f>
        <v>428.5</v>
      </c>
      <c r="CO153" s="32">
        <f>CN153/7</f>
        <v>61.214285714285715</v>
      </c>
      <c r="CP153" s="32"/>
      <c r="CQ153" s="32"/>
      <c r="CR153" s="32"/>
      <c r="CS153" s="32"/>
      <c r="CT153" s="32"/>
      <c r="CU153" s="34">
        <f>SUM(CO145:CU145)</f>
        <v>416.59999999999997</v>
      </c>
      <c r="CV153" s="32">
        <f>CU153/7</f>
        <v>59.514285714285712</v>
      </c>
      <c r="CW153" s="32"/>
      <c r="CX153" s="32"/>
      <c r="CY153" s="32"/>
      <c r="CZ153" s="32"/>
      <c r="DA153" s="32"/>
      <c r="DB153" s="34">
        <f>SUM(CV145:DB145)</f>
        <v>483.5</v>
      </c>
      <c r="DC153" s="32">
        <f>DB153/7</f>
        <v>69.071428571428569</v>
      </c>
      <c r="DD153" s="32"/>
      <c r="DE153" s="32"/>
      <c r="DF153" s="32"/>
      <c r="DG153" s="32"/>
      <c r="DH153" s="32"/>
      <c r="DI153" s="34">
        <f>SUM(DC145:DI145)</f>
        <v>551.40000000000009</v>
      </c>
      <c r="DJ153" s="32"/>
      <c r="DK153" s="32"/>
      <c r="DL153" s="32"/>
      <c r="DM153" s="32"/>
      <c r="DN153" s="32"/>
      <c r="DO153" s="32"/>
      <c r="DP153" s="34">
        <f>SUM(DJ145:DP145)</f>
        <v>542.9</v>
      </c>
      <c r="DQ153" s="32"/>
      <c r="DR153" s="32">
        <f>AVERAGE(CN145:DQ145)</f>
        <v>70.743333333333339</v>
      </c>
      <c r="DW153" s="34">
        <f>SUM(DQ145:DW145)</f>
        <v>475</v>
      </c>
      <c r="ED153" s="34">
        <f>SUM(DX145:ED145)</f>
        <v>482.69999999999993</v>
      </c>
      <c r="EK153" s="34">
        <f>SUM(EE145:EK145)</f>
        <v>549.9</v>
      </c>
      <c r="ER153" s="34">
        <f>SUM(EL145:ER145)</f>
        <v>621.30000000000007</v>
      </c>
      <c r="EW153" s="32">
        <f>AVERAGE(DR145:EV145)</f>
        <v>77.8</v>
      </c>
      <c r="EY153" s="34">
        <f>SUM(ES145:EY145)</f>
        <v>596.80000000000007</v>
      </c>
      <c r="FF153" s="34">
        <f>SUM(EZ145:FF145)</f>
        <v>517.09999999999991</v>
      </c>
      <c r="FM153" s="34">
        <f>SUM(FG145:FM145)</f>
        <v>514.5</v>
      </c>
      <c r="FT153" s="34">
        <f>SUM(FN145:FT145)</f>
        <v>462.5</v>
      </c>
      <c r="FZ153" s="32">
        <f>AVERAGE(EW145:FY145)</f>
        <v>70.593103448275855</v>
      </c>
      <c r="GA153" s="34">
        <f>SUM(FU145:GA145)</f>
        <v>441.4</v>
      </c>
      <c r="GH153" s="34">
        <f>SUM(GB145:GH145)</f>
        <v>434.90000000000003</v>
      </c>
      <c r="GJ153" s="34"/>
      <c r="GO153" s="34">
        <f>SUM(GI145:GO145)</f>
        <v>468.29999999999995</v>
      </c>
      <c r="GS153" s="34"/>
      <c r="GV153" s="34">
        <f>SUM(GP145:GV145)</f>
        <v>446.70000000000005</v>
      </c>
      <c r="HB153" s="34"/>
      <c r="HC153" s="34">
        <f>SUM(GW145:HC145)</f>
        <v>398.20000000000005</v>
      </c>
      <c r="HE153" s="32">
        <f>AVERAGE(FZ145:HD145)</f>
        <v>62.570967741935469</v>
      </c>
      <c r="HJ153" s="34">
        <f>SUM(HD145:HJ145)</f>
        <v>398.4</v>
      </c>
      <c r="HK153" s="34"/>
      <c r="HQ153" s="34">
        <f>SUM(HK145:HQ145)</f>
        <v>426.30000000000007</v>
      </c>
      <c r="HT153" s="34"/>
      <c r="HX153" s="34">
        <f>SUM(HR145:HX145)</f>
        <v>382.90000000000003</v>
      </c>
      <c r="IC153" s="34"/>
      <c r="IE153" s="34">
        <f>SUM(HY145:IE145)</f>
        <v>391.29999999999995</v>
      </c>
      <c r="II153" s="32">
        <f>AVERAGE(HE145:IH145)</f>
        <v>56.48</v>
      </c>
      <c r="IL153" s="34">
        <f>SUM(IF145:IL145)</f>
        <v>351.6</v>
      </c>
      <c r="IS153" s="34">
        <f>SUM(IM145:IS145)</f>
        <v>342.70000000000005</v>
      </c>
    </row>
    <row r="154" spans="1:256" x14ac:dyDescent="0.2">
      <c r="A154" s="32" t="s">
        <v>50</v>
      </c>
      <c r="B154" s="32"/>
      <c r="C154" s="32"/>
      <c r="D154" s="32"/>
      <c r="E154" s="32"/>
      <c r="F154" s="32"/>
      <c r="G154" s="32">
        <f>IT25</f>
        <v>334.21499999999997</v>
      </c>
      <c r="H154" s="34">
        <f>SUM(B146:H146)</f>
        <v>330.649</v>
      </c>
      <c r="I154" s="32">
        <f>H154/7</f>
        <v>47.235571428571426</v>
      </c>
      <c r="J154" s="32">
        <v>47.7</v>
      </c>
      <c r="K154" s="32"/>
      <c r="L154" s="32"/>
      <c r="M154" s="32"/>
      <c r="N154" s="32"/>
      <c r="O154" s="34">
        <f>SUM(I146:O146)</f>
        <v>325.42699999999996</v>
      </c>
      <c r="P154" s="32">
        <f>O154/7</f>
        <v>46.489571428571423</v>
      </c>
      <c r="Q154" s="32"/>
      <c r="R154" s="32"/>
      <c r="S154" s="32"/>
      <c r="T154" s="32"/>
      <c r="U154" s="32"/>
      <c r="V154" s="34">
        <f>SUM(P146:V146)</f>
        <v>323.92400000000004</v>
      </c>
      <c r="W154" s="32">
        <f>V154/7</f>
        <v>46.274857142857151</v>
      </c>
      <c r="X154" s="32"/>
      <c r="Y154" s="32"/>
      <c r="Z154" s="32"/>
      <c r="AA154" s="32"/>
      <c r="AB154" s="32"/>
      <c r="AC154" s="34">
        <f>SUM(W146:AC146)</f>
        <v>331.81399999999996</v>
      </c>
      <c r="AD154" s="32"/>
      <c r="AE154" s="32"/>
      <c r="AF154" s="32"/>
      <c r="AG154" s="32"/>
      <c r="AH154" s="32"/>
      <c r="AI154" s="32"/>
      <c r="AJ154" s="34">
        <f>SUM(AD146:AJ146)</f>
        <v>338.85399999999998</v>
      </c>
      <c r="AK154" s="32">
        <f>AJ154/7</f>
        <v>48.407714285714285</v>
      </c>
      <c r="AL154" s="32"/>
      <c r="AM154" s="32"/>
      <c r="AN154" s="32"/>
      <c r="AO154" s="32"/>
      <c r="AP154" s="32"/>
      <c r="AQ154" s="34">
        <f>SUM(AK146:AQ146)</f>
        <v>348.06399999999996</v>
      </c>
      <c r="AR154" s="32">
        <f>AQ154/7</f>
        <v>49.723428571428563</v>
      </c>
      <c r="AS154" s="32"/>
      <c r="AT154" s="32"/>
      <c r="AU154" s="32"/>
      <c r="AV154" s="32"/>
      <c r="AW154" s="32"/>
      <c r="AX154" s="34">
        <f>SUM(AR146:AX146)</f>
        <v>358.24599999999998</v>
      </c>
      <c r="AY154" s="32">
        <f>AX154/7</f>
        <v>51.177999999999997</v>
      </c>
      <c r="AZ154" s="32"/>
      <c r="BA154" s="32"/>
      <c r="BB154" s="32"/>
      <c r="BC154" s="32"/>
      <c r="BD154" s="32"/>
      <c r="BE154" s="34">
        <f>SUM(AY146:BE146)</f>
        <v>368.14400000000001</v>
      </c>
      <c r="BF154" s="32">
        <f>BE154/7</f>
        <v>52.591999999999999</v>
      </c>
      <c r="BG154" s="32"/>
      <c r="BH154" s="32"/>
      <c r="BI154" s="32"/>
      <c r="BJ154" s="32"/>
      <c r="BK154" s="32"/>
      <c r="BL154" s="34">
        <f>SUM(BF146:BL146)</f>
        <v>383.56400000000002</v>
      </c>
      <c r="BM154" s="32">
        <f>BL154/7</f>
        <v>54.794857142857147</v>
      </c>
      <c r="BN154" s="32"/>
      <c r="BO154" s="32"/>
      <c r="BP154" s="32"/>
      <c r="BQ154" s="32"/>
      <c r="BR154" s="32"/>
      <c r="BS154" s="34">
        <f>SUM(BM146:BS146)</f>
        <v>405.84700000000004</v>
      </c>
      <c r="BT154" s="32">
        <f>BS154/7</f>
        <v>57.978142857142863</v>
      </c>
      <c r="BU154" s="32"/>
      <c r="BV154" s="32"/>
      <c r="BW154" s="32"/>
      <c r="BX154" s="32"/>
      <c r="BY154" s="32"/>
      <c r="BZ154" s="34">
        <f>SUM(BT146:BZ146)</f>
        <v>430.48399999999992</v>
      </c>
      <c r="CA154" s="32">
        <f>BZ154/7</f>
        <v>61.497714285714274</v>
      </c>
      <c r="CB154" s="32"/>
      <c r="CC154" s="32"/>
      <c r="CD154" s="32"/>
      <c r="CE154" s="32"/>
      <c r="CF154" s="32"/>
      <c r="CG154" s="34">
        <f>SUM(CA146:CG146)</f>
        <v>455.04700000000003</v>
      </c>
      <c r="CH154" s="32">
        <f>CG154/7</f>
        <v>65.006714285714295</v>
      </c>
      <c r="CI154" s="32"/>
      <c r="CJ154" s="32"/>
      <c r="CK154" s="32"/>
      <c r="CL154" s="32"/>
      <c r="CM154" s="32">
        <f>AVERAGE(BI146:CL146)</f>
        <v>61.66226666666666</v>
      </c>
      <c r="CN154" s="34">
        <f>SUM(CH146:CN146)</f>
        <v>473.46</v>
      </c>
      <c r="CO154" s="32">
        <f>CN154/7</f>
        <v>67.637142857142848</v>
      </c>
      <c r="CP154" s="32"/>
      <c r="CQ154" s="32"/>
      <c r="CR154" s="32"/>
      <c r="CS154" s="32"/>
      <c r="CT154" s="32"/>
      <c r="CU154" s="34">
        <f>SUM(CO146:CU146)</f>
        <v>498.46199999999999</v>
      </c>
      <c r="CV154" s="32">
        <f>CU154/7</f>
        <v>71.208857142857141</v>
      </c>
      <c r="CW154" s="32"/>
      <c r="CX154" s="32"/>
      <c r="CY154" s="32"/>
      <c r="CZ154" s="32"/>
      <c r="DA154" s="32"/>
      <c r="DB154" s="34">
        <f>SUM(CV146:DB146)</f>
        <v>544.99</v>
      </c>
      <c r="DC154" s="32">
        <f>DB154/7</f>
        <v>77.855714285714285</v>
      </c>
      <c r="DD154" s="32"/>
      <c r="DE154" s="32"/>
      <c r="DF154" s="32"/>
      <c r="DG154" s="32"/>
      <c r="DH154" s="32"/>
      <c r="DI154" s="34">
        <f>SUM(DC146:DI146)</f>
        <v>562.09299999999996</v>
      </c>
      <c r="DJ154" s="32"/>
      <c r="DK154" s="32"/>
      <c r="DL154" s="32"/>
      <c r="DM154" s="32"/>
      <c r="DN154" s="32"/>
      <c r="DO154" s="32"/>
      <c r="DP154" s="34">
        <f>SUM(DJ146:DP146)</f>
        <v>567.06899999999996</v>
      </c>
      <c r="DQ154" s="32"/>
      <c r="DR154" s="32">
        <f>AVERAGE(CN146:DQ146)</f>
        <v>77.404466666666664</v>
      </c>
      <c r="DW154" s="34">
        <f>SUM(DQ146:DW146)</f>
        <v>570.95999999999992</v>
      </c>
      <c r="ED154" s="34">
        <f>SUM(DX146:ED146)</f>
        <v>578.029</v>
      </c>
      <c r="EK154" s="34">
        <f>SUM(EE146:EK146)</f>
        <v>581.95400000000006</v>
      </c>
      <c r="ER154" s="34">
        <f>SUM(EL146:ER146)</f>
        <v>586.96100000000001</v>
      </c>
      <c r="EW154" s="32">
        <f>AVERAGE(DR146:EV146)</f>
        <v>82.866064516129015</v>
      </c>
      <c r="EY154" s="34">
        <f>SUM(ES146:EY146)</f>
        <v>578.84400000000005</v>
      </c>
      <c r="FF154" s="34">
        <f>SUM(EZ146:FF146)</f>
        <v>559.06799999999998</v>
      </c>
      <c r="FM154" s="34">
        <f>SUM(FG146:FM146)</f>
        <v>543.93700000000013</v>
      </c>
      <c r="FT154" s="34">
        <f>SUM(FN146:FT146)</f>
        <v>530.81700000000001</v>
      </c>
      <c r="FZ154" s="32">
        <f>AVERAGE(EW146:FY146)</f>
        <v>77.300172413793121</v>
      </c>
      <c r="GA154" s="34">
        <f>SUM(FU146:GA146)</f>
        <v>502.02800000000002</v>
      </c>
      <c r="GH154" s="34">
        <f>SUM(GB146:GH146)</f>
        <v>478.07499999999999</v>
      </c>
      <c r="GJ154" s="34"/>
      <c r="GO154" s="34">
        <f>SUM(GI146:GO146)</f>
        <v>454.87399999999997</v>
      </c>
      <c r="GS154" s="34"/>
      <c r="GV154" s="34">
        <f>SUM(GP146:GV146)</f>
        <v>433.01800000000003</v>
      </c>
      <c r="HB154" s="34"/>
      <c r="HC154" s="34">
        <f>SUM(GW146:HC146)</f>
        <v>419.91200000000003</v>
      </c>
      <c r="HE154" s="32">
        <f>AVERAGE(FZ146:HD146)</f>
        <v>64.061741935483866</v>
      </c>
      <c r="HJ154" s="34">
        <f>SUM(HD146:HJ146)</f>
        <v>409.96999999999997</v>
      </c>
      <c r="HK154" s="34"/>
      <c r="HQ154" s="34">
        <f>SUM(HK146:HQ146)</f>
        <v>399.00500000000005</v>
      </c>
      <c r="HT154" s="34"/>
      <c r="HX154" s="34">
        <f>SUM(HR146:HX146)</f>
        <v>381.32</v>
      </c>
      <c r="IC154" s="34"/>
      <c r="IE154" s="34">
        <f>SUM(HY146:IE146)</f>
        <v>368.33299999999997</v>
      </c>
      <c r="II154" s="32">
        <f>AVERAGE(HE146:IH146)</f>
        <v>55.007066666666674</v>
      </c>
      <c r="IL154" s="34">
        <f>SUM(IF146:IL146)</f>
        <v>352.62900000000002</v>
      </c>
      <c r="IS154" s="34">
        <f>SUM(IM146:IS146)</f>
        <v>340.77000000000004</v>
      </c>
    </row>
    <row r="155" spans="1:256" x14ac:dyDescent="0.2">
      <c r="B155" s="1"/>
      <c r="C155" s="1"/>
      <c r="D155" s="1"/>
      <c r="E155" s="1"/>
      <c r="F155" s="1"/>
      <c r="G155" s="1"/>
      <c r="H155" s="1"/>
      <c r="P155" s="1"/>
      <c r="Q155" s="1"/>
      <c r="R155" s="1"/>
      <c r="S155" s="1"/>
      <c r="T155" s="1"/>
      <c r="U155" s="1"/>
      <c r="V155" s="1"/>
      <c r="AD155" s="1"/>
      <c r="AE155" s="1"/>
      <c r="AF155" s="1"/>
      <c r="AG155" s="1"/>
      <c r="AH155" s="1"/>
      <c r="AI155" s="1"/>
      <c r="AJ155" s="1"/>
    </row>
    <row r="156" spans="1:256" x14ac:dyDescent="0.2">
      <c r="B156" s="1"/>
      <c r="C156" s="1"/>
      <c r="D156" s="1"/>
      <c r="E156" s="1"/>
      <c r="F156" s="1"/>
      <c r="G156" s="1"/>
      <c r="H156" s="1"/>
      <c r="P156" s="1"/>
      <c r="Q156" s="1"/>
      <c r="R156" s="1"/>
      <c r="S156" s="1"/>
      <c r="T156" s="1"/>
      <c r="U156" s="1"/>
      <c r="V156" s="1"/>
      <c r="AD156" s="1"/>
      <c r="AE156" s="1"/>
      <c r="AF156" s="1"/>
      <c r="AG156" s="1"/>
      <c r="AH156" s="1"/>
      <c r="AI156" s="1"/>
      <c r="AJ156" s="1"/>
    </row>
    <row r="157" spans="1:256" x14ac:dyDescent="0.2">
      <c r="A157" s="44" t="s">
        <v>34</v>
      </c>
      <c r="B157" s="46">
        <f t="shared" ref="B157:H157" si="243">SUM(B133:B134)</f>
        <v>-109</v>
      </c>
      <c r="C157" s="46">
        <f t="shared" si="243"/>
        <v>-109</v>
      </c>
      <c r="D157" s="46">
        <f t="shared" si="243"/>
        <v>-109</v>
      </c>
      <c r="E157" s="46">
        <f t="shared" si="243"/>
        <v>-505</v>
      </c>
      <c r="F157" s="46">
        <f t="shared" si="243"/>
        <v>-504</v>
      </c>
      <c r="G157" s="46">
        <f t="shared" si="243"/>
        <v>-504</v>
      </c>
      <c r="H157" s="46">
        <f t="shared" si="243"/>
        <v>-515</v>
      </c>
      <c r="I157" s="46">
        <f t="shared" ref="I157:V157" si="244">SUM(I133:I134)</f>
        <v>-279</v>
      </c>
      <c r="J157" s="46">
        <f t="shared" si="244"/>
        <v>-38</v>
      </c>
      <c r="K157" s="46">
        <f t="shared" si="244"/>
        <v>89</v>
      </c>
      <c r="L157" s="46">
        <f t="shared" si="244"/>
        <v>-130</v>
      </c>
      <c r="M157" s="46">
        <f t="shared" si="244"/>
        <v>-455</v>
      </c>
      <c r="N157" s="46">
        <f t="shared" si="244"/>
        <v>-228</v>
      </c>
      <c r="O157" s="46">
        <f t="shared" si="244"/>
        <v>-399</v>
      </c>
      <c r="P157" s="46">
        <f t="shared" si="244"/>
        <v>-278</v>
      </c>
      <c r="Q157" s="46">
        <f t="shared" si="244"/>
        <v>-193</v>
      </c>
      <c r="R157" s="46">
        <f t="shared" si="244"/>
        <v>-136</v>
      </c>
      <c r="S157" s="46">
        <f t="shared" si="244"/>
        <v>-167</v>
      </c>
      <c r="T157" s="46">
        <f t="shared" si="244"/>
        <v>760</v>
      </c>
      <c r="U157" s="46">
        <f t="shared" si="244"/>
        <v>-117</v>
      </c>
      <c r="V157" s="46">
        <f t="shared" si="244"/>
        <v>-673</v>
      </c>
      <c r="W157" s="46">
        <f t="shared" ref="W157:AX157" si="245">SUM(W133:W134)</f>
        <v>-276</v>
      </c>
      <c r="X157" s="46">
        <f t="shared" si="245"/>
        <v>158</v>
      </c>
      <c r="Y157" s="46">
        <f t="shared" si="245"/>
        <v>413</v>
      </c>
      <c r="Z157" s="46">
        <f t="shared" si="245"/>
        <v>732</v>
      </c>
      <c r="AA157" s="46">
        <f t="shared" si="245"/>
        <v>910</v>
      </c>
      <c r="AB157" s="46">
        <f t="shared" si="245"/>
        <v>3019</v>
      </c>
      <c r="AC157" s="46">
        <f t="shared" si="245"/>
        <v>2317</v>
      </c>
      <c r="AD157" s="46">
        <f t="shared" si="245"/>
        <v>525</v>
      </c>
      <c r="AE157" s="46">
        <f t="shared" si="245"/>
        <v>329</v>
      </c>
      <c r="AF157" s="46">
        <f t="shared" si="245"/>
        <v>-324</v>
      </c>
      <c r="AG157" s="46">
        <f t="shared" si="245"/>
        <v>-305</v>
      </c>
      <c r="AH157" s="46">
        <f t="shared" si="245"/>
        <v>-385</v>
      </c>
      <c r="AI157" s="46">
        <f t="shared" si="245"/>
        <v>-676</v>
      </c>
      <c r="AJ157" s="46">
        <f t="shared" si="245"/>
        <v>1225</v>
      </c>
      <c r="AK157" s="46">
        <f t="shared" si="245"/>
        <v>1238</v>
      </c>
      <c r="AL157" s="46">
        <f t="shared" si="245"/>
        <v>1218</v>
      </c>
      <c r="AM157" s="46">
        <f t="shared" si="245"/>
        <v>1336</v>
      </c>
      <c r="AN157" s="46">
        <f t="shared" si="245"/>
        <v>-196</v>
      </c>
      <c r="AO157" s="46">
        <f t="shared" si="245"/>
        <v>322</v>
      </c>
      <c r="AP157" s="46">
        <f t="shared" si="245"/>
        <v>80</v>
      </c>
      <c r="AQ157" s="46">
        <f t="shared" si="245"/>
        <v>-327</v>
      </c>
      <c r="AR157" s="46">
        <f t="shared" si="245"/>
        <v>177</v>
      </c>
      <c r="AS157" s="46">
        <f t="shared" si="245"/>
        <v>1897</v>
      </c>
      <c r="AT157" s="46">
        <f t="shared" si="245"/>
        <v>848</v>
      </c>
      <c r="AU157" s="46">
        <f t="shared" si="245"/>
        <v>1440</v>
      </c>
      <c r="AV157" s="46">
        <f t="shared" si="245"/>
        <v>1260</v>
      </c>
      <c r="AW157" s="46">
        <f t="shared" si="245"/>
        <v>2969</v>
      </c>
      <c r="AX157" s="46">
        <f t="shared" si="245"/>
        <v>2024</v>
      </c>
      <c r="AY157" s="46">
        <f t="shared" ref="AY157:DB157" si="246">SUM(AY133:AY134)</f>
        <v>196</v>
      </c>
      <c r="AZ157" s="46">
        <f t="shared" si="246"/>
        <v>-289</v>
      </c>
      <c r="BA157" s="46">
        <f t="shared" si="246"/>
        <v>418</v>
      </c>
      <c r="BB157" s="46">
        <f t="shared" si="246"/>
        <v>-396</v>
      </c>
      <c r="BC157" s="46">
        <f t="shared" si="246"/>
        <v>-1321</v>
      </c>
      <c r="BD157" s="46">
        <f t="shared" si="246"/>
        <v>-1180</v>
      </c>
      <c r="BE157" s="46">
        <f t="shared" si="246"/>
        <v>-1329</v>
      </c>
      <c r="BF157" s="46">
        <f t="shared" si="246"/>
        <v>279</v>
      </c>
      <c r="BG157" s="46">
        <f t="shared" si="246"/>
        <v>787</v>
      </c>
      <c r="BH157" s="46">
        <f t="shared" si="246"/>
        <v>1490</v>
      </c>
      <c r="BI157" s="46">
        <f t="shared" si="246"/>
        <v>1171</v>
      </c>
      <c r="BJ157" s="46">
        <f t="shared" si="246"/>
        <v>-1035</v>
      </c>
      <c r="BK157" s="46">
        <f t="shared" si="246"/>
        <v>-1393</v>
      </c>
      <c r="BL157" s="46">
        <f t="shared" si="246"/>
        <v>-1354</v>
      </c>
      <c r="BM157" s="46">
        <f t="shared" si="246"/>
        <v>-788</v>
      </c>
      <c r="BN157" s="46">
        <f t="shared" si="246"/>
        <v>-1887</v>
      </c>
      <c r="BO157" s="46">
        <f t="shared" si="246"/>
        <v>-1507</v>
      </c>
      <c r="BP157" s="46">
        <f t="shared" si="246"/>
        <v>-2152</v>
      </c>
      <c r="BQ157" s="46">
        <f t="shared" si="246"/>
        <v>-1854</v>
      </c>
      <c r="BR157" s="46">
        <f t="shared" si="246"/>
        <v>-1392</v>
      </c>
      <c r="BS157" s="46">
        <f t="shared" si="246"/>
        <v>-934</v>
      </c>
      <c r="BT157" s="46">
        <f t="shared" si="246"/>
        <v>-946</v>
      </c>
      <c r="BU157" s="46">
        <f t="shared" si="246"/>
        <v>-417</v>
      </c>
      <c r="BV157" s="46">
        <f t="shared" si="246"/>
        <v>-1902</v>
      </c>
      <c r="BW157" s="46">
        <f t="shared" si="246"/>
        <v>-1713</v>
      </c>
      <c r="BX157" s="46">
        <f t="shared" si="246"/>
        <v>-1812</v>
      </c>
      <c r="BY157" s="46">
        <f t="shared" si="246"/>
        <v>-1912</v>
      </c>
      <c r="BZ157" s="46">
        <f t="shared" si="246"/>
        <v>-1021</v>
      </c>
      <c r="CA157" s="46">
        <f t="shared" si="246"/>
        <v>-1222</v>
      </c>
      <c r="CB157" s="46">
        <f t="shared" si="246"/>
        <v>-1234</v>
      </c>
      <c r="CC157" s="46">
        <f t="shared" si="246"/>
        <v>-545</v>
      </c>
      <c r="CD157" s="46">
        <f t="shared" si="246"/>
        <v>233</v>
      </c>
      <c r="CE157" s="46">
        <f t="shared" si="246"/>
        <v>512</v>
      </c>
      <c r="CF157" s="46">
        <f t="shared" si="246"/>
        <v>539</v>
      </c>
      <c r="CG157" s="46">
        <f t="shared" si="246"/>
        <v>-16</v>
      </c>
      <c r="CH157" s="46">
        <f t="shared" si="246"/>
        <v>-599</v>
      </c>
      <c r="CI157" s="46">
        <f t="shared" si="246"/>
        <v>-753</v>
      </c>
      <c r="CJ157" s="46">
        <f t="shared" si="246"/>
        <v>-1709</v>
      </c>
      <c r="CK157" s="46">
        <f t="shared" si="246"/>
        <v>-1748</v>
      </c>
      <c r="CL157" s="46">
        <f t="shared" si="246"/>
        <v>-2594</v>
      </c>
      <c r="CM157" s="46">
        <f t="shared" si="246"/>
        <v>-2207</v>
      </c>
      <c r="CN157" s="46">
        <f t="shared" si="246"/>
        <v>-789</v>
      </c>
      <c r="CO157" s="46">
        <f t="shared" si="246"/>
        <v>149</v>
      </c>
      <c r="CP157" s="46">
        <f t="shared" si="246"/>
        <v>709</v>
      </c>
      <c r="CQ157" s="46">
        <f t="shared" si="246"/>
        <v>-116</v>
      </c>
      <c r="CR157" s="46">
        <f t="shared" si="246"/>
        <v>-169</v>
      </c>
      <c r="CS157" s="46">
        <f t="shared" si="246"/>
        <v>-441</v>
      </c>
      <c r="CT157" s="46">
        <f t="shared" si="246"/>
        <v>-408</v>
      </c>
      <c r="CU157" s="46">
        <f t="shared" si="246"/>
        <v>-449</v>
      </c>
      <c r="CV157" s="46">
        <f t="shared" si="246"/>
        <v>-316</v>
      </c>
      <c r="CW157" s="46">
        <f t="shared" si="246"/>
        <v>193</v>
      </c>
      <c r="CX157" s="46">
        <f t="shared" si="246"/>
        <v>48</v>
      </c>
      <c r="CY157" s="46">
        <f t="shared" si="246"/>
        <v>343</v>
      </c>
      <c r="CZ157" s="46">
        <f t="shared" si="246"/>
        <v>-97</v>
      </c>
      <c r="DA157" s="46">
        <f t="shared" si="246"/>
        <v>-199</v>
      </c>
      <c r="DB157" s="46">
        <f t="shared" si="246"/>
        <v>-492</v>
      </c>
      <c r="DC157" s="46">
        <f t="shared" ref="DC157:DI157" si="247">SUM(DC133:DC134)</f>
        <v>-574</v>
      </c>
      <c r="DD157" s="46">
        <f t="shared" si="247"/>
        <v>-1200</v>
      </c>
      <c r="DE157" s="46">
        <f t="shared" si="247"/>
        <v>-9</v>
      </c>
      <c r="DF157" s="46">
        <f t="shared" si="247"/>
        <v>-169</v>
      </c>
      <c r="DG157" s="46">
        <f t="shared" si="247"/>
        <v>147</v>
      </c>
      <c r="DH157" s="46">
        <f t="shared" si="247"/>
        <v>-385</v>
      </c>
      <c r="DI157" s="46">
        <f t="shared" si="247"/>
        <v>-277</v>
      </c>
      <c r="DJ157" s="46">
        <f t="shared" ref="DJ157:DQ157" si="248">SUM(DJ133:DJ134)</f>
        <v>-71</v>
      </c>
      <c r="DK157" s="46">
        <f t="shared" si="248"/>
        <v>-988</v>
      </c>
      <c r="DL157" s="46">
        <f t="shared" si="248"/>
        <v>-189</v>
      </c>
      <c r="DM157" s="46">
        <f t="shared" si="248"/>
        <v>-296</v>
      </c>
      <c r="DN157" s="46">
        <f t="shared" si="248"/>
        <v>-287</v>
      </c>
      <c r="DO157" s="46">
        <f t="shared" si="248"/>
        <v>-733</v>
      </c>
      <c r="DP157" s="46">
        <f t="shared" si="248"/>
        <v>-582</v>
      </c>
      <c r="DQ157" s="46">
        <f t="shared" si="248"/>
        <v>-711</v>
      </c>
      <c r="IM157" s="51">
        <f>HY149+IF149+IM149</f>
        <v>-1.8900000000000003</v>
      </c>
    </row>
    <row r="158" spans="1:256" x14ac:dyDescent="0.2">
      <c r="A158" s="44" t="s">
        <v>21</v>
      </c>
      <c r="B158" s="46" t="e">
        <f>#REF!+B135+#REF!</f>
        <v>#REF!</v>
      </c>
      <c r="C158" s="46" t="e">
        <f>#REF!+C135+#REF!</f>
        <v>#REF!</v>
      </c>
      <c r="D158" s="46" t="e">
        <f>#REF!+D135+#REF!</f>
        <v>#REF!</v>
      </c>
      <c r="E158" s="46" t="e">
        <f>#REF!+E135+#REF!</f>
        <v>#REF!</v>
      </c>
      <c r="F158" s="46" t="e">
        <f>#REF!+F135+#REF!</f>
        <v>#REF!</v>
      </c>
      <c r="G158" s="46" t="e">
        <f>#REF!+G135+#REF!</f>
        <v>#REF!</v>
      </c>
      <c r="H158" s="46" t="e">
        <f>#REF!+H135+#REF!</f>
        <v>#REF!</v>
      </c>
      <c r="I158" s="46" t="e">
        <f>#REF!+I135+#REF!</f>
        <v>#REF!</v>
      </c>
      <c r="J158" s="46" t="e">
        <f>#REF!+J135+#REF!</f>
        <v>#REF!</v>
      </c>
      <c r="K158" s="46" t="e">
        <f>#REF!+K135+#REF!</f>
        <v>#REF!</v>
      </c>
      <c r="L158" s="46" t="e">
        <f>#REF!+L135+#REF!</f>
        <v>#REF!</v>
      </c>
      <c r="M158" s="46" t="e">
        <f>#REF!+M135+#REF!</f>
        <v>#REF!</v>
      </c>
      <c r="N158" s="46" t="e">
        <f>#REF!+N135+#REF!</f>
        <v>#REF!</v>
      </c>
      <c r="O158" s="46" t="e">
        <f>#REF!+O135+#REF!</f>
        <v>#REF!</v>
      </c>
      <c r="P158" s="46" t="e">
        <f>#REF!+P135+#REF!</f>
        <v>#REF!</v>
      </c>
      <c r="Q158" s="46" t="e">
        <f>#REF!+Q135+#REF!</f>
        <v>#REF!</v>
      </c>
      <c r="R158" s="46" t="e">
        <f>#REF!+R135+#REF!</f>
        <v>#REF!</v>
      </c>
      <c r="S158" s="46" t="e">
        <f>#REF!+S135+#REF!</f>
        <v>#REF!</v>
      </c>
      <c r="T158" s="46" t="e">
        <f>#REF!+T135+#REF!</f>
        <v>#REF!</v>
      </c>
      <c r="U158" s="46" t="e">
        <f>#REF!+U135+#REF!</f>
        <v>#REF!</v>
      </c>
      <c r="V158" s="46" t="e">
        <f>#REF!+V135+#REF!</f>
        <v>#REF!</v>
      </c>
      <c r="W158" s="46" t="e">
        <f>#REF!+W135+#REF!</f>
        <v>#REF!</v>
      </c>
      <c r="X158" s="46" t="e">
        <f>#REF!+X135+#REF!</f>
        <v>#REF!</v>
      </c>
      <c r="Y158" s="46" t="e">
        <f>#REF!+Y135+#REF!</f>
        <v>#REF!</v>
      </c>
      <c r="Z158" s="46" t="e">
        <f>#REF!+Z135+#REF!</f>
        <v>#REF!</v>
      </c>
      <c r="AA158" s="46" t="e">
        <f>#REF!+AA135+#REF!</f>
        <v>#REF!</v>
      </c>
      <c r="AB158" s="46" t="e">
        <f>#REF!+AB135+#REF!</f>
        <v>#REF!</v>
      </c>
      <c r="AC158" s="46" t="e">
        <f>#REF!+AC135+#REF!</f>
        <v>#REF!</v>
      </c>
      <c r="AD158" s="46" t="e">
        <f>#REF!+AD135+#REF!</f>
        <v>#REF!</v>
      </c>
      <c r="AE158" s="46" t="e">
        <f>#REF!+AE135+#REF!</f>
        <v>#REF!</v>
      </c>
      <c r="AF158" s="46" t="e">
        <f>#REF!+AF135+#REF!</f>
        <v>#REF!</v>
      </c>
      <c r="AG158" s="46" t="e">
        <f>#REF!+AG135+#REF!</f>
        <v>#REF!</v>
      </c>
      <c r="AH158" s="46" t="e">
        <f>#REF!+AH135+#REF!</f>
        <v>#REF!</v>
      </c>
      <c r="AI158" s="46" t="e">
        <f>#REF!+AI135+#REF!</f>
        <v>#REF!</v>
      </c>
      <c r="AJ158" s="46" t="e">
        <f>#REF!+AJ135+#REF!</f>
        <v>#REF!</v>
      </c>
      <c r="AK158" s="46" t="e">
        <f>#REF!+AK135+#REF!</f>
        <v>#REF!</v>
      </c>
      <c r="AL158" s="46" t="e">
        <f>#REF!+AL135+#REF!</f>
        <v>#REF!</v>
      </c>
      <c r="AM158" s="46" t="e">
        <f>#REF!+AM135+#REF!</f>
        <v>#REF!</v>
      </c>
      <c r="AN158" s="46" t="e">
        <f>#REF!+AN135+#REF!</f>
        <v>#REF!</v>
      </c>
      <c r="AO158" s="46" t="e">
        <f>#REF!+AO135+#REF!</f>
        <v>#REF!</v>
      </c>
      <c r="AP158" s="46" t="e">
        <f>#REF!+AP135+#REF!</f>
        <v>#REF!</v>
      </c>
      <c r="AQ158" s="46" t="e">
        <f>#REF!+AQ135+#REF!</f>
        <v>#REF!</v>
      </c>
      <c r="AR158" s="46" t="e">
        <f>#REF!+AR135+#REF!</f>
        <v>#REF!</v>
      </c>
      <c r="AS158" s="46" t="e">
        <f>#REF!+AS135+#REF!</f>
        <v>#REF!</v>
      </c>
      <c r="AT158" s="46" t="e">
        <f>#REF!+AT135+#REF!</f>
        <v>#REF!</v>
      </c>
      <c r="AU158" s="46" t="e">
        <f>#REF!+AU135+#REF!</f>
        <v>#REF!</v>
      </c>
      <c r="AV158" s="46" t="e">
        <f>#REF!+AV135+#REF!</f>
        <v>#REF!</v>
      </c>
      <c r="AW158" s="46" t="e">
        <f>#REF!+AW135+#REF!</f>
        <v>#REF!</v>
      </c>
      <c r="AX158" s="46" t="e">
        <f>#REF!+AX135+#REF!</f>
        <v>#REF!</v>
      </c>
      <c r="AY158" s="46" t="e">
        <f>#REF!+AY135+#REF!</f>
        <v>#REF!</v>
      </c>
      <c r="AZ158" s="46" t="e">
        <f>#REF!+AZ135+#REF!</f>
        <v>#REF!</v>
      </c>
      <c r="BA158" s="46" t="e">
        <f>#REF!+BA135+#REF!</f>
        <v>#REF!</v>
      </c>
      <c r="BB158" s="46" t="e">
        <f>#REF!+BB135+#REF!</f>
        <v>#REF!</v>
      </c>
      <c r="BC158" s="46" t="e">
        <f>#REF!+BC135+#REF!</f>
        <v>#REF!</v>
      </c>
      <c r="BD158" s="46" t="e">
        <f>#REF!+BD135+#REF!</f>
        <v>#REF!</v>
      </c>
      <c r="BE158" s="46" t="e">
        <f>#REF!+BE135+#REF!</f>
        <v>#REF!</v>
      </c>
      <c r="BF158" s="46" t="e">
        <f>#REF!+BF135+#REF!</f>
        <v>#REF!</v>
      </c>
      <c r="BG158" s="46" t="e">
        <f>#REF!+BG135+#REF!</f>
        <v>#REF!</v>
      </c>
      <c r="BH158" s="46" t="e">
        <f>#REF!+BH135+#REF!</f>
        <v>#REF!</v>
      </c>
      <c r="BI158" s="46" t="e">
        <f>#REF!+BI135+#REF!</f>
        <v>#REF!</v>
      </c>
      <c r="BJ158" s="46" t="e">
        <f>#REF!+BJ135+#REF!</f>
        <v>#REF!</v>
      </c>
      <c r="BK158" s="46" t="e">
        <f>#REF!+BK135+#REF!</f>
        <v>#REF!</v>
      </c>
      <c r="BL158" s="46" t="e">
        <f>#REF!+BL135+#REF!</f>
        <v>#REF!</v>
      </c>
      <c r="BM158" s="46" t="e">
        <f>#REF!+BM135+#REF!</f>
        <v>#REF!</v>
      </c>
      <c r="BN158" s="46" t="e">
        <f>#REF!+BN135+#REF!</f>
        <v>#REF!</v>
      </c>
      <c r="BO158" s="46" t="e">
        <f>#REF!+BO135+#REF!</f>
        <v>#REF!</v>
      </c>
      <c r="BP158" s="46" t="e">
        <f>#REF!+BP135+#REF!</f>
        <v>#REF!</v>
      </c>
      <c r="BQ158" s="46" t="e">
        <f>#REF!+BQ135+#REF!</f>
        <v>#REF!</v>
      </c>
      <c r="BR158" s="46" t="e">
        <f>#REF!+BR135+#REF!</f>
        <v>#REF!</v>
      </c>
      <c r="BS158" s="46" t="e">
        <f>#REF!+BS135+#REF!</f>
        <v>#REF!</v>
      </c>
      <c r="BT158" s="46" t="e">
        <f>#REF!+BT135+#REF!</f>
        <v>#REF!</v>
      </c>
      <c r="BU158" s="46" t="e">
        <f>#REF!+BU135+#REF!</f>
        <v>#REF!</v>
      </c>
      <c r="BV158" s="46" t="e">
        <f>#REF!+BV135+#REF!</f>
        <v>#REF!</v>
      </c>
      <c r="BW158" s="46" t="e">
        <f>#REF!+BW135+#REF!</f>
        <v>#REF!</v>
      </c>
      <c r="BX158" s="46" t="e">
        <f>#REF!+BX135+#REF!</f>
        <v>#REF!</v>
      </c>
      <c r="BY158" s="46" t="e">
        <f>#REF!+BY135+#REF!</f>
        <v>#REF!</v>
      </c>
      <c r="BZ158" s="46" t="e">
        <f>#REF!+BZ135+#REF!</f>
        <v>#REF!</v>
      </c>
      <c r="CA158" s="46" t="e">
        <f>#REF!+CA135+#REF!</f>
        <v>#REF!</v>
      </c>
      <c r="CB158" s="46" t="e">
        <f>#REF!+CB135+#REF!</f>
        <v>#REF!</v>
      </c>
      <c r="CC158" s="46" t="e">
        <f>#REF!+CC135+#REF!</f>
        <v>#REF!</v>
      </c>
      <c r="CD158" s="46" t="e">
        <f>#REF!+CD135+#REF!</f>
        <v>#REF!</v>
      </c>
      <c r="CE158" s="46" t="e">
        <f>#REF!+CE135+#REF!</f>
        <v>#REF!</v>
      </c>
      <c r="CF158" s="46" t="e">
        <f>#REF!+CF135+#REF!</f>
        <v>#REF!</v>
      </c>
      <c r="CG158" s="46" t="e">
        <f>#REF!+CG135+#REF!</f>
        <v>#REF!</v>
      </c>
      <c r="CH158" s="46" t="e">
        <f>#REF!+CH135+#REF!</f>
        <v>#REF!</v>
      </c>
      <c r="CI158" s="46" t="e">
        <f>#REF!+CI135+#REF!</f>
        <v>#REF!</v>
      </c>
      <c r="CJ158" s="46" t="e">
        <f>#REF!+CJ135+#REF!</f>
        <v>#REF!</v>
      </c>
      <c r="CK158" s="46" t="e">
        <f>#REF!+CK135+#REF!</f>
        <v>#REF!</v>
      </c>
      <c r="CL158" s="46" t="e">
        <f>#REF!+CL135+#REF!</f>
        <v>#REF!</v>
      </c>
      <c r="CM158" s="46" t="e">
        <f>#REF!+CM135+#REF!</f>
        <v>#REF!</v>
      </c>
      <c r="CN158" s="46" t="e">
        <f>#REF!+CN135+#REF!</f>
        <v>#REF!</v>
      </c>
      <c r="CO158" s="46" t="e">
        <f>#REF!+CO135+#REF!</f>
        <v>#REF!</v>
      </c>
      <c r="CP158" s="46" t="e">
        <f>#REF!+CP135+#REF!</f>
        <v>#REF!</v>
      </c>
      <c r="CQ158" s="46" t="e">
        <f>#REF!+CQ135+#REF!</f>
        <v>#REF!</v>
      </c>
      <c r="CR158" s="46" t="e">
        <f>#REF!+CR135+#REF!</f>
        <v>#REF!</v>
      </c>
      <c r="CS158" s="46" t="e">
        <f>#REF!+CS135+#REF!</f>
        <v>#REF!</v>
      </c>
      <c r="CT158" s="46" t="e">
        <f>#REF!+CT135+#REF!</f>
        <v>#REF!</v>
      </c>
      <c r="CU158" s="46" t="e">
        <f>#REF!+CU135+#REF!</f>
        <v>#REF!</v>
      </c>
      <c r="CV158" s="46" t="e">
        <f>#REF!+CV135+#REF!</f>
        <v>#REF!</v>
      </c>
      <c r="CW158" s="46" t="e">
        <f>#REF!+CW135+#REF!</f>
        <v>#REF!</v>
      </c>
      <c r="CX158" s="46" t="e">
        <f>#REF!+CX135+#REF!</f>
        <v>#REF!</v>
      </c>
      <c r="CY158" s="46" t="e">
        <f>#REF!+CY135+#REF!</f>
        <v>#REF!</v>
      </c>
      <c r="CZ158" s="46" t="e">
        <f>#REF!+CZ135+#REF!</f>
        <v>#REF!</v>
      </c>
      <c r="DA158" s="46" t="e">
        <f>#REF!+DA135+#REF!</f>
        <v>#REF!</v>
      </c>
      <c r="DB158" s="46" t="e">
        <f>#REF!+DB135+#REF!</f>
        <v>#REF!</v>
      </c>
      <c r="DC158" s="46" t="e">
        <f>#REF!+DC135+#REF!</f>
        <v>#REF!</v>
      </c>
      <c r="DD158" s="46" t="e">
        <f>#REF!+DD135+#REF!</f>
        <v>#REF!</v>
      </c>
      <c r="DE158" s="46" t="e">
        <f>#REF!+DE135+#REF!</f>
        <v>#REF!</v>
      </c>
      <c r="DF158" s="46" t="e">
        <f>#REF!+DF135+#REF!</f>
        <v>#REF!</v>
      </c>
      <c r="DG158" s="46" t="e">
        <f>#REF!+DG135+#REF!</f>
        <v>#REF!</v>
      </c>
      <c r="DH158" s="46" t="e">
        <f>#REF!+DH135+#REF!</f>
        <v>#REF!</v>
      </c>
      <c r="DI158" s="46" t="e">
        <f>#REF!+DI135+#REF!</f>
        <v>#REF!</v>
      </c>
      <c r="DJ158" s="46" t="e">
        <f>#REF!+DJ135+#REF!</f>
        <v>#REF!</v>
      </c>
      <c r="DK158" s="46" t="e">
        <f>#REF!+DK135+#REF!</f>
        <v>#REF!</v>
      </c>
      <c r="DL158" s="46" t="e">
        <f>#REF!+DL135+#REF!</f>
        <v>#REF!</v>
      </c>
      <c r="DM158" s="46" t="e">
        <f>#REF!+DM135+#REF!</f>
        <v>#REF!</v>
      </c>
      <c r="DN158" s="46" t="e">
        <f>#REF!+DN135+#REF!</f>
        <v>#REF!</v>
      </c>
      <c r="DO158" s="46" t="e">
        <f>#REF!+DO135+#REF!</f>
        <v>#REF!</v>
      </c>
      <c r="DP158" s="46" t="e">
        <f>#REF!+DP135+#REF!</f>
        <v>#REF!</v>
      </c>
      <c r="DQ158" s="46" t="e">
        <f>#REF!+DQ135+#REF!</f>
        <v>#REF!</v>
      </c>
      <c r="FU158" s="1">
        <v>75.013000000000005</v>
      </c>
      <c r="FV158" s="1">
        <v>74.959000000000003</v>
      </c>
      <c r="FW158" s="1">
        <v>73.033000000000001</v>
      </c>
      <c r="FX158" s="1">
        <v>72.989999999999995</v>
      </c>
      <c r="FY158" s="1">
        <v>73.078999999999994</v>
      </c>
      <c r="FZ158" s="1">
        <v>73.033000000000001</v>
      </c>
      <c r="GA158" s="1">
        <v>71.998999999999995</v>
      </c>
      <c r="GB158" s="1">
        <v>71.004999999999995</v>
      </c>
      <c r="GC158" s="1">
        <v>70.991</v>
      </c>
      <c r="GD158" s="1">
        <v>70.025000000000006</v>
      </c>
      <c r="GE158" s="1">
        <v>69.984999999999999</v>
      </c>
      <c r="GF158" s="1">
        <v>69.992000000000004</v>
      </c>
      <c r="GG158" s="1">
        <v>68.968999999999994</v>
      </c>
      <c r="GH158" s="1">
        <v>69.042000000000002</v>
      </c>
      <c r="GI158" s="1">
        <v>69.009</v>
      </c>
      <c r="GJ158" s="1">
        <v>67.95</v>
      </c>
      <c r="GK158" s="1">
        <v>68.040000000000006</v>
      </c>
      <c r="GL158" s="1">
        <v>67.004000000000005</v>
      </c>
      <c r="GM158" s="1">
        <v>65.975999999999999</v>
      </c>
      <c r="GN158" s="1">
        <v>64.97</v>
      </c>
      <c r="GO158" s="1">
        <v>64.984999999999999</v>
      </c>
      <c r="HR158" s="51"/>
      <c r="HS158" s="51"/>
      <c r="HT158" s="51"/>
      <c r="HU158" s="51"/>
      <c r="HV158" s="51"/>
      <c r="HW158" s="51"/>
      <c r="HX158" s="51"/>
    </row>
    <row r="159" spans="1:256" x14ac:dyDescent="0.2">
      <c r="A159" s="44" t="s">
        <v>22</v>
      </c>
      <c r="B159" s="46" t="e">
        <f>B136+#REF!+#REF!+B137+B138+B139</f>
        <v>#REF!</v>
      </c>
      <c r="C159" s="46" t="e">
        <f>C136+#REF!+#REF!+C137+C138+C139</f>
        <v>#REF!</v>
      </c>
      <c r="D159" s="46" t="e">
        <f>D136+#REF!+#REF!+D137+D138+D139</f>
        <v>#REF!</v>
      </c>
      <c r="E159" s="46" t="e">
        <f>E136+#REF!+#REF!+E137+E138+E139</f>
        <v>#REF!</v>
      </c>
      <c r="F159" s="46" t="e">
        <f>F136+#REF!+#REF!+F137+F138+F139</f>
        <v>#REF!</v>
      </c>
      <c r="G159" s="46" t="e">
        <f>G136+#REF!+#REF!+G137+G138+G139</f>
        <v>#REF!</v>
      </c>
      <c r="H159" s="46" t="e">
        <f>H136+#REF!+#REF!+H137+H138+H139</f>
        <v>#REF!</v>
      </c>
      <c r="I159" s="46" t="e">
        <f>I136+#REF!+#REF!+I137+I138+I139</f>
        <v>#REF!</v>
      </c>
      <c r="J159" s="46" t="e">
        <f>J136+#REF!+#REF!+J137+J138+J139</f>
        <v>#REF!</v>
      </c>
      <c r="K159" s="46" t="e">
        <f>K136+#REF!+#REF!+K137+K138+K139</f>
        <v>#REF!</v>
      </c>
      <c r="L159" s="46" t="e">
        <f>L136+#REF!+#REF!+L137+L138+L139</f>
        <v>#REF!</v>
      </c>
      <c r="M159" s="46" t="e">
        <f>M136+#REF!+#REF!+M137+M138+M139</f>
        <v>#REF!</v>
      </c>
      <c r="N159" s="46" t="e">
        <f>N136+#REF!+#REF!+N137+N138+N139</f>
        <v>#REF!</v>
      </c>
      <c r="O159" s="46" t="e">
        <f>O136+#REF!+#REF!+O137+O138+O139</f>
        <v>#REF!</v>
      </c>
      <c r="P159" s="46" t="e">
        <f>P136+#REF!+#REF!+P137+P138+P139</f>
        <v>#REF!</v>
      </c>
      <c r="Q159" s="46" t="e">
        <f>Q136+#REF!+#REF!+Q137+Q138+Q139</f>
        <v>#REF!</v>
      </c>
      <c r="R159" s="46" t="e">
        <f>R136+#REF!+#REF!+R137+R138+R139</f>
        <v>#REF!</v>
      </c>
      <c r="S159" s="46" t="e">
        <f>S136+#REF!+#REF!+S137+S138+S139</f>
        <v>#REF!</v>
      </c>
      <c r="T159" s="46" t="e">
        <f>T136+#REF!+#REF!+T137+T138+T139</f>
        <v>#REF!</v>
      </c>
      <c r="U159" s="46" t="e">
        <f>U136+#REF!+#REF!+U137+U138+U139</f>
        <v>#REF!</v>
      </c>
      <c r="V159" s="46" t="e">
        <f>V136+#REF!+#REF!+V137+V138+V139</f>
        <v>#REF!</v>
      </c>
      <c r="W159" s="46" t="e">
        <f>W136+#REF!+#REF!+W137+W138+W139</f>
        <v>#REF!</v>
      </c>
      <c r="X159" s="46" t="e">
        <f>X136+#REF!+#REF!+X137+X138+X139</f>
        <v>#REF!</v>
      </c>
      <c r="Y159" s="46" t="e">
        <f>Y136+#REF!+#REF!+Y137+Y138+Y139</f>
        <v>#REF!</v>
      </c>
      <c r="Z159" s="46" t="e">
        <f>Z136+#REF!+#REF!+Z137+Z138+Z139</f>
        <v>#REF!</v>
      </c>
      <c r="AA159" s="46" t="e">
        <f>AA136+#REF!+#REF!+AA137+AA138+AA139</f>
        <v>#REF!</v>
      </c>
      <c r="AB159" s="46" t="e">
        <f>AB136+#REF!+#REF!+AB137+AB138+AB139</f>
        <v>#REF!</v>
      </c>
      <c r="AC159" s="46" t="e">
        <f>AC136+#REF!+#REF!+AC137+AC138+AC139</f>
        <v>#REF!</v>
      </c>
      <c r="AD159" s="46" t="e">
        <f>AD136+#REF!+#REF!+AD137+AD138+AD139</f>
        <v>#REF!</v>
      </c>
      <c r="AE159" s="46" t="e">
        <f>AE136+#REF!+#REF!+AE137+AE138+AE139</f>
        <v>#REF!</v>
      </c>
      <c r="AF159" s="46" t="e">
        <f>AF136+#REF!+#REF!+AF137+AF138+AF139</f>
        <v>#REF!</v>
      </c>
      <c r="AG159" s="46" t="e">
        <f>AG136+#REF!+#REF!+AG137+AG138+AG139</f>
        <v>#REF!</v>
      </c>
      <c r="AH159" s="46" t="e">
        <f>AH136+#REF!+#REF!+AH137+AH138+AH139</f>
        <v>#REF!</v>
      </c>
      <c r="AI159" s="46" t="e">
        <f>AI136+#REF!+#REF!+AI137+AI138+AI139</f>
        <v>#REF!</v>
      </c>
      <c r="AJ159" s="46" t="e">
        <f>AJ136+#REF!+#REF!+AJ137+AJ138+AJ139</f>
        <v>#REF!</v>
      </c>
      <c r="AK159" s="46" t="e">
        <f>AK136+#REF!+#REF!+AK137+AK138+AK139</f>
        <v>#REF!</v>
      </c>
      <c r="AL159" s="46" t="e">
        <f>AL136+#REF!+#REF!+AL137+AL138+AL139</f>
        <v>#REF!</v>
      </c>
      <c r="AM159" s="46" t="e">
        <f>AM136+#REF!+#REF!+AM137+AM138+AM139</f>
        <v>#REF!</v>
      </c>
      <c r="AN159" s="46" t="e">
        <f>AN136+#REF!+#REF!+AN137+AN138+AN139</f>
        <v>#REF!</v>
      </c>
      <c r="AO159" s="46" t="e">
        <f>AO136+#REF!+#REF!+AO137+AO138+AO139</f>
        <v>#REF!</v>
      </c>
      <c r="AP159" s="46" t="e">
        <f>AP136+#REF!+#REF!+AP137+AP138+AP139</f>
        <v>#REF!</v>
      </c>
      <c r="AQ159" s="46" t="e">
        <f>AQ136+#REF!+#REF!+AQ137+AQ138+AQ139</f>
        <v>#REF!</v>
      </c>
      <c r="AR159" s="46" t="e">
        <f>AR136+#REF!+#REF!+AR137+AR138+AR139</f>
        <v>#REF!</v>
      </c>
      <c r="AS159" s="46" t="e">
        <f>AS136+#REF!+#REF!+AS137+AS138+AS139</f>
        <v>#REF!</v>
      </c>
      <c r="AT159" s="46" t="e">
        <f>AT136+#REF!+#REF!+AT137+AT138+AT139</f>
        <v>#REF!</v>
      </c>
      <c r="AU159" s="46" t="e">
        <f>AU136+#REF!+#REF!+AU137+AU138+AU139</f>
        <v>#REF!</v>
      </c>
      <c r="AV159" s="46" t="e">
        <f>AV136+#REF!+#REF!+AV137+AV138+AV139</f>
        <v>#REF!</v>
      </c>
      <c r="AW159" s="46" t="e">
        <f>AW136+#REF!+#REF!+AW137+AW138+AW139</f>
        <v>#REF!</v>
      </c>
      <c r="AX159" s="46" t="e">
        <f>AX136+#REF!+#REF!+AX137+AX138+AX139</f>
        <v>#REF!</v>
      </c>
      <c r="AY159" s="46" t="e">
        <f>AY136+#REF!+#REF!+AY137+AY138+AY139</f>
        <v>#REF!</v>
      </c>
      <c r="AZ159" s="46" t="e">
        <f>AZ136+#REF!+#REF!+AZ137+AZ138+AZ139</f>
        <v>#REF!</v>
      </c>
      <c r="BA159" s="46" t="e">
        <f>BA136+#REF!+#REF!+BA137+BA138+BA139</f>
        <v>#REF!</v>
      </c>
      <c r="BB159" s="46" t="e">
        <f>BB136+#REF!+#REF!+BB137+BB138+BB139</f>
        <v>#REF!</v>
      </c>
      <c r="BC159" s="46" t="e">
        <f>BC136+#REF!+#REF!+BC137+BC138+BC139</f>
        <v>#REF!</v>
      </c>
      <c r="BD159" s="46" t="e">
        <f>BD136+#REF!+#REF!+BD137+BD138+BD139</f>
        <v>#REF!</v>
      </c>
      <c r="BE159" s="46" t="e">
        <f>BE136+#REF!+#REF!+BE137+BE138+BE139</f>
        <v>#REF!</v>
      </c>
      <c r="BF159" s="46" t="e">
        <f>BF136+#REF!+#REF!+BF137+BF138+BF139</f>
        <v>#REF!</v>
      </c>
      <c r="BG159" s="46" t="e">
        <f>BG136+#REF!+#REF!+BG137+BG138+BG139</f>
        <v>#REF!</v>
      </c>
      <c r="BH159" s="46" t="e">
        <f>BH136+#REF!+#REF!+BH137+BH138+BH139</f>
        <v>#REF!</v>
      </c>
      <c r="BI159" s="46" t="e">
        <f>BI136+#REF!+#REF!+BI137+BI138+BI139</f>
        <v>#REF!</v>
      </c>
      <c r="BJ159" s="46" t="e">
        <f>BJ136+#REF!+#REF!+BJ137+BJ138+BJ139</f>
        <v>#REF!</v>
      </c>
      <c r="BK159" s="46" t="e">
        <f>BK136+#REF!+#REF!+BK137+BK138+BK139</f>
        <v>#REF!</v>
      </c>
      <c r="BL159" s="46" t="e">
        <f>BL136+#REF!+#REF!+BL137+BL138+BL139</f>
        <v>#REF!</v>
      </c>
      <c r="BM159" s="46" t="e">
        <f>BM136+#REF!+#REF!+BM137+BM138+BM139</f>
        <v>#REF!</v>
      </c>
      <c r="BN159" s="46" t="e">
        <f>BN136+#REF!+#REF!+BN137+BN138+BN139</f>
        <v>#REF!</v>
      </c>
      <c r="BO159" s="46" t="e">
        <f>BO136+#REF!+#REF!+BO137+BO138+BO139</f>
        <v>#REF!</v>
      </c>
      <c r="BP159" s="46" t="e">
        <f>BP136+#REF!+#REF!+BP137+BP138+BP139</f>
        <v>#REF!</v>
      </c>
      <c r="BQ159" s="46" t="e">
        <f>BQ136+#REF!+#REF!+BQ137+BQ138+BQ139</f>
        <v>#REF!</v>
      </c>
      <c r="BR159" s="46" t="e">
        <f>BR136+#REF!+#REF!+BR137+BR138+BR139</f>
        <v>#REF!</v>
      </c>
      <c r="BS159" s="46" t="e">
        <f>BS136+#REF!+#REF!+BS137+BS138+BS139</f>
        <v>#REF!</v>
      </c>
      <c r="BT159" s="46" t="e">
        <f>BT136+#REF!+#REF!+BT137+BT138+BT139</f>
        <v>#REF!</v>
      </c>
      <c r="BU159" s="46" t="e">
        <f>BU136+#REF!+#REF!+BU137+BU138+BU139</f>
        <v>#REF!</v>
      </c>
      <c r="BV159" s="46" t="e">
        <f>BV136+#REF!+#REF!+BV137+BV138+BV139</f>
        <v>#REF!</v>
      </c>
      <c r="BW159" s="46" t="e">
        <f>BW136+#REF!+#REF!+BW137+BW138+BW139</f>
        <v>#REF!</v>
      </c>
      <c r="BX159" s="46" t="e">
        <f>BX136+#REF!+#REF!+BX137+BX138+BX139</f>
        <v>#REF!</v>
      </c>
      <c r="BY159" s="46" t="e">
        <f>BY136+#REF!+#REF!+BY137+BY138+BY139</f>
        <v>#REF!</v>
      </c>
      <c r="BZ159" s="46" t="e">
        <f>BZ136+#REF!+#REF!+BZ137+BZ138+BZ139</f>
        <v>#REF!</v>
      </c>
      <c r="CA159" s="46" t="e">
        <f>CA136+#REF!+#REF!+CA137+CA138+CA139</f>
        <v>#REF!</v>
      </c>
      <c r="CB159" s="46" t="e">
        <f>CB136+#REF!+#REF!+CB137+CB138+CB139</f>
        <v>#REF!</v>
      </c>
      <c r="CC159" s="46" t="e">
        <f>CC136+#REF!+#REF!+CC137+CC138+CC139</f>
        <v>#REF!</v>
      </c>
      <c r="CD159" s="46" t="e">
        <f>CD136+#REF!+#REF!+CD137+CD138+CD139</f>
        <v>#REF!</v>
      </c>
      <c r="CE159" s="46" t="e">
        <f>CE136+#REF!+#REF!+CE137+CE138+CE139</f>
        <v>#REF!</v>
      </c>
      <c r="CF159" s="46" t="e">
        <f>CF136+#REF!+#REF!+CF137+CF138+CF139</f>
        <v>#REF!</v>
      </c>
      <c r="CG159" s="46" t="e">
        <f>CG136+#REF!+#REF!+CG137+CG138+CG139</f>
        <v>#REF!</v>
      </c>
      <c r="CH159" s="46" t="e">
        <f>CH136+#REF!+#REF!+CH137+CH138+CH139</f>
        <v>#REF!</v>
      </c>
      <c r="CI159" s="46" t="e">
        <f>CI136+#REF!+#REF!+CI137+CI138+CI139</f>
        <v>#REF!</v>
      </c>
      <c r="CJ159" s="46" t="e">
        <f>CJ136+#REF!+#REF!+CJ137+CJ138+CJ139</f>
        <v>#REF!</v>
      </c>
      <c r="CK159" s="46" t="e">
        <f>CK136+#REF!+#REF!+CK137+CK138+CK139</f>
        <v>#REF!</v>
      </c>
      <c r="CL159" s="46" t="e">
        <f>CL136+#REF!+#REF!+CL137+CL138+CL139</f>
        <v>#REF!</v>
      </c>
      <c r="CM159" s="46" t="e">
        <f>CM136+#REF!+#REF!+CM137+CM138+CM139</f>
        <v>#REF!</v>
      </c>
      <c r="CN159" s="46" t="e">
        <f>CN136+#REF!+#REF!+CN137+CN138+CN139</f>
        <v>#REF!</v>
      </c>
      <c r="CO159" s="46" t="e">
        <f>CO136+#REF!+#REF!+CO137+CO138+CO139</f>
        <v>#REF!</v>
      </c>
      <c r="CP159" s="46" t="e">
        <f>CP136+#REF!+#REF!+CP137+CP138+CP139</f>
        <v>#REF!</v>
      </c>
      <c r="CQ159" s="46" t="e">
        <f>CQ136+#REF!+#REF!+CQ137+CQ138+CQ139</f>
        <v>#REF!</v>
      </c>
      <c r="CR159" s="46" t="e">
        <f>CR136+#REF!+#REF!+CR137+CR138+CR139</f>
        <v>#REF!</v>
      </c>
      <c r="CS159" s="46" t="e">
        <f>CS136+#REF!+#REF!+CS137+CS138+CS139</f>
        <v>#REF!</v>
      </c>
      <c r="CT159" s="46" t="e">
        <f>CT136+#REF!+#REF!+CT137+CT138+CT139</f>
        <v>#REF!</v>
      </c>
      <c r="CU159" s="46" t="e">
        <f>CU136+#REF!+#REF!+CU137+CU138+CU139</f>
        <v>#REF!</v>
      </c>
      <c r="CV159" s="46" t="e">
        <f>CV136+#REF!+#REF!+CV137+CV138+CV139</f>
        <v>#REF!</v>
      </c>
      <c r="CW159" s="46" t="e">
        <f>CW136+#REF!+#REF!+CW137+CW138+CW139</f>
        <v>#REF!</v>
      </c>
      <c r="CX159" s="46" t="e">
        <f>CX136+#REF!+#REF!+CX137+CX138+CX139</f>
        <v>#REF!</v>
      </c>
      <c r="CY159" s="46" t="e">
        <f>CY136+#REF!+#REF!+CY137+CY138+CY139</f>
        <v>#REF!</v>
      </c>
      <c r="CZ159" s="46" t="e">
        <f>CZ136+#REF!+#REF!+CZ137+CZ138+CZ139</f>
        <v>#REF!</v>
      </c>
      <c r="DA159" s="46" t="e">
        <f>DA136+#REF!+#REF!+DA137+DA138+DA139</f>
        <v>#REF!</v>
      </c>
      <c r="DB159" s="46" t="e">
        <f>DB136+#REF!+#REF!+DB137+DB138+DB139</f>
        <v>#REF!</v>
      </c>
      <c r="DC159" s="46" t="e">
        <f>DC136+#REF!+#REF!+DC137+DC138+DC139</f>
        <v>#REF!</v>
      </c>
      <c r="DD159" s="46" t="e">
        <f>DD136+#REF!+#REF!+DD137+DD138+DD139</f>
        <v>#REF!</v>
      </c>
      <c r="DE159" s="46" t="e">
        <f>DE136+#REF!+#REF!+DE137+DE138+DE139</f>
        <v>#REF!</v>
      </c>
      <c r="DF159" s="46" t="e">
        <f>DF136+#REF!+#REF!+DF137+DF138+DF139</f>
        <v>#REF!</v>
      </c>
      <c r="DG159" s="46" t="e">
        <f>DG136+#REF!+#REF!+DG137+DG138+DG139</f>
        <v>#REF!</v>
      </c>
      <c r="DH159" s="46" t="e">
        <f>DH136+#REF!+#REF!+DH137+DH138+DH139</f>
        <v>#REF!</v>
      </c>
      <c r="DI159" s="46" t="e">
        <f>DI136+#REF!+#REF!+DI137+DI138+DI139</f>
        <v>#REF!</v>
      </c>
      <c r="DJ159" s="46" t="e">
        <f>DJ136+#REF!+#REF!+DJ137+DJ138+DJ139</f>
        <v>#REF!</v>
      </c>
      <c r="DK159" s="46" t="e">
        <f>DK136+#REF!+#REF!+DK137+DK138+DK139</f>
        <v>#REF!</v>
      </c>
      <c r="DL159" s="46" t="e">
        <f>DL136+#REF!+#REF!+DL137+DL138+DL139</f>
        <v>#REF!</v>
      </c>
      <c r="DM159" s="46" t="e">
        <f>DM136+#REF!+#REF!+DM137+DM138+DM139</f>
        <v>#REF!</v>
      </c>
      <c r="DN159" s="46" t="e">
        <f>DN136+#REF!+#REF!+DN137+DN138+DN139</f>
        <v>#REF!</v>
      </c>
      <c r="DO159" s="46" t="e">
        <f>DO136+#REF!+#REF!+DO137+DO138+DO139</f>
        <v>#REF!</v>
      </c>
      <c r="DP159" s="46" t="e">
        <f>DP136+#REF!+#REF!+DP137+DP138+DP139</f>
        <v>#REF!</v>
      </c>
      <c r="DQ159" s="46" t="e">
        <f>DQ136+#REF!+#REF!+DQ137+DQ138+DQ139</f>
        <v>#REF!</v>
      </c>
      <c r="HJ159" s="87">
        <f>GW149+HD149+HK149+HR149</f>
        <v>-0.24999999999999997</v>
      </c>
      <c r="HX159" s="51"/>
      <c r="IL159" s="51">
        <f>HY149+IF149+IM149</f>
        <v>-1.8900000000000003</v>
      </c>
    </row>
    <row r="160" spans="1:256" x14ac:dyDescent="0.2">
      <c r="A160" s="44" t="s">
        <v>20</v>
      </c>
      <c r="B160" s="46" t="e">
        <f t="shared" ref="B160:AG160" si="249">SUM(B157:B159)</f>
        <v>#REF!</v>
      </c>
      <c r="C160" s="46" t="e">
        <f t="shared" si="249"/>
        <v>#REF!</v>
      </c>
      <c r="D160" s="46" t="e">
        <f t="shared" si="249"/>
        <v>#REF!</v>
      </c>
      <c r="E160" s="46" t="e">
        <f t="shared" si="249"/>
        <v>#REF!</v>
      </c>
      <c r="F160" s="46" t="e">
        <f t="shared" si="249"/>
        <v>#REF!</v>
      </c>
      <c r="G160" s="46" t="e">
        <f t="shared" si="249"/>
        <v>#REF!</v>
      </c>
      <c r="H160" s="46" t="e">
        <f t="shared" si="249"/>
        <v>#REF!</v>
      </c>
      <c r="I160" s="46" t="e">
        <f t="shared" si="249"/>
        <v>#REF!</v>
      </c>
      <c r="J160" s="46" t="e">
        <f t="shared" si="249"/>
        <v>#REF!</v>
      </c>
      <c r="K160" s="46" t="e">
        <f t="shared" si="249"/>
        <v>#REF!</v>
      </c>
      <c r="L160" s="46" t="e">
        <f t="shared" si="249"/>
        <v>#REF!</v>
      </c>
      <c r="M160" s="46" t="e">
        <f t="shared" si="249"/>
        <v>#REF!</v>
      </c>
      <c r="N160" s="46" t="e">
        <f t="shared" si="249"/>
        <v>#REF!</v>
      </c>
      <c r="O160" s="46" t="e">
        <f t="shared" si="249"/>
        <v>#REF!</v>
      </c>
      <c r="P160" s="46" t="e">
        <f t="shared" si="249"/>
        <v>#REF!</v>
      </c>
      <c r="Q160" s="46" t="e">
        <f t="shared" si="249"/>
        <v>#REF!</v>
      </c>
      <c r="R160" s="46" t="e">
        <f t="shared" si="249"/>
        <v>#REF!</v>
      </c>
      <c r="S160" s="46" t="e">
        <f t="shared" si="249"/>
        <v>#REF!</v>
      </c>
      <c r="T160" s="46" t="e">
        <f t="shared" si="249"/>
        <v>#REF!</v>
      </c>
      <c r="U160" s="46" t="e">
        <f t="shared" si="249"/>
        <v>#REF!</v>
      </c>
      <c r="V160" s="46" t="e">
        <f t="shared" si="249"/>
        <v>#REF!</v>
      </c>
      <c r="W160" s="46" t="e">
        <f t="shared" si="249"/>
        <v>#REF!</v>
      </c>
      <c r="X160" s="46" t="e">
        <f t="shared" si="249"/>
        <v>#REF!</v>
      </c>
      <c r="Y160" s="46" t="e">
        <f t="shared" si="249"/>
        <v>#REF!</v>
      </c>
      <c r="Z160" s="46" t="e">
        <f t="shared" si="249"/>
        <v>#REF!</v>
      </c>
      <c r="AA160" s="46" t="e">
        <f t="shared" si="249"/>
        <v>#REF!</v>
      </c>
      <c r="AB160" s="46" t="e">
        <f t="shared" si="249"/>
        <v>#REF!</v>
      </c>
      <c r="AC160" s="46" t="e">
        <f t="shared" si="249"/>
        <v>#REF!</v>
      </c>
      <c r="AD160" s="46" t="e">
        <f t="shared" si="249"/>
        <v>#REF!</v>
      </c>
      <c r="AE160" s="46" t="e">
        <f t="shared" si="249"/>
        <v>#REF!</v>
      </c>
      <c r="AF160" s="46" t="e">
        <f t="shared" si="249"/>
        <v>#REF!</v>
      </c>
      <c r="AG160" s="46" t="e">
        <f t="shared" si="249"/>
        <v>#REF!</v>
      </c>
      <c r="AH160" s="46" t="e">
        <f t="shared" ref="AH160:BM160" si="250">SUM(AH157:AH159)</f>
        <v>#REF!</v>
      </c>
      <c r="AI160" s="46" t="e">
        <f t="shared" si="250"/>
        <v>#REF!</v>
      </c>
      <c r="AJ160" s="46" t="e">
        <f t="shared" si="250"/>
        <v>#REF!</v>
      </c>
      <c r="AK160" s="46" t="e">
        <f t="shared" si="250"/>
        <v>#REF!</v>
      </c>
      <c r="AL160" s="46" t="e">
        <f t="shared" si="250"/>
        <v>#REF!</v>
      </c>
      <c r="AM160" s="46" t="e">
        <f t="shared" si="250"/>
        <v>#REF!</v>
      </c>
      <c r="AN160" s="46" t="e">
        <f t="shared" si="250"/>
        <v>#REF!</v>
      </c>
      <c r="AO160" s="46" t="e">
        <f t="shared" si="250"/>
        <v>#REF!</v>
      </c>
      <c r="AP160" s="46" t="e">
        <f t="shared" si="250"/>
        <v>#REF!</v>
      </c>
      <c r="AQ160" s="46" t="e">
        <f t="shared" si="250"/>
        <v>#REF!</v>
      </c>
      <c r="AR160" s="46" t="e">
        <f t="shared" si="250"/>
        <v>#REF!</v>
      </c>
      <c r="AS160" s="46" t="e">
        <f t="shared" si="250"/>
        <v>#REF!</v>
      </c>
      <c r="AT160" s="46" t="e">
        <f t="shared" si="250"/>
        <v>#REF!</v>
      </c>
      <c r="AU160" s="46" t="e">
        <f t="shared" si="250"/>
        <v>#REF!</v>
      </c>
      <c r="AV160" s="46" t="e">
        <f t="shared" si="250"/>
        <v>#REF!</v>
      </c>
      <c r="AW160" s="46" t="e">
        <f t="shared" si="250"/>
        <v>#REF!</v>
      </c>
      <c r="AX160" s="46" t="e">
        <f t="shared" si="250"/>
        <v>#REF!</v>
      </c>
      <c r="AY160" s="46" t="e">
        <f t="shared" si="250"/>
        <v>#REF!</v>
      </c>
      <c r="AZ160" s="46" t="e">
        <f t="shared" si="250"/>
        <v>#REF!</v>
      </c>
      <c r="BA160" s="46" t="e">
        <f t="shared" si="250"/>
        <v>#REF!</v>
      </c>
      <c r="BB160" s="46" t="e">
        <f t="shared" si="250"/>
        <v>#REF!</v>
      </c>
      <c r="BC160" s="46" t="e">
        <f t="shared" si="250"/>
        <v>#REF!</v>
      </c>
      <c r="BD160" s="46" t="e">
        <f t="shared" si="250"/>
        <v>#REF!</v>
      </c>
      <c r="BE160" s="46" t="e">
        <f t="shared" si="250"/>
        <v>#REF!</v>
      </c>
      <c r="BF160" s="46" t="e">
        <f t="shared" si="250"/>
        <v>#REF!</v>
      </c>
      <c r="BG160" s="46" t="e">
        <f t="shared" si="250"/>
        <v>#REF!</v>
      </c>
      <c r="BH160" s="46" t="e">
        <f t="shared" si="250"/>
        <v>#REF!</v>
      </c>
      <c r="BI160" s="46" t="e">
        <f t="shared" si="250"/>
        <v>#REF!</v>
      </c>
      <c r="BJ160" s="46" t="e">
        <f t="shared" si="250"/>
        <v>#REF!</v>
      </c>
      <c r="BK160" s="46" t="e">
        <f t="shared" si="250"/>
        <v>#REF!</v>
      </c>
      <c r="BL160" s="46" t="e">
        <f t="shared" si="250"/>
        <v>#REF!</v>
      </c>
      <c r="BM160" s="46" t="e">
        <f t="shared" si="250"/>
        <v>#REF!</v>
      </c>
      <c r="BN160" s="46" t="e">
        <f t="shared" ref="BN160:CS160" si="251">SUM(BN157:BN159)</f>
        <v>#REF!</v>
      </c>
      <c r="BO160" s="46" t="e">
        <f t="shared" si="251"/>
        <v>#REF!</v>
      </c>
      <c r="BP160" s="46" t="e">
        <f t="shared" si="251"/>
        <v>#REF!</v>
      </c>
      <c r="BQ160" s="46" t="e">
        <f t="shared" si="251"/>
        <v>#REF!</v>
      </c>
      <c r="BR160" s="46" t="e">
        <f t="shared" si="251"/>
        <v>#REF!</v>
      </c>
      <c r="BS160" s="46" t="e">
        <f t="shared" si="251"/>
        <v>#REF!</v>
      </c>
      <c r="BT160" s="46" t="e">
        <f t="shared" si="251"/>
        <v>#REF!</v>
      </c>
      <c r="BU160" s="46" t="e">
        <f t="shared" si="251"/>
        <v>#REF!</v>
      </c>
      <c r="BV160" s="46" t="e">
        <f t="shared" si="251"/>
        <v>#REF!</v>
      </c>
      <c r="BW160" s="46" t="e">
        <f t="shared" si="251"/>
        <v>#REF!</v>
      </c>
      <c r="BX160" s="46" t="e">
        <f t="shared" si="251"/>
        <v>#REF!</v>
      </c>
      <c r="BY160" s="46" t="e">
        <f t="shared" si="251"/>
        <v>#REF!</v>
      </c>
      <c r="BZ160" s="46" t="e">
        <f t="shared" si="251"/>
        <v>#REF!</v>
      </c>
      <c r="CA160" s="46" t="e">
        <f t="shared" si="251"/>
        <v>#REF!</v>
      </c>
      <c r="CB160" s="46" t="e">
        <f t="shared" si="251"/>
        <v>#REF!</v>
      </c>
      <c r="CC160" s="46" t="e">
        <f t="shared" si="251"/>
        <v>#REF!</v>
      </c>
      <c r="CD160" s="46" t="e">
        <f t="shared" si="251"/>
        <v>#REF!</v>
      </c>
      <c r="CE160" s="46" t="e">
        <f t="shared" si="251"/>
        <v>#REF!</v>
      </c>
      <c r="CF160" s="46" t="e">
        <f t="shared" si="251"/>
        <v>#REF!</v>
      </c>
      <c r="CG160" s="46" t="e">
        <f t="shared" si="251"/>
        <v>#REF!</v>
      </c>
      <c r="CH160" s="46" t="e">
        <f t="shared" si="251"/>
        <v>#REF!</v>
      </c>
      <c r="CI160" s="46" t="e">
        <f t="shared" si="251"/>
        <v>#REF!</v>
      </c>
      <c r="CJ160" s="46" t="e">
        <f t="shared" si="251"/>
        <v>#REF!</v>
      </c>
      <c r="CK160" s="46" t="e">
        <f t="shared" si="251"/>
        <v>#REF!</v>
      </c>
      <c r="CL160" s="46" t="e">
        <f t="shared" si="251"/>
        <v>#REF!</v>
      </c>
      <c r="CM160" s="46" t="e">
        <f t="shared" si="251"/>
        <v>#REF!</v>
      </c>
      <c r="CN160" s="46" t="e">
        <f t="shared" si="251"/>
        <v>#REF!</v>
      </c>
      <c r="CO160" s="46" t="e">
        <f t="shared" si="251"/>
        <v>#REF!</v>
      </c>
      <c r="CP160" s="46" t="e">
        <f t="shared" si="251"/>
        <v>#REF!</v>
      </c>
      <c r="CQ160" s="46" t="e">
        <f t="shared" si="251"/>
        <v>#REF!</v>
      </c>
      <c r="CR160" s="46" t="e">
        <f t="shared" si="251"/>
        <v>#REF!</v>
      </c>
      <c r="CS160" s="46" t="e">
        <f t="shared" si="251"/>
        <v>#REF!</v>
      </c>
      <c r="CT160" s="46" t="e">
        <f t="shared" ref="CT160:DI160" si="252">SUM(CT157:CT159)</f>
        <v>#REF!</v>
      </c>
      <c r="CU160" s="46" t="e">
        <f t="shared" si="252"/>
        <v>#REF!</v>
      </c>
      <c r="CV160" s="46" t="e">
        <f t="shared" si="252"/>
        <v>#REF!</v>
      </c>
      <c r="CW160" s="46" t="e">
        <f t="shared" si="252"/>
        <v>#REF!</v>
      </c>
      <c r="CX160" s="46" t="e">
        <f t="shared" si="252"/>
        <v>#REF!</v>
      </c>
      <c r="CY160" s="46" t="e">
        <f t="shared" si="252"/>
        <v>#REF!</v>
      </c>
      <c r="CZ160" s="46" t="e">
        <f t="shared" si="252"/>
        <v>#REF!</v>
      </c>
      <c r="DA160" s="46" t="e">
        <f t="shared" si="252"/>
        <v>#REF!</v>
      </c>
      <c r="DB160" s="46" t="e">
        <f t="shared" si="252"/>
        <v>#REF!</v>
      </c>
      <c r="DC160" s="46" t="e">
        <f t="shared" si="252"/>
        <v>#REF!</v>
      </c>
      <c r="DD160" s="46" t="e">
        <f t="shared" si="252"/>
        <v>#REF!</v>
      </c>
      <c r="DE160" s="46" t="e">
        <f t="shared" si="252"/>
        <v>#REF!</v>
      </c>
      <c r="DF160" s="46" t="e">
        <f t="shared" si="252"/>
        <v>#REF!</v>
      </c>
      <c r="DG160" s="46" t="e">
        <f t="shared" si="252"/>
        <v>#REF!</v>
      </c>
      <c r="DH160" s="46" t="e">
        <f t="shared" si="252"/>
        <v>#REF!</v>
      </c>
      <c r="DI160" s="46" t="e">
        <f t="shared" si="252"/>
        <v>#REF!</v>
      </c>
      <c r="DJ160" s="46" t="e">
        <f t="shared" ref="DJ160:DQ160" si="253">SUM(DJ157:DJ159)</f>
        <v>#REF!</v>
      </c>
      <c r="DK160" s="46" t="e">
        <f t="shared" si="253"/>
        <v>#REF!</v>
      </c>
      <c r="DL160" s="46" t="e">
        <f t="shared" si="253"/>
        <v>#REF!</v>
      </c>
      <c r="DM160" s="46" t="e">
        <f t="shared" si="253"/>
        <v>#REF!</v>
      </c>
      <c r="DN160" s="46" t="e">
        <f t="shared" si="253"/>
        <v>#REF!</v>
      </c>
      <c r="DO160" s="46" t="e">
        <f t="shared" si="253"/>
        <v>#REF!</v>
      </c>
      <c r="DP160" s="46" t="e">
        <f t="shared" si="253"/>
        <v>#REF!</v>
      </c>
      <c r="DQ160" s="46" t="e">
        <f t="shared" si="253"/>
        <v>#REF!</v>
      </c>
    </row>
    <row r="161" spans="1:121" x14ac:dyDescent="0.2">
      <c r="A161" s="44"/>
      <c r="B161" s="1"/>
      <c r="C161" s="1"/>
      <c r="D161" s="1"/>
      <c r="E161" s="1"/>
      <c r="F161" s="1"/>
      <c r="G161" s="1"/>
      <c r="H161" s="1"/>
      <c r="P161" s="1"/>
      <c r="Q161" s="1"/>
      <c r="R161" s="1"/>
      <c r="S161" s="1"/>
      <c r="T161" s="1"/>
      <c r="U161" s="1"/>
      <c r="V161" s="1"/>
      <c r="AD161" s="1"/>
      <c r="AE161" s="1"/>
      <c r="AF161" s="1"/>
      <c r="AG161" s="1"/>
      <c r="AH161" s="1"/>
      <c r="AI161" s="1"/>
      <c r="AJ161" s="1"/>
    </row>
    <row r="162" spans="1:121" x14ac:dyDescent="0.2">
      <c r="A162" s="44" t="s">
        <v>35</v>
      </c>
      <c r="B162" s="46"/>
      <c r="C162" s="1"/>
      <c r="D162" s="1"/>
      <c r="E162" s="1"/>
      <c r="F162" s="1"/>
      <c r="G162" s="11">
        <f>IT33</f>
        <v>-401</v>
      </c>
      <c r="H162" s="46">
        <f>SUM(B157:H157)</f>
        <v>-2355</v>
      </c>
      <c r="I162" s="46"/>
      <c r="O162" s="46">
        <f>SUM(I157:O157)</f>
        <v>-1440</v>
      </c>
      <c r="P162" s="46">
        <f>O162-H162</f>
        <v>915</v>
      </c>
      <c r="Q162" s="1"/>
      <c r="R162" s="1"/>
      <c r="S162" s="1"/>
      <c r="T162" s="1"/>
      <c r="U162" s="1"/>
      <c r="V162" s="46">
        <f>SUM(P157:V157)</f>
        <v>-804</v>
      </c>
      <c r="W162" s="46">
        <v>7</v>
      </c>
      <c r="AC162" s="46">
        <f>SUM(W157:AC157)</f>
        <v>7273</v>
      </c>
      <c r="AD162" s="46">
        <v>2</v>
      </c>
      <c r="AE162" s="1"/>
      <c r="AF162" s="1"/>
      <c r="AG162" s="1"/>
      <c r="AH162" s="1"/>
      <c r="AI162" s="1"/>
      <c r="AJ162" s="46">
        <f>SUM(AD157:AJ157)</f>
        <v>389</v>
      </c>
      <c r="AK162" s="46">
        <v>7</v>
      </c>
      <c r="AQ162" s="46">
        <f>SUM(AK157:AQ157)</f>
        <v>3671</v>
      </c>
      <c r="AR162" s="46">
        <v>5</v>
      </c>
      <c r="AX162" s="46">
        <f>SUM(AR157:AX157)</f>
        <v>10615</v>
      </c>
      <c r="AY162" s="46">
        <v>0</v>
      </c>
      <c r="BE162" s="46">
        <f>SUM(AY157:BE157)</f>
        <v>-3901</v>
      </c>
      <c r="BF162" s="46">
        <v>-1</v>
      </c>
      <c r="BG162" s="1">
        <v>1</v>
      </c>
      <c r="BL162" s="46">
        <f>SUM(BF157:BL157)</f>
        <v>-55</v>
      </c>
      <c r="BM162" s="46">
        <v>1</v>
      </c>
      <c r="BS162" s="46">
        <f>SUM(BM157:BS157)</f>
        <v>-10514</v>
      </c>
      <c r="BT162" s="46">
        <v>5</v>
      </c>
      <c r="BZ162" s="46">
        <f>SUM(BT157:BZ157)</f>
        <v>-9723</v>
      </c>
      <c r="CA162" s="46">
        <v>4</v>
      </c>
      <c r="CG162" s="46">
        <f>SUM(CA157:CG157)</f>
        <v>-1733</v>
      </c>
      <c r="CH162" s="46">
        <v>-4</v>
      </c>
      <c r="CN162" s="46">
        <f>SUM(CH157:CN157)</f>
        <v>-10399</v>
      </c>
      <c r="CO162" s="46"/>
      <c r="CU162" s="46">
        <f>SUM(CO157:CU157)</f>
        <v>-725</v>
      </c>
      <c r="CV162" s="46"/>
      <c r="DB162" s="46">
        <f>SUM(CV157:DB157)</f>
        <v>-520</v>
      </c>
      <c r="DC162" s="46"/>
      <c r="DI162" s="46">
        <f>SUM(DC157:DI157)</f>
        <v>-2467</v>
      </c>
      <c r="DP162" s="46">
        <f>SUM(DJ157:DP157)</f>
        <v>-3146</v>
      </c>
    </row>
    <row r="163" spans="1:121" x14ac:dyDescent="0.2">
      <c r="A163" s="44" t="s">
        <v>21</v>
      </c>
      <c r="B163" s="46"/>
      <c r="C163" s="1"/>
      <c r="D163" s="1"/>
      <c r="E163" s="1"/>
      <c r="F163" s="1"/>
      <c r="G163" s="11">
        <f>IT34</f>
        <v>7025</v>
      </c>
      <c r="H163" s="46" t="e">
        <f>SUM(B158:H158)</f>
        <v>#REF!</v>
      </c>
      <c r="I163" s="46"/>
      <c r="O163" s="46" t="e">
        <f>SUM(I158:O158)</f>
        <v>#REF!</v>
      </c>
      <c r="P163" s="46" t="e">
        <f>O163-H163</f>
        <v>#REF!</v>
      </c>
      <c r="Q163" s="1"/>
      <c r="R163" s="1"/>
      <c r="S163" s="1"/>
      <c r="T163" s="1"/>
      <c r="U163" s="1"/>
      <c r="V163" s="46" t="e">
        <f>SUM(P158:V158)</f>
        <v>#REF!</v>
      </c>
      <c r="W163" s="46">
        <v>19</v>
      </c>
      <c r="AC163" s="46" t="e">
        <f>SUM(W158:AC158)</f>
        <v>#REF!</v>
      </c>
      <c r="AD163" s="46">
        <v>16</v>
      </c>
      <c r="AE163" s="1"/>
      <c r="AF163" s="1"/>
      <c r="AG163" s="1"/>
      <c r="AH163" s="1"/>
      <c r="AI163" s="1"/>
      <c r="AJ163" s="46" t="e">
        <f>SUM(AD158:AJ158)</f>
        <v>#REF!</v>
      </c>
      <c r="AK163" s="46">
        <v>11</v>
      </c>
      <c r="AQ163" s="46" t="e">
        <f>SUM(AK158:AQ158)</f>
        <v>#REF!</v>
      </c>
      <c r="AR163" s="46">
        <v>14</v>
      </c>
      <c r="AX163" s="46" t="e">
        <f>SUM(AR158:AX158)</f>
        <v>#REF!</v>
      </c>
      <c r="AY163" s="46">
        <v>0</v>
      </c>
      <c r="BE163" s="46" t="e">
        <f>SUM(AY158:BE158)</f>
        <v>#REF!</v>
      </c>
      <c r="BF163" s="46">
        <v>5</v>
      </c>
      <c r="BG163" s="1">
        <v>3</v>
      </c>
      <c r="BL163" s="46" t="e">
        <f>SUM(BF158:BL158)</f>
        <v>#REF!</v>
      </c>
      <c r="BM163" s="46">
        <v>1</v>
      </c>
      <c r="BS163" s="46" t="e">
        <f>SUM(BM158:BS158)</f>
        <v>#REF!</v>
      </c>
      <c r="BT163" s="46">
        <v>-5</v>
      </c>
      <c r="BZ163" s="46" t="e">
        <f>SUM(BT158:BZ158)</f>
        <v>#REF!</v>
      </c>
      <c r="CA163" s="46">
        <v>-5</v>
      </c>
      <c r="CG163" s="46" t="e">
        <f>SUM(CA158:CG158)</f>
        <v>#REF!</v>
      </c>
      <c r="CH163" s="46">
        <v>0</v>
      </c>
      <c r="CN163" s="46" t="e">
        <f>SUM(CH158:CN158)</f>
        <v>#REF!</v>
      </c>
      <c r="CO163" s="46"/>
      <c r="CU163" s="46" t="e">
        <f>SUM(CO158:CU158)</f>
        <v>#REF!</v>
      </c>
      <c r="CV163" s="46"/>
      <c r="DB163" s="46" t="e">
        <f>SUM(CV158:DB158)</f>
        <v>#REF!</v>
      </c>
      <c r="DC163" s="46"/>
      <c r="DI163" s="46" t="e">
        <f>SUM(DC158:DI158)</f>
        <v>#REF!</v>
      </c>
      <c r="DP163" s="46" t="e">
        <f>SUM(DJ158:DP158)</f>
        <v>#REF!</v>
      </c>
    </row>
    <row r="164" spans="1:121" x14ac:dyDescent="0.2">
      <c r="A164" s="44" t="s">
        <v>22</v>
      </c>
      <c r="B164" s="46"/>
      <c r="C164" s="1"/>
      <c r="D164" s="1"/>
      <c r="E164" s="1"/>
      <c r="F164" s="1"/>
      <c r="G164" s="11">
        <f>IT35</f>
        <v>10761</v>
      </c>
      <c r="H164" s="46" t="e">
        <f>SUM(B159:H159)</f>
        <v>#REF!</v>
      </c>
      <c r="I164" s="46"/>
      <c r="O164" s="46" t="e">
        <f>SUM(I159:O159)</f>
        <v>#REF!</v>
      </c>
      <c r="P164" s="46" t="e">
        <f>O164-H164</f>
        <v>#REF!</v>
      </c>
      <c r="Q164" s="1"/>
      <c r="R164" s="1"/>
      <c r="S164" s="1"/>
      <c r="T164" s="1"/>
      <c r="U164" s="1"/>
      <c r="V164" s="46" t="e">
        <f>SUM(P159:V159)</f>
        <v>#REF!</v>
      </c>
      <c r="W164" s="46">
        <v>53</v>
      </c>
      <c r="AC164" s="46" t="e">
        <f>SUM(W159:AC159)</f>
        <v>#REF!</v>
      </c>
      <c r="AD164" s="46">
        <v>44</v>
      </c>
      <c r="AE164" s="1"/>
      <c r="AF164" s="1"/>
      <c r="AG164" s="1"/>
      <c r="AH164" s="1"/>
      <c r="AI164" s="1"/>
      <c r="AJ164" s="46" t="e">
        <f>SUM(AD159:AJ159)</f>
        <v>#REF!</v>
      </c>
      <c r="AK164" s="46">
        <v>31</v>
      </c>
      <c r="AQ164" s="46" t="e">
        <f>SUM(AK159:AQ159)</f>
        <v>#REF!</v>
      </c>
      <c r="AR164" s="46">
        <v>43</v>
      </c>
      <c r="AX164" s="46" t="e">
        <f>SUM(AR159:AX159)</f>
        <v>#REF!</v>
      </c>
      <c r="AY164" s="46">
        <v>13</v>
      </c>
      <c r="AZ164" s="1">
        <v>0</v>
      </c>
      <c r="BE164" s="46" t="e">
        <f>SUM(AY159:BE159)</f>
        <v>#REF!</v>
      </c>
      <c r="BF164" s="46">
        <v>3</v>
      </c>
      <c r="BG164" s="1">
        <v>6</v>
      </c>
      <c r="BL164" s="46" t="e">
        <f>SUM(BF159:BL159)</f>
        <v>#REF!</v>
      </c>
      <c r="BM164" s="46">
        <v>10</v>
      </c>
      <c r="BS164" s="46" t="e">
        <f>SUM(BM159:BS159)</f>
        <v>#REF!</v>
      </c>
      <c r="BT164" s="46">
        <v>9</v>
      </c>
      <c r="BZ164" s="46" t="e">
        <f>SUM(BT159:BZ159)</f>
        <v>#REF!</v>
      </c>
      <c r="CA164" s="46">
        <v>-9</v>
      </c>
      <c r="CG164" s="46" t="e">
        <f>SUM(CA159:CG159)</f>
        <v>#REF!</v>
      </c>
      <c r="CH164" s="46">
        <f>32-9</f>
        <v>23</v>
      </c>
      <c r="CN164" s="46" t="e">
        <f>SUM(CH159:CN159)</f>
        <v>#REF!</v>
      </c>
      <c r="CO164" s="46"/>
      <c r="CU164" s="46" t="e">
        <f>SUM(CO159:CU159)</f>
        <v>#REF!</v>
      </c>
      <c r="CV164" s="46"/>
      <c r="DB164" s="46" t="e">
        <f>SUM(CV159:DB159)</f>
        <v>#REF!</v>
      </c>
      <c r="DC164" s="46"/>
      <c r="DI164" s="46" t="e">
        <f>SUM(DC159:DI159)</f>
        <v>#REF!</v>
      </c>
      <c r="DP164" s="46" t="e">
        <f>SUM(DJ159:DP159)</f>
        <v>#REF!</v>
      </c>
      <c r="DQ164" s="46" t="e">
        <f>SUM(DK159:DQ159)</f>
        <v>#REF!</v>
      </c>
    </row>
    <row r="165" spans="1:121" ht="10.199999999999999" thickBot="1" x14ac:dyDescent="0.25">
      <c r="A165" s="44" t="s">
        <v>20</v>
      </c>
      <c r="B165" s="46"/>
      <c r="C165" s="1"/>
      <c r="D165" s="1"/>
      <c r="E165" s="1"/>
      <c r="F165" s="1"/>
      <c r="G165" s="11">
        <f>IT36</f>
        <v>17385</v>
      </c>
      <c r="H165" s="46" t="e">
        <f>SUM(B160:H160)</f>
        <v>#REF!</v>
      </c>
      <c r="I165" s="46"/>
      <c r="O165" s="46" t="e">
        <f>SUM(I160:O160)</f>
        <v>#REF!</v>
      </c>
      <c r="P165" s="46" t="e">
        <f>O165-H165</f>
        <v>#REF!</v>
      </c>
      <c r="Q165" s="1"/>
      <c r="R165" s="1"/>
      <c r="S165" s="1"/>
      <c r="T165" s="1"/>
      <c r="U165" s="1"/>
      <c r="V165" s="46" t="e">
        <f>SUM(P160:V160)</f>
        <v>#REF!</v>
      </c>
      <c r="W165" s="46">
        <f>SUM(W162:W164)</f>
        <v>79</v>
      </c>
      <c r="AC165" s="46" t="e">
        <f>SUM(W160:AC160)</f>
        <v>#REF!</v>
      </c>
      <c r="AD165" s="46">
        <f>SUM(AD162:AD164)</f>
        <v>62</v>
      </c>
      <c r="AE165" s="1"/>
      <c r="AF165" s="1"/>
      <c r="AG165" s="1"/>
      <c r="AH165" s="1"/>
      <c r="AI165" s="1"/>
      <c r="AJ165" s="46" t="e">
        <f>SUM(AD160:AJ160)</f>
        <v>#REF!</v>
      </c>
      <c r="AK165" s="46">
        <f>SUM(AK162:AK164)+1</f>
        <v>50</v>
      </c>
      <c r="AQ165" s="46" t="e">
        <f>SUM(AK160:AQ160)</f>
        <v>#REF!</v>
      </c>
      <c r="AR165" s="46">
        <f>SUM(AR162:AR164)</f>
        <v>62</v>
      </c>
      <c r="AX165" s="46" t="e">
        <f>SUM(AR160:AX160)</f>
        <v>#REF!</v>
      </c>
      <c r="AY165" s="46">
        <f>SUM(AY162:AY164)</f>
        <v>13</v>
      </c>
      <c r="BE165" s="46" t="e">
        <f>SUM(AY160:BE160)</f>
        <v>#REF!</v>
      </c>
      <c r="BF165" s="46">
        <f>SUM(BF162:BF164)</f>
        <v>7</v>
      </c>
      <c r="BL165" s="46" t="e">
        <f>SUM(BF160:BL160)</f>
        <v>#REF!</v>
      </c>
      <c r="BM165" s="65">
        <f>SUM(BM162:BM164)</f>
        <v>12</v>
      </c>
      <c r="BS165" s="46" t="e">
        <f>SUM(BM160:BS160)</f>
        <v>#REF!</v>
      </c>
      <c r="BT165" s="65">
        <f>SUM(BT162:BT164)</f>
        <v>9</v>
      </c>
      <c r="BZ165" s="46" t="e">
        <f>SUM(BT160:BZ160)</f>
        <v>#REF!</v>
      </c>
      <c r="CA165" s="65">
        <f>SUM(CA162:CA164)</f>
        <v>-10</v>
      </c>
      <c r="CG165" s="46" t="e">
        <f>SUM(CA160:CG160)</f>
        <v>#REF!</v>
      </c>
      <c r="CH165" s="46"/>
      <c r="CN165" s="46" t="e">
        <f>SUM(CH160:CN160)</f>
        <v>#REF!</v>
      </c>
      <c r="CO165" s="46"/>
      <c r="CU165" s="46" t="e">
        <f>SUM(CO160:CU160)</f>
        <v>#REF!</v>
      </c>
      <c r="CV165" s="46"/>
      <c r="DB165" s="46" t="e">
        <f>SUM(CV160:DB160)</f>
        <v>#REF!</v>
      </c>
      <c r="DC165" s="46"/>
      <c r="DI165" s="46" t="e">
        <f>SUM(DC160:DI160)</f>
        <v>#REF!</v>
      </c>
      <c r="DP165" s="46" t="e">
        <f>SUM(DJ160:DP160)</f>
        <v>#REF!</v>
      </c>
      <c r="DQ165" s="46" t="e">
        <f>SUM(DK160:DQ160)</f>
        <v>#REF!</v>
      </c>
    </row>
    <row r="166" spans="1:121" s="11" customFormat="1" ht="10.199999999999999" thickTop="1" x14ac:dyDescent="0.2">
      <c r="B166" s="45">
        <v>700</v>
      </c>
      <c r="C166" s="45"/>
      <c r="D166" s="45"/>
      <c r="E166" s="45"/>
      <c r="F166" s="45"/>
      <c r="G166" s="45"/>
      <c r="H166" s="45"/>
      <c r="P166" s="45"/>
      <c r="Q166" s="45"/>
      <c r="R166" s="45"/>
      <c r="S166" s="45"/>
      <c r="T166" s="45"/>
      <c r="U166" s="45"/>
      <c r="V166" s="45"/>
      <c r="AD166" s="45"/>
      <c r="AE166" s="45"/>
      <c r="AF166" s="45"/>
      <c r="AG166" s="45"/>
      <c r="AH166" s="45"/>
      <c r="AI166" s="45"/>
      <c r="AJ166" s="45"/>
    </row>
    <row r="167" spans="1:121" s="11" customFormat="1" x14ac:dyDescent="0.2">
      <c r="B167" s="45">
        <v>800</v>
      </c>
      <c r="C167" s="45">
        <v>400</v>
      </c>
      <c r="D167" s="45"/>
      <c r="E167" s="45"/>
      <c r="F167" s="45"/>
      <c r="G167" s="45"/>
      <c r="H167" s="45"/>
      <c r="P167" s="45"/>
      <c r="Q167" s="45"/>
      <c r="R167" s="45"/>
      <c r="S167" s="45"/>
      <c r="T167" s="45"/>
      <c r="U167" s="45"/>
      <c r="V167" s="45"/>
      <c r="AD167" s="45"/>
      <c r="AE167" s="45"/>
      <c r="AF167" s="45"/>
      <c r="AG167" s="45"/>
      <c r="AH167" s="45"/>
      <c r="AI167" s="45"/>
      <c r="AJ167" s="45"/>
    </row>
    <row r="168" spans="1:121" s="11" customFormat="1" x14ac:dyDescent="0.2">
      <c r="B168" s="45">
        <v>800</v>
      </c>
      <c r="C168" s="45">
        <v>900</v>
      </c>
      <c r="D168" s="45">
        <v>800</v>
      </c>
      <c r="E168" s="45">
        <v>400</v>
      </c>
      <c r="F168" s="45"/>
      <c r="G168" s="45"/>
      <c r="H168" s="45"/>
      <c r="P168" s="45"/>
      <c r="Q168" s="45"/>
      <c r="R168" s="45"/>
      <c r="S168" s="45"/>
      <c r="T168" s="45"/>
      <c r="U168" s="45"/>
      <c r="V168" s="45"/>
      <c r="AD168" s="45"/>
      <c r="AE168" s="45"/>
      <c r="AF168" s="45"/>
      <c r="AG168" s="45"/>
      <c r="AH168" s="45"/>
      <c r="AI168" s="45"/>
      <c r="AJ168" s="45"/>
      <c r="BE168" s="11">
        <f t="shared" ref="BE168:BE173" si="254">SUM(AY133:BE133)</f>
        <v>-2723</v>
      </c>
      <c r="BL168" s="11">
        <f t="shared" ref="BL168:BL173" si="255">SUM(BF133:BL133)</f>
        <v>-1977</v>
      </c>
    </row>
    <row r="169" spans="1:121" s="11" customFormat="1" x14ac:dyDescent="0.2">
      <c r="B169" s="45">
        <v>200</v>
      </c>
      <c r="C169" s="45">
        <v>200</v>
      </c>
      <c r="D169" s="45">
        <v>-200</v>
      </c>
      <c r="E169" s="45">
        <v>-600</v>
      </c>
      <c r="F169" s="45">
        <v>-600</v>
      </c>
      <c r="G169" s="45">
        <v>200</v>
      </c>
      <c r="H169" s="45"/>
      <c r="P169" s="45"/>
      <c r="Q169" s="45"/>
      <c r="R169" s="45"/>
      <c r="S169" s="45"/>
      <c r="T169" s="45"/>
      <c r="U169" s="45"/>
      <c r="V169" s="45"/>
      <c r="AD169" s="45"/>
      <c r="AE169" s="45"/>
      <c r="AF169" s="45"/>
      <c r="AG169" s="45"/>
      <c r="AH169" s="45"/>
      <c r="AI169" s="45"/>
      <c r="AJ169" s="45"/>
      <c r="BE169" s="11">
        <f t="shared" si="254"/>
        <v>-1178</v>
      </c>
      <c r="BL169" s="11">
        <f t="shared" si="255"/>
        <v>1922</v>
      </c>
    </row>
    <row r="170" spans="1:121" s="11" customFormat="1" x14ac:dyDescent="0.2">
      <c r="B170" s="45">
        <v>200</v>
      </c>
      <c r="C170" s="45">
        <v>1000</v>
      </c>
      <c r="D170" s="45">
        <v>0</v>
      </c>
      <c r="E170" s="45">
        <v>-1100</v>
      </c>
      <c r="F170" s="45">
        <v>-900</v>
      </c>
      <c r="G170" s="45">
        <v>-600</v>
      </c>
      <c r="H170" s="45">
        <v>500</v>
      </c>
      <c r="P170" s="45"/>
      <c r="Q170" s="45"/>
      <c r="R170" s="45"/>
      <c r="S170" s="45"/>
      <c r="T170" s="45"/>
      <c r="U170" s="45"/>
      <c r="V170" s="45"/>
      <c r="AD170" s="45"/>
      <c r="AE170" s="45"/>
      <c r="AF170" s="45"/>
      <c r="AG170" s="45"/>
      <c r="AH170" s="45"/>
      <c r="AI170" s="45"/>
      <c r="AJ170" s="45"/>
      <c r="BE170" s="11">
        <f t="shared" si="254"/>
        <v>2160</v>
      </c>
      <c r="BL170" s="11">
        <f t="shared" si="255"/>
        <v>1188</v>
      </c>
    </row>
    <row r="171" spans="1:121" s="11" customFormat="1" x14ac:dyDescent="0.2">
      <c r="B171" s="45">
        <v>1000</v>
      </c>
      <c r="C171" s="45">
        <v>1500</v>
      </c>
      <c r="D171" s="45">
        <v>-100</v>
      </c>
      <c r="E171" s="45">
        <v>-400</v>
      </c>
      <c r="F171" s="45">
        <v>600</v>
      </c>
      <c r="G171" s="45">
        <v>1000</v>
      </c>
      <c r="H171" s="45">
        <v>800</v>
      </c>
      <c r="I171" s="11">
        <v>-100</v>
      </c>
      <c r="P171" s="45"/>
      <c r="Q171" s="45"/>
      <c r="R171" s="45"/>
      <c r="S171" s="45"/>
      <c r="T171" s="45"/>
      <c r="U171" s="45"/>
      <c r="V171" s="45"/>
      <c r="AD171" s="45"/>
      <c r="AE171" s="45"/>
      <c r="AF171" s="45"/>
      <c r="AG171" s="45"/>
      <c r="AH171" s="45"/>
      <c r="AI171" s="45"/>
      <c r="AJ171" s="45"/>
      <c r="BE171" s="11">
        <f t="shared" si="254"/>
        <v>-810</v>
      </c>
      <c r="BL171" s="11">
        <f t="shared" si="255"/>
        <v>-21981</v>
      </c>
    </row>
    <row r="172" spans="1:121" s="11" customFormat="1" x14ac:dyDescent="0.2">
      <c r="B172" s="45"/>
      <c r="C172" s="45"/>
      <c r="D172" s="45"/>
      <c r="E172" s="45"/>
      <c r="F172" s="45">
        <v>1300</v>
      </c>
      <c r="G172" s="45">
        <v>2500</v>
      </c>
      <c r="H172" s="45">
        <v>1600</v>
      </c>
      <c r="I172" s="11">
        <v>200</v>
      </c>
      <c r="J172" s="11">
        <v>500</v>
      </c>
      <c r="K172" s="11">
        <v>800</v>
      </c>
      <c r="L172" s="11">
        <v>-100</v>
      </c>
      <c r="M172" s="11">
        <v>-600</v>
      </c>
      <c r="N172" s="11">
        <v>-800</v>
      </c>
      <c r="P172" s="45"/>
      <c r="Q172" s="45"/>
      <c r="R172" s="45"/>
      <c r="S172" s="45"/>
      <c r="T172" s="45"/>
      <c r="U172" s="45"/>
      <c r="V172" s="45"/>
      <c r="AD172" s="45"/>
      <c r="AE172" s="45"/>
      <c r="AF172" s="45"/>
      <c r="AG172" s="45"/>
      <c r="AH172" s="45"/>
      <c r="AI172" s="45"/>
      <c r="AJ172" s="45"/>
      <c r="BE172" s="11">
        <f t="shared" si="254"/>
        <v>3171</v>
      </c>
      <c r="BL172" s="11">
        <f t="shared" si="255"/>
        <v>-11631</v>
      </c>
    </row>
    <row r="173" spans="1:121" s="11" customFormat="1" x14ac:dyDescent="0.2">
      <c r="B173" s="45"/>
      <c r="C173" s="45"/>
      <c r="D173" s="45"/>
      <c r="E173" s="45"/>
      <c r="F173" s="45"/>
      <c r="G173" s="45">
        <v>1300</v>
      </c>
      <c r="H173" s="45">
        <v>2500</v>
      </c>
      <c r="I173" s="11">
        <v>1600</v>
      </c>
      <c r="J173" s="11">
        <v>1100</v>
      </c>
      <c r="K173" s="11">
        <v>500</v>
      </c>
      <c r="L173" s="11">
        <v>300</v>
      </c>
      <c r="M173" s="11">
        <v>0</v>
      </c>
      <c r="N173" s="11">
        <v>-200</v>
      </c>
      <c r="O173" s="11">
        <v>400</v>
      </c>
      <c r="P173" s="45"/>
      <c r="Q173" s="45"/>
      <c r="R173" s="45"/>
      <c r="S173" s="45"/>
      <c r="T173" s="45"/>
      <c r="U173" s="45"/>
      <c r="V173" s="45"/>
      <c r="AD173" s="45"/>
      <c r="AE173" s="45"/>
      <c r="AF173" s="45"/>
      <c r="AG173" s="45"/>
      <c r="AH173" s="45"/>
      <c r="AI173" s="45"/>
      <c r="AJ173" s="45"/>
      <c r="BE173" s="11">
        <f t="shared" si="254"/>
        <v>3436</v>
      </c>
      <c r="BL173" s="11">
        <f t="shared" si="255"/>
        <v>1015</v>
      </c>
    </row>
    <row r="174" spans="1:121" s="11" customFormat="1" x14ac:dyDescent="0.2">
      <c r="B174" s="45"/>
      <c r="C174" s="45"/>
      <c r="D174" s="45"/>
      <c r="E174" s="45"/>
      <c r="F174" s="45"/>
      <c r="G174" s="45"/>
      <c r="H174" s="45">
        <v>1400</v>
      </c>
      <c r="I174" s="11">
        <v>1900</v>
      </c>
      <c r="J174" s="11">
        <v>1200</v>
      </c>
      <c r="K174" s="11">
        <v>100</v>
      </c>
      <c r="L174" s="11">
        <v>-400</v>
      </c>
      <c r="M174" s="11">
        <v>400</v>
      </c>
      <c r="N174" s="11">
        <v>600</v>
      </c>
      <c r="O174" s="11">
        <v>-100</v>
      </c>
      <c r="P174" s="45">
        <v>300</v>
      </c>
      <c r="Q174" s="45"/>
      <c r="R174" s="45"/>
      <c r="S174" s="45"/>
      <c r="T174" s="45"/>
      <c r="U174" s="45"/>
      <c r="V174" s="45"/>
      <c r="AD174" s="45"/>
      <c r="AE174" s="45"/>
      <c r="AF174" s="45"/>
      <c r="AG174" s="45"/>
      <c r="AH174" s="45"/>
      <c r="AI174" s="45"/>
      <c r="AJ174" s="45"/>
    </row>
    <row r="175" spans="1:121" s="11" customFormat="1" x14ac:dyDescent="0.2">
      <c r="B175" s="45"/>
      <c r="C175" s="45"/>
      <c r="D175" s="45"/>
      <c r="E175" s="45"/>
      <c r="F175" s="45"/>
      <c r="G175" s="45"/>
      <c r="H175" s="45"/>
      <c r="K175" s="11">
        <v>1800</v>
      </c>
      <c r="L175" s="11">
        <v>400</v>
      </c>
      <c r="M175" s="11">
        <v>400</v>
      </c>
      <c r="N175" s="11">
        <v>-600</v>
      </c>
      <c r="O175" s="11">
        <v>-300</v>
      </c>
      <c r="P175" s="45">
        <v>500</v>
      </c>
      <c r="Q175" s="45">
        <v>900</v>
      </c>
      <c r="R175" s="45">
        <v>400</v>
      </c>
      <c r="S175" s="45">
        <v>1000</v>
      </c>
      <c r="T175" s="45"/>
      <c r="U175" s="45"/>
      <c r="V175" s="45"/>
      <c r="AD175" s="45"/>
      <c r="AE175" s="45"/>
      <c r="AF175" s="45"/>
      <c r="AG175" s="45"/>
      <c r="AH175" s="45"/>
      <c r="AI175" s="45"/>
      <c r="AJ175" s="45"/>
      <c r="BE175" s="11">
        <f>SUM(BE168:BE174)</f>
        <v>4056</v>
      </c>
      <c r="BL175" s="11">
        <f>SUM(BL168:BL174)</f>
        <v>-31464</v>
      </c>
    </row>
    <row r="176" spans="1:121" s="11" customFormat="1" x14ac:dyDescent="0.2">
      <c r="B176" s="45"/>
      <c r="C176" s="45"/>
      <c r="D176" s="45"/>
      <c r="E176" s="45"/>
      <c r="F176" s="45"/>
      <c r="G176" s="45"/>
      <c r="H176" s="45"/>
      <c r="M176" s="11">
        <v>700</v>
      </c>
      <c r="N176" s="11">
        <v>700</v>
      </c>
      <c r="O176" s="11">
        <v>0</v>
      </c>
      <c r="P176" s="45">
        <v>700</v>
      </c>
      <c r="Q176" s="45">
        <v>700</v>
      </c>
      <c r="R176" s="45">
        <v>900</v>
      </c>
      <c r="S176" s="45">
        <v>700</v>
      </c>
      <c r="T176" s="45">
        <v>400</v>
      </c>
      <c r="U176" s="45">
        <v>700</v>
      </c>
      <c r="V176" s="45"/>
      <c r="AD176" s="45"/>
      <c r="AE176" s="45"/>
      <c r="AF176" s="45"/>
      <c r="AG176" s="45"/>
      <c r="AH176" s="45"/>
      <c r="AI176" s="45"/>
      <c r="AJ176" s="45"/>
      <c r="BE176" s="11">
        <f>BE151</f>
        <v>385.5</v>
      </c>
      <c r="BL176" s="11">
        <f>BL151</f>
        <v>364.9</v>
      </c>
    </row>
    <row r="177" spans="2:64" s="11" customFormat="1" x14ac:dyDescent="0.2">
      <c r="B177" s="45"/>
      <c r="C177" s="45"/>
      <c r="D177" s="45"/>
      <c r="E177" s="45"/>
      <c r="F177" s="45"/>
      <c r="G177" s="45"/>
      <c r="H177" s="45"/>
      <c r="N177" s="11">
        <v>1100</v>
      </c>
      <c r="O177" s="11">
        <v>900</v>
      </c>
      <c r="P177" s="45">
        <v>400</v>
      </c>
      <c r="Q177" s="45">
        <v>1200</v>
      </c>
      <c r="R177" s="45">
        <v>500</v>
      </c>
      <c r="S177" s="45">
        <v>1400</v>
      </c>
      <c r="T177" s="45">
        <v>1400</v>
      </c>
      <c r="U177" s="45">
        <v>1000</v>
      </c>
      <c r="V177" s="45">
        <v>1500</v>
      </c>
      <c r="AD177" s="45"/>
      <c r="AE177" s="45"/>
      <c r="AF177" s="45"/>
      <c r="AG177" s="45"/>
      <c r="AH177" s="45"/>
      <c r="AI177" s="45"/>
      <c r="AJ177" s="45"/>
      <c r="BE177" s="11">
        <f>BE152</f>
        <v>381.44399999999996</v>
      </c>
      <c r="BL177" s="11">
        <f>BL152</f>
        <v>396.36399999999992</v>
      </c>
    </row>
    <row r="178" spans="2:64" s="11" customFormat="1" x14ac:dyDescent="0.2">
      <c r="B178" s="45"/>
      <c r="C178" s="45"/>
      <c r="D178" s="45"/>
      <c r="E178" s="45"/>
      <c r="F178" s="45"/>
      <c r="G178" s="45"/>
      <c r="H178" s="45"/>
      <c r="O178" s="11">
        <v>200</v>
      </c>
      <c r="P178" s="45">
        <v>0</v>
      </c>
      <c r="Q178" s="45">
        <v>400</v>
      </c>
      <c r="R178" s="45">
        <v>500</v>
      </c>
      <c r="S178" s="45">
        <v>1600</v>
      </c>
      <c r="T178" s="45">
        <v>2300</v>
      </c>
      <c r="U178" s="45">
        <v>1200</v>
      </c>
      <c r="V178" s="45">
        <v>300</v>
      </c>
      <c r="W178" s="11">
        <v>400</v>
      </c>
      <c r="AD178" s="45"/>
      <c r="AE178" s="45"/>
      <c r="AF178" s="45"/>
      <c r="AG178" s="45"/>
      <c r="AH178" s="45"/>
      <c r="AI178" s="45"/>
      <c r="AJ178" s="45"/>
      <c r="BE178" s="11">
        <f>BE149</f>
        <v>4.0499999999999536</v>
      </c>
      <c r="BL178" s="11">
        <f>BL149</f>
        <v>11.969999999999944</v>
      </c>
    </row>
    <row r="179" spans="2:64" s="11" customFormat="1" x14ac:dyDescent="0.2">
      <c r="B179" s="45"/>
      <c r="C179" s="45"/>
      <c r="D179" s="45"/>
      <c r="E179" s="45"/>
      <c r="F179" s="45"/>
      <c r="G179" s="45"/>
      <c r="H179" s="45"/>
      <c r="P179" s="45"/>
      <c r="Q179" s="45"/>
      <c r="R179" s="45">
        <v>2300</v>
      </c>
      <c r="S179" s="45">
        <v>2000</v>
      </c>
      <c r="T179" s="45">
        <v>1900</v>
      </c>
      <c r="U179" s="45">
        <v>3300</v>
      </c>
      <c r="V179" s="45">
        <v>1000</v>
      </c>
      <c r="W179" s="11">
        <v>800</v>
      </c>
      <c r="X179" s="11">
        <v>200</v>
      </c>
      <c r="Y179" s="11">
        <v>-200</v>
      </c>
      <c r="Z179" s="11">
        <v>0</v>
      </c>
      <c r="AD179" s="45"/>
      <c r="AE179" s="45"/>
      <c r="AF179" s="45"/>
      <c r="AG179" s="45"/>
      <c r="AH179" s="45"/>
      <c r="AI179" s="45"/>
      <c r="AJ179" s="45"/>
    </row>
    <row r="180" spans="2:64" s="11" customFormat="1" x14ac:dyDescent="0.2">
      <c r="B180" s="45"/>
      <c r="C180" s="45"/>
      <c r="D180" s="45"/>
      <c r="E180" s="45"/>
      <c r="F180" s="45"/>
      <c r="G180" s="45"/>
      <c r="H180" s="45"/>
      <c r="P180" s="45"/>
      <c r="Q180" s="45"/>
      <c r="R180" s="45"/>
      <c r="S180" s="45">
        <v>2100</v>
      </c>
      <c r="T180" s="45">
        <v>1500</v>
      </c>
      <c r="U180" s="45">
        <v>1400</v>
      </c>
      <c r="V180" s="45">
        <v>1200</v>
      </c>
      <c r="W180" s="11">
        <v>400</v>
      </c>
      <c r="X180" s="11">
        <v>800</v>
      </c>
      <c r="Y180" s="11">
        <v>-200</v>
      </c>
      <c r="Z180" s="11">
        <v>-200</v>
      </c>
      <c r="AA180" s="11">
        <v>0</v>
      </c>
      <c r="AD180" s="45"/>
      <c r="AE180" s="45"/>
      <c r="AF180" s="45"/>
      <c r="AG180" s="45"/>
      <c r="AH180" s="45"/>
      <c r="AI180" s="45"/>
      <c r="AJ180" s="45"/>
    </row>
    <row r="181" spans="2:64" s="11" customFormat="1" x14ac:dyDescent="0.2">
      <c r="B181" s="45"/>
      <c r="C181" s="45"/>
      <c r="D181" s="45"/>
      <c r="E181" s="45"/>
      <c r="F181" s="45"/>
      <c r="G181" s="45"/>
      <c r="H181" s="45"/>
      <c r="P181" s="45"/>
      <c r="Q181" s="45"/>
      <c r="R181" s="45"/>
      <c r="S181" s="45"/>
      <c r="T181" s="45">
        <v>2600</v>
      </c>
      <c r="U181" s="45">
        <v>2800</v>
      </c>
      <c r="V181" s="45">
        <v>1400</v>
      </c>
      <c r="W181" s="11">
        <v>300</v>
      </c>
      <c r="X181" s="11">
        <v>100</v>
      </c>
      <c r="Y181" s="11">
        <v>200</v>
      </c>
      <c r="Z181" s="11">
        <v>0</v>
      </c>
      <c r="AA181" s="11">
        <v>-400</v>
      </c>
      <c r="AB181" s="11">
        <v>-700</v>
      </c>
      <c r="AD181" s="45"/>
      <c r="AE181" s="45"/>
      <c r="AF181" s="45"/>
      <c r="AG181" s="45"/>
      <c r="AH181" s="45"/>
      <c r="AI181" s="45"/>
      <c r="AJ181" s="45"/>
    </row>
    <row r="182" spans="2:64" s="11" customFormat="1" x14ac:dyDescent="0.2">
      <c r="B182" s="45"/>
      <c r="C182" s="45"/>
      <c r="D182" s="45"/>
      <c r="E182" s="45"/>
      <c r="F182" s="45"/>
      <c r="G182" s="45"/>
      <c r="H182" s="45"/>
      <c r="P182" s="45"/>
      <c r="Q182" s="45"/>
      <c r="R182" s="45"/>
      <c r="S182" s="45"/>
      <c r="T182" s="45"/>
      <c r="U182" s="45">
        <v>2300</v>
      </c>
      <c r="V182" s="45">
        <v>1300</v>
      </c>
      <c r="W182" s="11">
        <v>1200</v>
      </c>
      <c r="X182" s="11">
        <v>600</v>
      </c>
      <c r="Y182" s="11">
        <v>-400</v>
      </c>
      <c r="Z182" s="11">
        <v>0</v>
      </c>
      <c r="AA182" s="11">
        <v>-400</v>
      </c>
      <c r="AB182" s="11">
        <v>-500</v>
      </c>
      <c r="AC182" s="11">
        <v>-400</v>
      </c>
      <c r="AD182" s="45"/>
      <c r="AE182" s="45"/>
      <c r="AF182" s="45"/>
      <c r="AG182" s="45"/>
      <c r="AH182" s="45"/>
      <c r="AI182" s="45"/>
      <c r="AJ182" s="45"/>
    </row>
    <row r="183" spans="2:64" s="11" customFormat="1" x14ac:dyDescent="0.2">
      <c r="B183" s="45"/>
      <c r="C183" s="45"/>
      <c r="D183" s="45"/>
      <c r="E183" s="45"/>
      <c r="F183" s="45"/>
      <c r="G183" s="45"/>
      <c r="H183" s="45"/>
      <c r="P183" s="45"/>
      <c r="Q183" s="45"/>
      <c r="R183" s="45"/>
      <c r="S183" s="45"/>
      <c r="T183" s="45"/>
      <c r="U183" s="45"/>
      <c r="V183" s="45">
        <v>600</v>
      </c>
      <c r="W183" s="11">
        <v>800</v>
      </c>
      <c r="X183" s="11">
        <v>100</v>
      </c>
      <c r="Y183" s="11">
        <v>500</v>
      </c>
      <c r="Z183" s="11">
        <v>500</v>
      </c>
      <c r="AA183" s="11">
        <v>1200</v>
      </c>
      <c r="AB183" s="11">
        <v>600</v>
      </c>
      <c r="AC183" s="11">
        <v>500</v>
      </c>
      <c r="AD183" s="45">
        <v>200</v>
      </c>
      <c r="AE183" s="45"/>
      <c r="AF183" s="45"/>
      <c r="AG183" s="45"/>
      <c r="AH183" s="45"/>
      <c r="AI183" s="45"/>
      <c r="AJ183" s="45"/>
    </row>
    <row r="184" spans="2:64" s="11" customFormat="1" x14ac:dyDescent="0.2">
      <c r="B184" s="45"/>
      <c r="C184" s="45"/>
      <c r="D184" s="45"/>
      <c r="E184" s="45"/>
      <c r="F184" s="45"/>
      <c r="G184" s="45"/>
      <c r="H184" s="45"/>
      <c r="P184" s="45"/>
      <c r="Q184" s="45"/>
      <c r="R184" s="45"/>
      <c r="S184" s="45"/>
      <c r="T184" s="45"/>
      <c r="U184" s="45"/>
      <c r="V184" s="45"/>
      <c r="Y184" s="11">
        <v>400</v>
      </c>
      <c r="Z184" s="11">
        <v>1900</v>
      </c>
      <c r="AA184" s="11">
        <v>1700</v>
      </c>
      <c r="AB184" s="11">
        <v>100</v>
      </c>
      <c r="AC184" s="11">
        <v>1800</v>
      </c>
      <c r="AD184" s="45">
        <v>1800</v>
      </c>
      <c r="AE184" s="45">
        <v>2200</v>
      </c>
      <c r="AF184" s="45">
        <v>2200</v>
      </c>
      <c r="AG184" s="45">
        <v>2700</v>
      </c>
      <c r="AH184" s="45"/>
      <c r="AI184" s="45"/>
      <c r="AJ184" s="45"/>
    </row>
    <row r="185" spans="2:64" s="11" customFormat="1" x14ac:dyDescent="0.2">
      <c r="B185" s="45"/>
      <c r="C185" s="45"/>
      <c r="D185" s="45"/>
      <c r="E185" s="45"/>
      <c r="F185" s="45"/>
      <c r="G185" s="45"/>
      <c r="H185" s="45"/>
      <c r="P185" s="45"/>
      <c r="Q185" s="45"/>
      <c r="R185" s="45"/>
      <c r="S185" s="45"/>
      <c r="T185" s="45"/>
      <c r="U185" s="45"/>
      <c r="V185" s="45"/>
      <c r="Z185" s="11">
        <v>400</v>
      </c>
      <c r="AA185" s="11">
        <v>1400</v>
      </c>
      <c r="AB185" s="11">
        <v>0</v>
      </c>
      <c r="AC185" s="11">
        <v>1900</v>
      </c>
      <c r="AD185" s="45">
        <v>1800</v>
      </c>
      <c r="AE185" s="45">
        <v>2200</v>
      </c>
      <c r="AF185" s="45">
        <v>2500</v>
      </c>
      <c r="AG185" s="45">
        <v>1700</v>
      </c>
      <c r="AH185" s="45">
        <v>1500</v>
      </c>
      <c r="AI185" s="45"/>
      <c r="AJ185" s="45"/>
    </row>
    <row r="186" spans="2:64" s="11" customFormat="1" x14ac:dyDescent="0.2">
      <c r="B186" s="45"/>
      <c r="C186" s="45"/>
      <c r="D186" s="45"/>
      <c r="E186" s="45"/>
      <c r="F186" s="45"/>
      <c r="G186" s="45"/>
      <c r="H186" s="45"/>
      <c r="P186" s="45"/>
      <c r="Q186" s="45"/>
      <c r="R186" s="45"/>
      <c r="S186" s="45"/>
      <c r="T186" s="45"/>
      <c r="U186" s="45"/>
      <c r="V186" s="45"/>
      <c r="AA186" s="11">
        <v>400</v>
      </c>
      <c r="AB186" s="11">
        <v>-400</v>
      </c>
      <c r="AC186" s="11">
        <v>400</v>
      </c>
      <c r="AD186" s="45">
        <v>3100</v>
      </c>
      <c r="AE186" s="45">
        <v>2900</v>
      </c>
      <c r="AF186" s="45">
        <v>4300</v>
      </c>
      <c r="AG186" s="45">
        <v>3600</v>
      </c>
      <c r="AH186" s="45">
        <v>2800</v>
      </c>
      <c r="AI186" s="45">
        <v>2400</v>
      </c>
      <c r="AJ186" s="45"/>
    </row>
    <row r="187" spans="2:64" s="11" customFormat="1" x14ac:dyDescent="0.2">
      <c r="B187" s="45"/>
      <c r="C187" s="45"/>
      <c r="D187" s="45"/>
      <c r="E187" s="45"/>
      <c r="F187" s="45"/>
      <c r="G187" s="45"/>
      <c r="H187" s="45"/>
      <c r="P187" s="45"/>
      <c r="Q187" s="45"/>
      <c r="R187" s="45"/>
      <c r="S187" s="45"/>
      <c r="T187" s="45"/>
      <c r="U187" s="45"/>
      <c r="V187" s="45"/>
      <c r="AB187" s="11">
        <v>2300</v>
      </c>
      <c r="AC187" s="11">
        <v>1500</v>
      </c>
      <c r="AD187" s="45">
        <v>3400</v>
      </c>
      <c r="AE187" s="45">
        <v>1800</v>
      </c>
      <c r="AF187" s="45">
        <v>2200</v>
      </c>
      <c r="AG187" s="45">
        <v>2500</v>
      </c>
      <c r="AH187" s="45">
        <v>1700</v>
      </c>
      <c r="AI187" s="45">
        <v>1500</v>
      </c>
      <c r="AJ187" s="45">
        <v>1500</v>
      </c>
    </row>
    <row r="188" spans="2:64" s="11" customFormat="1" x14ac:dyDescent="0.2">
      <c r="B188" s="45"/>
      <c r="C188" s="45"/>
      <c r="D188" s="45"/>
      <c r="E188" s="45"/>
      <c r="F188" s="45"/>
      <c r="G188" s="45"/>
      <c r="H188" s="45"/>
      <c r="P188" s="45"/>
      <c r="Q188" s="45"/>
      <c r="R188" s="45"/>
      <c r="S188" s="45"/>
      <c r="T188" s="45"/>
      <c r="U188" s="45"/>
      <c r="V188" s="45"/>
      <c r="AC188" s="11">
        <v>2700</v>
      </c>
      <c r="AD188" s="45">
        <v>2600</v>
      </c>
      <c r="AE188" s="45">
        <v>2100</v>
      </c>
      <c r="AF188" s="45">
        <v>4500</v>
      </c>
      <c r="AG188" s="45">
        <v>4100</v>
      </c>
      <c r="AH188" s="45">
        <v>3100</v>
      </c>
      <c r="AI188" s="45">
        <v>2200</v>
      </c>
      <c r="AJ188" s="45">
        <v>2300</v>
      </c>
      <c r="AK188" s="11">
        <v>2300</v>
      </c>
    </row>
    <row r="189" spans="2:64" s="11" customFormat="1" x14ac:dyDescent="0.2">
      <c r="B189" s="45"/>
      <c r="C189" s="45"/>
      <c r="D189" s="45"/>
      <c r="E189" s="45"/>
      <c r="F189" s="45"/>
      <c r="G189" s="45"/>
      <c r="H189" s="45"/>
      <c r="P189" s="45"/>
      <c r="Q189" s="45"/>
      <c r="R189" s="45"/>
      <c r="S189" s="45"/>
      <c r="T189" s="45"/>
      <c r="U189" s="45"/>
      <c r="V189" s="45"/>
      <c r="AD189" s="45"/>
      <c r="AE189" s="45"/>
      <c r="AF189" s="45">
        <v>4300</v>
      </c>
      <c r="AG189" s="45">
        <v>2200</v>
      </c>
      <c r="AH189" s="45">
        <v>2600</v>
      </c>
      <c r="AI189" s="45">
        <v>3300</v>
      </c>
      <c r="AJ189" s="45">
        <v>3400</v>
      </c>
      <c r="AK189" s="11">
        <v>4600</v>
      </c>
      <c r="AL189" s="11">
        <v>5000</v>
      </c>
      <c r="AM189" s="11">
        <v>3200</v>
      </c>
      <c r="AN189" s="11">
        <v>3200</v>
      </c>
    </row>
    <row r="190" spans="2:64" s="11" customFormat="1" x14ac:dyDescent="0.2">
      <c r="B190" s="45"/>
      <c r="C190" s="45"/>
      <c r="D190" s="45"/>
      <c r="E190" s="45"/>
      <c r="F190" s="45"/>
      <c r="G190" s="45"/>
      <c r="H190" s="45"/>
      <c r="P190" s="45"/>
      <c r="Q190" s="45"/>
      <c r="R190" s="45"/>
      <c r="S190" s="45"/>
      <c r="T190" s="45"/>
      <c r="U190" s="45"/>
      <c r="V190" s="45"/>
      <c r="AD190" s="45"/>
      <c r="AE190" s="45"/>
      <c r="AF190" s="45"/>
      <c r="AG190" s="45">
        <v>3600</v>
      </c>
      <c r="AH190" s="45">
        <v>4200</v>
      </c>
      <c r="AI190" s="45">
        <v>3700</v>
      </c>
      <c r="AJ190" s="45">
        <v>4800</v>
      </c>
      <c r="AK190" s="11">
        <v>1800</v>
      </c>
      <c r="AL190" s="11">
        <v>2100</v>
      </c>
      <c r="AM190" s="11">
        <v>3200</v>
      </c>
      <c r="AN190" s="11">
        <v>3200</v>
      </c>
    </row>
    <row r="191" spans="2:64" s="11" customFormat="1" x14ac:dyDescent="0.2">
      <c r="B191" s="45"/>
      <c r="C191" s="45"/>
      <c r="D191" s="45"/>
      <c r="E191" s="45"/>
      <c r="F191" s="45"/>
      <c r="G191" s="45"/>
      <c r="H191" s="45"/>
      <c r="P191" s="45"/>
      <c r="Q191" s="45"/>
      <c r="R191" s="45"/>
      <c r="S191" s="45"/>
      <c r="T191" s="45"/>
      <c r="U191" s="45"/>
      <c r="V191" s="45"/>
      <c r="AD191" s="45"/>
      <c r="AE191" s="45"/>
      <c r="AF191" s="45"/>
      <c r="AG191" s="45"/>
      <c r="AH191" s="45">
        <v>4300</v>
      </c>
      <c r="AI191" s="45">
        <v>2600</v>
      </c>
      <c r="AJ191" s="45">
        <v>4300</v>
      </c>
      <c r="AK191" s="11">
        <v>2200</v>
      </c>
      <c r="AL191" s="11">
        <v>0</v>
      </c>
      <c r="AM191" s="11">
        <v>0</v>
      </c>
      <c r="AN191" s="11">
        <v>0</v>
      </c>
    </row>
    <row r="192" spans="2:64" s="11" customFormat="1" x14ac:dyDescent="0.2">
      <c r="B192" s="45"/>
      <c r="C192" s="45"/>
      <c r="D192" s="45"/>
      <c r="E192" s="45"/>
      <c r="F192" s="45"/>
      <c r="G192" s="45"/>
      <c r="H192" s="45"/>
      <c r="P192" s="45"/>
      <c r="Q192" s="45"/>
      <c r="R192" s="45"/>
      <c r="S192" s="45"/>
      <c r="T192" s="45"/>
      <c r="U192" s="45"/>
      <c r="V192" s="45"/>
      <c r="AD192" s="45"/>
      <c r="AE192" s="45"/>
      <c r="AF192" s="45"/>
      <c r="AG192" s="45"/>
      <c r="AH192" s="45"/>
      <c r="AI192" s="45">
        <v>3400</v>
      </c>
      <c r="AJ192" s="45">
        <v>3900</v>
      </c>
      <c r="AK192" s="11">
        <v>800</v>
      </c>
      <c r="AL192" s="11">
        <v>-1200</v>
      </c>
      <c r="AM192" s="11">
        <v>-1500</v>
      </c>
      <c r="AN192" s="11">
        <v>-800</v>
      </c>
    </row>
    <row r="193" spans="2:64" s="11" customFormat="1" x14ac:dyDescent="0.2">
      <c r="B193" s="45"/>
      <c r="C193" s="45"/>
      <c r="D193" s="45"/>
      <c r="E193" s="45"/>
      <c r="F193" s="45"/>
      <c r="G193" s="45"/>
      <c r="H193" s="45"/>
      <c r="P193" s="45"/>
      <c r="Q193" s="45"/>
      <c r="R193" s="45"/>
      <c r="S193" s="45"/>
      <c r="T193" s="45"/>
      <c r="U193" s="45"/>
      <c r="V193" s="45"/>
      <c r="AD193" s="45"/>
      <c r="AE193" s="45"/>
      <c r="AF193" s="45"/>
      <c r="AG193" s="45"/>
      <c r="AH193" s="45"/>
      <c r="AI193" s="45"/>
      <c r="AJ193" s="45">
        <v>4600</v>
      </c>
      <c r="AK193" s="11">
        <v>-200</v>
      </c>
      <c r="AL193" s="11">
        <v>-2200</v>
      </c>
      <c r="AM193" s="11">
        <v>-2900</v>
      </c>
      <c r="AN193" s="11">
        <v>-1100</v>
      </c>
      <c r="AO193" s="11">
        <v>900</v>
      </c>
    </row>
    <row r="194" spans="2:64" s="11" customFormat="1" x14ac:dyDescent="0.2">
      <c r="B194" s="45"/>
      <c r="C194" s="45"/>
      <c r="D194" s="45"/>
      <c r="E194" s="45"/>
      <c r="F194" s="45"/>
      <c r="G194" s="45"/>
      <c r="H194" s="45"/>
      <c r="P194" s="45"/>
      <c r="Q194" s="45"/>
      <c r="R194" s="45"/>
      <c r="S194" s="45"/>
      <c r="T194" s="45"/>
      <c r="U194" s="45"/>
      <c r="V194" s="45"/>
      <c r="AD194" s="45"/>
      <c r="AE194" s="45"/>
      <c r="AF194" s="45"/>
      <c r="AG194" s="45"/>
      <c r="AH194" s="45"/>
      <c r="AI194" s="45"/>
      <c r="AJ194" s="45"/>
      <c r="AM194" s="11">
        <v>-2800</v>
      </c>
      <c r="AN194" s="11">
        <v>-2400</v>
      </c>
      <c r="AO194" s="11">
        <v>-400</v>
      </c>
      <c r="AP194" s="11">
        <v>-1300</v>
      </c>
      <c r="AQ194" s="11">
        <v>1000</v>
      </c>
      <c r="AR194" s="11">
        <v>-600</v>
      </c>
    </row>
    <row r="195" spans="2:64" s="11" customFormat="1" x14ac:dyDescent="0.2">
      <c r="B195" s="45"/>
      <c r="C195" s="45"/>
      <c r="D195" s="45"/>
      <c r="E195" s="45"/>
      <c r="F195" s="45"/>
      <c r="G195" s="45"/>
      <c r="H195" s="45"/>
      <c r="P195" s="45"/>
      <c r="Q195" s="45"/>
      <c r="R195" s="45"/>
      <c r="S195" s="45"/>
      <c r="T195" s="45"/>
      <c r="U195" s="45"/>
      <c r="V195" s="45"/>
      <c r="AD195" s="45"/>
      <c r="AE195" s="45"/>
      <c r="AF195" s="45"/>
      <c r="AG195" s="45"/>
      <c r="AH195" s="45"/>
      <c r="AI195" s="45"/>
      <c r="AJ195" s="45"/>
      <c r="AN195" s="11">
        <v>-1900</v>
      </c>
      <c r="AO195" s="11">
        <v>-1600</v>
      </c>
      <c r="AP195" s="11">
        <v>-1400</v>
      </c>
      <c r="AQ195" s="11">
        <v>1200</v>
      </c>
      <c r="AR195" s="11">
        <v>-1300</v>
      </c>
      <c r="AS195" s="11">
        <v>-400</v>
      </c>
      <c r="AT195" s="11">
        <v>3300</v>
      </c>
      <c r="AU195" s="11">
        <v>5700</v>
      </c>
    </row>
    <row r="196" spans="2:64" s="11" customFormat="1" x14ac:dyDescent="0.2">
      <c r="B196" s="45"/>
      <c r="C196" s="45"/>
      <c r="D196" s="45"/>
      <c r="E196" s="45"/>
      <c r="F196" s="45"/>
      <c r="G196" s="45"/>
      <c r="H196" s="45"/>
      <c r="P196" s="45"/>
      <c r="Q196" s="45"/>
      <c r="R196" s="45"/>
      <c r="S196" s="45"/>
      <c r="T196" s="45"/>
      <c r="U196" s="45"/>
      <c r="V196" s="45"/>
      <c r="AD196" s="45"/>
      <c r="AE196" s="45"/>
      <c r="AF196" s="45"/>
      <c r="AG196" s="45"/>
      <c r="AH196" s="45"/>
      <c r="AI196" s="45"/>
      <c r="AJ196" s="45"/>
      <c r="AO196" s="11">
        <v>-200</v>
      </c>
      <c r="AP196" s="11">
        <v>-1100</v>
      </c>
      <c r="AQ196" s="11">
        <v>1000</v>
      </c>
      <c r="AR196" s="11">
        <v>1400</v>
      </c>
      <c r="AS196" s="11">
        <v>200</v>
      </c>
      <c r="AT196" s="11">
        <v>1000</v>
      </c>
      <c r="AU196" s="11">
        <v>3300</v>
      </c>
      <c r="AV196" s="11">
        <v>5700</v>
      </c>
    </row>
    <row r="197" spans="2:64" s="11" customFormat="1" x14ac:dyDescent="0.2">
      <c r="B197" s="45"/>
      <c r="C197" s="45"/>
      <c r="D197" s="45"/>
      <c r="E197" s="45"/>
      <c r="F197" s="45"/>
      <c r="G197" s="45"/>
      <c r="H197" s="45"/>
      <c r="P197" s="45"/>
      <c r="Q197" s="45"/>
      <c r="R197" s="45"/>
      <c r="S197" s="45"/>
      <c r="T197" s="45"/>
      <c r="U197" s="45"/>
      <c r="V197" s="45"/>
      <c r="AD197" s="45"/>
      <c r="AE197" s="45"/>
      <c r="AF197" s="45"/>
      <c r="AG197" s="45"/>
      <c r="AH197" s="45"/>
      <c r="AI197" s="45"/>
      <c r="AJ197" s="45"/>
      <c r="AP197" s="11">
        <v>-100</v>
      </c>
      <c r="AQ197" s="11">
        <v>-1700</v>
      </c>
      <c r="AR197" s="11">
        <v>400</v>
      </c>
      <c r="AS197" s="11">
        <v>-1100</v>
      </c>
      <c r="AT197" s="11">
        <v>1200</v>
      </c>
      <c r="AU197" s="11">
        <v>5300</v>
      </c>
      <c r="AV197" s="11">
        <v>7500</v>
      </c>
      <c r="AW197" s="11">
        <v>7000</v>
      </c>
    </row>
    <row r="198" spans="2:64" s="11" customFormat="1" x14ac:dyDescent="0.2">
      <c r="B198" s="45"/>
      <c r="C198" s="45"/>
      <c r="D198" s="45"/>
      <c r="E198" s="45"/>
      <c r="F198" s="45"/>
      <c r="G198" s="45"/>
      <c r="H198" s="45"/>
      <c r="P198" s="45"/>
      <c r="Q198" s="45"/>
      <c r="R198" s="45"/>
      <c r="S198" s="45"/>
      <c r="T198" s="45"/>
      <c r="U198" s="45"/>
      <c r="V198" s="45"/>
      <c r="AD198" s="45"/>
      <c r="AE198" s="45"/>
      <c r="AF198" s="45"/>
      <c r="AG198" s="45"/>
      <c r="AH198" s="45"/>
      <c r="AI198" s="45"/>
      <c r="AJ198" s="45"/>
      <c r="AQ198" s="11">
        <v>3200</v>
      </c>
      <c r="AR198" s="11">
        <v>700</v>
      </c>
      <c r="AS198" s="11">
        <v>-2300</v>
      </c>
      <c r="AT198" s="11">
        <v>-1200</v>
      </c>
      <c r="AU198" s="11">
        <v>4900</v>
      </c>
      <c r="AV198" s="11">
        <v>9400</v>
      </c>
      <c r="AW198" s="11">
        <v>10000</v>
      </c>
      <c r="AX198" s="11">
        <v>8600</v>
      </c>
      <c r="AY198" s="11">
        <v>7300</v>
      </c>
    </row>
    <row r="199" spans="2:64" s="11" customFormat="1" x14ac:dyDescent="0.2">
      <c r="B199" s="45"/>
      <c r="C199" s="45"/>
      <c r="D199" s="45"/>
      <c r="E199" s="45"/>
      <c r="F199" s="45"/>
      <c r="G199" s="45"/>
      <c r="H199" s="45"/>
      <c r="P199" s="45"/>
      <c r="Q199" s="45"/>
      <c r="R199" s="45"/>
      <c r="S199" s="45"/>
      <c r="T199" s="45"/>
      <c r="U199" s="45"/>
      <c r="V199" s="45"/>
      <c r="AD199" s="45"/>
      <c r="AE199" s="45"/>
      <c r="AF199" s="45"/>
      <c r="AG199" s="45"/>
      <c r="AH199" s="45"/>
      <c r="AI199" s="45"/>
      <c r="AJ199" s="45"/>
      <c r="AT199" s="11">
        <v>-400</v>
      </c>
      <c r="AU199" s="11">
        <v>2300</v>
      </c>
      <c r="AV199" s="11">
        <v>5300</v>
      </c>
      <c r="AW199" s="11">
        <v>6400</v>
      </c>
      <c r="AX199" s="11">
        <v>3900</v>
      </c>
      <c r="AY199" s="11">
        <v>200</v>
      </c>
      <c r="AZ199" s="11">
        <v>-600</v>
      </c>
      <c r="BA199" s="11">
        <v>1400</v>
      </c>
      <c r="BB199" s="11">
        <v>2000</v>
      </c>
    </row>
    <row r="200" spans="2:64" s="11" customFormat="1" x14ac:dyDescent="0.2">
      <c r="B200" s="45"/>
      <c r="C200" s="45"/>
      <c r="D200" s="45"/>
      <c r="E200" s="45"/>
      <c r="F200" s="45"/>
      <c r="G200" s="45"/>
      <c r="H200" s="45"/>
      <c r="P200" s="45"/>
      <c r="Q200" s="45"/>
      <c r="R200" s="45"/>
      <c r="S200" s="45"/>
      <c r="T200" s="45"/>
      <c r="U200" s="45"/>
      <c r="V200" s="45"/>
      <c r="AD200" s="45"/>
      <c r="AE200" s="45"/>
      <c r="AF200" s="45"/>
      <c r="AG200" s="45"/>
      <c r="AH200" s="45"/>
      <c r="AI200" s="45"/>
      <c r="AJ200" s="45"/>
      <c r="AU200" s="11">
        <v>3500</v>
      </c>
      <c r="AV200" s="11">
        <v>4200</v>
      </c>
      <c r="AW200" s="11">
        <v>3600</v>
      </c>
      <c r="AX200" s="11">
        <v>3800</v>
      </c>
      <c r="AY200" s="11">
        <v>2300</v>
      </c>
      <c r="AZ200" s="11">
        <v>6200</v>
      </c>
      <c r="BA200" s="11">
        <v>9100</v>
      </c>
      <c r="BB200" s="11">
        <v>7600</v>
      </c>
      <c r="BC200" s="11">
        <v>5200</v>
      </c>
    </row>
    <row r="201" spans="2:64" s="11" customFormat="1" x14ac:dyDescent="0.2">
      <c r="B201" s="45"/>
      <c r="C201" s="45"/>
      <c r="D201" s="45"/>
      <c r="E201" s="45"/>
      <c r="F201" s="45"/>
      <c r="G201" s="45"/>
      <c r="H201" s="45"/>
      <c r="P201" s="45"/>
      <c r="Q201" s="45"/>
      <c r="R201" s="45"/>
      <c r="S201" s="45"/>
      <c r="T201" s="45"/>
      <c r="U201" s="45"/>
      <c r="V201" s="45"/>
      <c r="AD201" s="45"/>
      <c r="AE201" s="45"/>
      <c r="AF201" s="45"/>
      <c r="AG201" s="45"/>
      <c r="AH201" s="45"/>
      <c r="AI201" s="45"/>
      <c r="AJ201" s="45"/>
      <c r="AV201" s="11">
        <v>4000</v>
      </c>
      <c r="AW201" s="11">
        <v>2600</v>
      </c>
      <c r="AX201" s="11">
        <v>2000</v>
      </c>
      <c r="AY201" s="11">
        <v>1700</v>
      </c>
      <c r="AZ201" s="11">
        <v>7600</v>
      </c>
      <c r="BA201" s="11">
        <v>9700</v>
      </c>
      <c r="BB201" s="11">
        <v>7000</v>
      </c>
      <c r="BC201" s="11">
        <v>2900</v>
      </c>
      <c r="BD201" s="11">
        <v>700</v>
      </c>
    </row>
    <row r="202" spans="2:64" s="11" customFormat="1" x14ac:dyDescent="0.2">
      <c r="B202" s="45"/>
      <c r="C202" s="45"/>
      <c r="D202" s="45"/>
      <c r="E202" s="45"/>
      <c r="F202" s="45"/>
      <c r="G202" s="45"/>
      <c r="H202" s="45"/>
      <c r="P202" s="45"/>
      <c r="Q202" s="45"/>
      <c r="R202" s="45"/>
      <c r="S202" s="45"/>
      <c r="T202" s="45"/>
      <c r="U202" s="45"/>
      <c r="V202" s="45"/>
      <c r="AD202" s="45"/>
      <c r="AE202" s="45"/>
      <c r="AF202" s="45"/>
      <c r="AG202" s="45"/>
      <c r="AH202" s="45"/>
      <c r="AI202" s="45"/>
      <c r="AJ202" s="45"/>
      <c r="AW202" s="11">
        <v>5600</v>
      </c>
      <c r="AX202" s="11">
        <v>900</v>
      </c>
      <c r="AY202" s="11">
        <v>900</v>
      </c>
      <c r="AZ202" s="11">
        <v>6500</v>
      </c>
      <c r="BA202" s="11">
        <v>8000</v>
      </c>
      <c r="BB202" s="11">
        <v>4700</v>
      </c>
      <c r="BC202" s="11">
        <v>2200</v>
      </c>
      <c r="BD202" s="11">
        <v>200</v>
      </c>
      <c r="BE202" s="11">
        <v>-500</v>
      </c>
    </row>
    <row r="203" spans="2:64" s="11" customFormat="1" x14ac:dyDescent="0.2">
      <c r="B203" s="45"/>
      <c r="C203" s="45"/>
      <c r="D203" s="45"/>
      <c r="E203" s="45"/>
      <c r="F203" s="45"/>
      <c r="G203" s="45"/>
      <c r="H203" s="45"/>
      <c r="P203" s="45"/>
      <c r="Q203" s="45"/>
      <c r="R203" s="45"/>
      <c r="S203" s="45"/>
      <c r="T203" s="45"/>
      <c r="U203" s="45"/>
      <c r="V203" s="45"/>
      <c r="AD203" s="45"/>
      <c r="AE203" s="45"/>
      <c r="AF203" s="45"/>
      <c r="AG203" s="45"/>
      <c r="AH203" s="45"/>
      <c r="AI203" s="45"/>
      <c r="AJ203" s="45"/>
      <c r="AX203" s="11">
        <v>2900</v>
      </c>
      <c r="AY203" s="11">
        <v>800</v>
      </c>
      <c r="AZ203" s="11">
        <v>3900</v>
      </c>
      <c r="BA203" s="11">
        <v>8900</v>
      </c>
      <c r="BB203" s="11">
        <v>4500</v>
      </c>
      <c r="BC203" s="11">
        <v>1500</v>
      </c>
      <c r="BD203" s="11">
        <v>1200</v>
      </c>
      <c r="BE203" s="11">
        <v>1300</v>
      </c>
      <c r="BF203" s="11">
        <v>700</v>
      </c>
    </row>
    <row r="204" spans="2:64" s="11" customFormat="1" x14ac:dyDescent="0.2">
      <c r="B204" s="45"/>
      <c r="C204" s="45"/>
      <c r="D204" s="45"/>
      <c r="E204" s="45"/>
      <c r="F204" s="45"/>
      <c r="G204" s="45"/>
      <c r="H204" s="45"/>
      <c r="P204" s="45"/>
      <c r="Q204" s="45"/>
      <c r="R204" s="45"/>
      <c r="S204" s="45"/>
      <c r="T204" s="45"/>
      <c r="U204" s="45"/>
      <c r="V204" s="45"/>
      <c r="AD204" s="45"/>
      <c r="AE204" s="45"/>
      <c r="AF204" s="45"/>
      <c r="AG204" s="45"/>
      <c r="AH204" s="45"/>
      <c r="AI204" s="45"/>
      <c r="AJ204" s="45"/>
    </row>
    <row r="205" spans="2:64" s="11" customFormat="1" x14ac:dyDescent="0.2">
      <c r="B205" s="45"/>
      <c r="C205" s="45"/>
      <c r="D205" s="45"/>
      <c r="E205" s="45"/>
      <c r="F205" s="45"/>
      <c r="G205" s="45"/>
      <c r="H205" s="45"/>
      <c r="P205" s="45"/>
      <c r="Q205" s="45"/>
      <c r="R205" s="45"/>
      <c r="S205" s="45"/>
      <c r="T205" s="45"/>
      <c r="U205" s="45"/>
      <c r="V205" s="45"/>
      <c r="AD205" s="45"/>
      <c r="AE205" s="45"/>
      <c r="AF205" s="45"/>
      <c r="AG205" s="45"/>
      <c r="AH205" s="45"/>
      <c r="AI205" s="45"/>
      <c r="AJ205" s="45"/>
    </row>
    <row r="206" spans="2:64" s="11" customFormat="1" x14ac:dyDescent="0.2">
      <c r="B206" s="45"/>
      <c r="C206" s="45"/>
      <c r="D206" s="45"/>
      <c r="E206" s="45"/>
      <c r="F206" s="45"/>
      <c r="G206" s="45"/>
      <c r="H206" s="45"/>
      <c r="P206" s="45"/>
      <c r="Q206" s="45"/>
      <c r="R206" s="45"/>
      <c r="S206" s="45"/>
      <c r="T206" s="45"/>
      <c r="U206" s="45"/>
      <c r="V206" s="45"/>
      <c r="AD206" s="45"/>
      <c r="AE206" s="45"/>
      <c r="AF206" s="45"/>
      <c r="AG206" s="45"/>
      <c r="AH206" s="45"/>
      <c r="AI206" s="45"/>
      <c r="AJ206" s="45"/>
      <c r="BC206" s="11">
        <v>-2900</v>
      </c>
      <c r="BD206" s="11">
        <v>-2600</v>
      </c>
      <c r="BE206" s="11">
        <v>-4200</v>
      </c>
      <c r="BF206" s="11">
        <v>-4700</v>
      </c>
      <c r="BG206" s="11">
        <v>-3700</v>
      </c>
      <c r="BH206" s="11">
        <v>-1200</v>
      </c>
      <c r="BI206" s="11">
        <v>-1300</v>
      </c>
      <c r="BJ206" s="11">
        <v>1400</v>
      </c>
    </row>
    <row r="207" spans="2:64" s="11" customFormat="1" x14ac:dyDescent="0.2">
      <c r="B207" s="45"/>
      <c r="C207" s="45"/>
      <c r="D207" s="45"/>
      <c r="E207" s="45"/>
      <c r="F207" s="45"/>
      <c r="G207" s="45"/>
      <c r="H207" s="45"/>
      <c r="P207" s="45"/>
      <c r="Q207" s="45"/>
      <c r="R207" s="45"/>
      <c r="S207" s="45"/>
      <c r="T207" s="45"/>
      <c r="U207" s="45"/>
      <c r="V207" s="45"/>
      <c r="AD207" s="45"/>
      <c r="AE207" s="45"/>
      <c r="AF207" s="45"/>
      <c r="AG207" s="45"/>
      <c r="AH207" s="45"/>
      <c r="AI207" s="45"/>
      <c r="AJ207" s="45"/>
      <c r="BD207" s="11">
        <v>-1600</v>
      </c>
      <c r="BE207" s="11">
        <v>-5300</v>
      </c>
      <c r="BF207" s="11">
        <v>-7300</v>
      </c>
      <c r="BG207" s="11">
        <v>-7900</v>
      </c>
      <c r="BH207" s="11">
        <v>-6400</v>
      </c>
      <c r="BI207" s="11">
        <v>-2900</v>
      </c>
      <c r="BJ207" s="11">
        <v>-2900</v>
      </c>
      <c r="BK207" s="11">
        <v>800</v>
      </c>
    </row>
    <row r="208" spans="2:64" s="11" customFormat="1" x14ac:dyDescent="0.2">
      <c r="B208" s="45"/>
      <c r="C208" s="45"/>
      <c r="D208" s="45"/>
      <c r="E208" s="45"/>
      <c r="F208" s="45"/>
      <c r="G208" s="45"/>
      <c r="H208" s="45"/>
      <c r="P208" s="45"/>
      <c r="Q208" s="45"/>
      <c r="R208" s="45"/>
      <c r="S208" s="45"/>
      <c r="T208" s="45"/>
      <c r="U208" s="45"/>
      <c r="V208" s="45"/>
      <c r="AD208" s="45"/>
      <c r="AE208" s="45"/>
      <c r="AF208" s="45"/>
      <c r="AG208" s="45"/>
      <c r="AH208" s="45"/>
      <c r="AI208" s="45"/>
      <c r="AJ208" s="45"/>
      <c r="BE208" s="11">
        <v>-4000</v>
      </c>
      <c r="BF208" s="11">
        <v>-8200</v>
      </c>
      <c r="BG208" s="11">
        <v>-8300</v>
      </c>
      <c r="BH208" s="11">
        <v>-6800</v>
      </c>
      <c r="BI208" s="11">
        <v>-1800</v>
      </c>
      <c r="BJ208" s="11">
        <v>2600</v>
      </c>
      <c r="BK208" s="11">
        <v>2700</v>
      </c>
      <c r="BL208" s="11">
        <v>2100</v>
      </c>
    </row>
    <row r="209" spans="2:85" s="11" customFormat="1" x14ac:dyDescent="0.2">
      <c r="B209" s="45"/>
      <c r="C209" s="45"/>
      <c r="D209" s="45"/>
      <c r="E209" s="45"/>
      <c r="F209" s="45"/>
      <c r="G209" s="45"/>
      <c r="H209" s="45"/>
      <c r="P209" s="45"/>
      <c r="Q209" s="45"/>
      <c r="R209" s="45"/>
      <c r="S209" s="45"/>
      <c r="T209" s="45"/>
      <c r="U209" s="45"/>
      <c r="V209" s="45"/>
      <c r="AD209" s="45"/>
      <c r="AE209" s="45"/>
      <c r="AF209" s="45"/>
      <c r="AG209" s="45"/>
      <c r="AH209" s="45"/>
      <c r="AI209" s="45"/>
      <c r="AJ209" s="45"/>
      <c r="BH209" s="11">
        <v>-9400</v>
      </c>
      <c r="BI209" s="11">
        <v>-10400</v>
      </c>
      <c r="BJ209" s="11">
        <v>-2700</v>
      </c>
      <c r="BK209" s="11">
        <v>2300</v>
      </c>
      <c r="BL209" s="11">
        <v>900</v>
      </c>
      <c r="BM209" s="11">
        <v>1400</v>
      </c>
      <c r="BN209" s="11">
        <v>1400</v>
      </c>
      <c r="BO209" s="11">
        <v>3000</v>
      </c>
    </row>
    <row r="210" spans="2:85" s="11" customFormat="1" x14ac:dyDescent="0.2">
      <c r="B210" s="45"/>
      <c r="C210" s="45"/>
      <c r="D210" s="45"/>
      <c r="E210" s="45"/>
      <c r="F210" s="45"/>
      <c r="G210" s="45"/>
      <c r="H210" s="45"/>
      <c r="P210" s="45"/>
      <c r="Q210" s="45"/>
      <c r="R210" s="45"/>
      <c r="S210" s="45"/>
      <c r="T210" s="45"/>
      <c r="U210" s="45"/>
      <c r="V210" s="45"/>
      <c r="AD210" s="45"/>
      <c r="AE210" s="45"/>
      <c r="AF210" s="45"/>
      <c r="AG210" s="45"/>
      <c r="AH210" s="45"/>
      <c r="AI210" s="45"/>
      <c r="AJ210" s="45"/>
      <c r="BI210" s="11">
        <v>-8900</v>
      </c>
      <c r="BJ210" s="11">
        <v>-900</v>
      </c>
      <c r="BK210" s="11">
        <v>5300</v>
      </c>
      <c r="BL210" s="11">
        <v>6300</v>
      </c>
      <c r="BM210" s="11">
        <v>-1000</v>
      </c>
      <c r="BN210" s="11">
        <v>-1500</v>
      </c>
      <c r="BO210" s="11">
        <v>-1200</v>
      </c>
      <c r="BP210" s="11">
        <v>-2500</v>
      </c>
      <c r="BQ210" s="11">
        <v>-3600</v>
      </c>
    </row>
    <row r="211" spans="2:85" s="11" customFormat="1" x14ac:dyDescent="0.2">
      <c r="B211" s="45"/>
      <c r="C211" s="45"/>
      <c r="D211" s="45"/>
      <c r="E211" s="45"/>
      <c r="F211" s="45"/>
      <c r="G211" s="45"/>
      <c r="H211" s="45"/>
      <c r="P211" s="45"/>
      <c r="Q211" s="45"/>
      <c r="R211" s="45"/>
      <c r="S211" s="45"/>
      <c r="T211" s="45"/>
      <c r="U211" s="45"/>
      <c r="V211" s="45"/>
      <c r="AD211" s="45"/>
      <c r="AE211" s="45"/>
      <c r="AF211" s="45"/>
      <c r="AG211" s="45"/>
      <c r="AH211" s="45"/>
      <c r="AI211" s="45"/>
      <c r="AJ211" s="45"/>
      <c r="BJ211" s="11">
        <v>-2200</v>
      </c>
      <c r="BK211" s="11">
        <v>5200</v>
      </c>
      <c r="BL211" s="11">
        <v>2800</v>
      </c>
      <c r="BM211" s="11">
        <v>-1800</v>
      </c>
      <c r="BN211" s="11">
        <v>-3000</v>
      </c>
      <c r="BO211" s="11">
        <v>1700</v>
      </c>
      <c r="BP211" s="11">
        <v>1500</v>
      </c>
      <c r="BQ211" s="11">
        <v>-1700</v>
      </c>
      <c r="BR211" s="11">
        <v>-2500</v>
      </c>
    </row>
    <row r="212" spans="2:85" s="11" customFormat="1" x14ac:dyDescent="0.2">
      <c r="B212" s="45"/>
      <c r="C212" s="45"/>
      <c r="D212" s="45"/>
      <c r="E212" s="45"/>
      <c r="F212" s="45"/>
      <c r="G212" s="45"/>
      <c r="H212" s="45"/>
      <c r="P212" s="45"/>
      <c r="Q212" s="45"/>
      <c r="R212" s="45"/>
      <c r="S212" s="45"/>
      <c r="T212" s="45"/>
      <c r="U212" s="45"/>
      <c r="V212" s="45"/>
      <c r="AD212" s="45"/>
      <c r="AE212" s="45"/>
      <c r="AF212" s="45"/>
      <c r="AG212" s="45"/>
      <c r="AH212" s="45"/>
      <c r="AI212" s="45"/>
      <c r="AJ212" s="45"/>
      <c r="BK212" s="11">
        <v>4300</v>
      </c>
      <c r="BL212" s="11">
        <v>400</v>
      </c>
      <c r="BM212" s="11">
        <v>-4600</v>
      </c>
      <c r="BN212" s="11">
        <v>-4000</v>
      </c>
      <c r="BO212" s="11">
        <v>-3000</v>
      </c>
      <c r="BP212" s="11">
        <v>-3300</v>
      </c>
      <c r="BQ212" s="11">
        <v>-5300</v>
      </c>
      <c r="BR212" s="11">
        <v>-2200</v>
      </c>
      <c r="BS212" s="11">
        <v>2900</v>
      </c>
    </row>
    <row r="213" spans="2:85" s="11" customFormat="1" x14ac:dyDescent="0.2">
      <c r="B213" s="45"/>
      <c r="C213" s="45"/>
      <c r="D213" s="45"/>
      <c r="E213" s="45"/>
      <c r="F213" s="45"/>
      <c r="G213" s="45"/>
      <c r="H213" s="45"/>
      <c r="P213" s="45"/>
      <c r="Q213" s="45"/>
      <c r="R213" s="45"/>
      <c r="S213" s="45"/>
      <c r="T213" s="45"/>
      <c r="U213" s="45"/>
      <c r="V213" s="45"/>
      <c r="AD213" s="45"/>
      <c r="AE213" s="45"/>
      <c r="AF213" s="45"/>
      <c r="AG213" s="45"/>
      <c r="AH213" s="45"/>
      <c r="AI213" s="45"/>
      <c r="AJ213" s="45"/>
      <c r="BL213" s="11">
        <v>1100</v>
      </c>
      <c r="BM213" s="11">
        <v>-6300</v>
      </c>
      <c r="BN213" s="11">
        <v>-4000</v>
      </c>
      <c r="BO213" s="11">
        <v>-4100</v>
      </c>
      <c r="BP213" s="11">
        <v>-4900</v>
      </c>
      <c r="BQ213" s="11">
        <v>-5200</v>
      </c>
      <c r="BR213" s="11">
        <v>-6600</v>
      </c>
      <c r="BS213" s="11">
        <v>-1300</v>
      </c>
      <c r="BT213" s="11">
        <v>2000</v>
      </c>
    </row>
    <row r="214" spans="2:85" s="11" customFormat="1" x14ac:dyDescent="0.2">
      <c r="B214" s="45"/>
      <c r="C214" s="45"/>
      <c r="D214" s="45"/>
      <c r="E214" s="45"/>
      <c r="F214" s="45"/>
      <c r="G214" s="45"/>
      <c r="H214" s="45"/>
      <c r="P214" s="45"/>
      <c r="Q214" s="45"/>
      <c r="R214" s="45"/>
      <c r="S214" s="45"/>
      <c r="T214" s="45"/>
      <c r="U214" s="45"/>
      <c r="V214" s="45"/>
      <c r="AD214" s="45"/>
      <c r="AE214" s="45"/>
      <c r="AF214" s="45"/>
      <c r="AG214" s="45"/>
      <c r="AH214" s="45"/>
      <c r="AI214" s="45"/>
      <c r="AJ214" s="45"/>
      <c r="BO214" s="11">
        <v>-2600</v>
      </c>
      <c r="BP214" s="11">
        <v>-6200</v>
      </c>
      <c r="BQ214" s="11">
        <v>-11700</v>
      </c>
      <c r="BR214" s="11">
        <v>-12500</v>
      </c>
      <c r="BS214" s="11">
        <v>-8000</v>
      </c>
      <c r="BT214" s="11">
        <v>-7600</v>
      </c>
      <c r="BU214" s="11">
        <v>-6300</v>
      </c>
      <c r="BV214" s="11">
        <v>-1400</v>
      </c>
      <c r="BW214" s="11">
        <v>5200</v>
      </c>
    </row>
    <row r="215" spans="2:85" s="11" customFormat="1" x14ac:dyDescent="0.2">
      <c r="B215" s="45"/>
      <c r="C215" s="45"/>
      <c r="D215" s="45"/>
      <c r="E215" s="45"/>
      <c r="F215" s="45"/>
      <c r="G215" s="45"/>
      <c r="H215" s="45"/>
      <c r="P215" s="45"/>
      <c r="Q215" s="45"/>
      <c r="R215" s="45"/>
      <c r="S215" s="45"/>
      <c r="T215" s="45"/>
      <c r="U215" s="45"/>
      <c r="V215" s="45"/>
      <c r="AD215" s="45"/>
      <c r="AE215" s="45"/>
      <c r="AF215" s="45"/>
      <c r="AG215" s="45"/>
      <c r="AH215" s="45"/>
      <c r="AI215" s="45"/>
      <c r="AJ215" s="45"/>
      <c r="BP215" s="11">
        <v>-6100</v>
      </c>
      <c r="BQ215" s="11">
        <v>-12700</v>
      </c>
      <c r="BR215" s="11">
        <v>-13300</v>
      </c>
      <c r="BS215" s="11">
        <v>-6500</v>
      </c>
      <c r="BT215" s="11">
        <v>-5100</v>
      </c>
      <c r="BU215" s="11">
        <v>-6900</v>
      </c>
      <c r="BV215" s="11">
        <v>-6700</v>
      </c>
      <c r="BW215" s="11">
        <v>-3000</v>
      </c>
      <c r="BX215" s="11">
        <v>1000</v>
      </c>
    </row>
    <row r="216" spans="2:85" s="11" customFormat="1" x14ac:dyDescent="0.2">
      <c r="B216" s="45"/>
      <c r="C216" s="45"/>
      <c r="D216" s="45"/>
      <c r="E216" s="45"/>
      <c r="F216" s="45"/>
      <c r="G216" s="45"/>
      <c r="H216" s="45"/>
      <c r="P216" s="45"/>
      <c r="Q216" s="45"/>
      <c r="R216" s="45"/>
      <c r="S216" s="45"/>
      <c r="T216" s="45"/>
      <c r="U216" s="45"/>
      <c r="V216" s="45"/>
      <c r="AD216" s="45"/>
      <c r="AE216" s="45"/>
      <c r="AF216" s="45"/>
      <c r="AG216" s="45"/>
      <c r="AH216" s="45"/>
      <c r="AI216" s="45"/>
      <c r="AJ216" s="45"/>
      <c r="BQ216" s="11">
        <v>-12102</v>
      </c>
      <c r="BR216" s="11">
        <v>-13769</v>
      </c>
      <c r="BS216" s="11">
        <v>-2798</v>
      </c>
      <c r="BT216" s="11">
        <v>-2280</v>
      </c>
      <c r="BU216" s="11">
        <v>-6882</v>
      </c>
      <c r="BV216" s="11">
        <v>-6569</v>
      </c>
      <c r="BW216" s="11">
        <v>-2899</v>
      </c>
      <c r="BX216" s="11">
        <v>937</v>
      </c>
    </row>
    <row r="217" spans="2:85" s="11" customFormat="1" x14ac:dyDescent="0.2">
      <c r="B217" s="45"/>
      <c r="C217" s="45"/>
      <c r="D217" s="45"/>
      <c r="E217" s="45"/>
      <c r="F217" s="45"/>
      <c r="G217" s="45"/>
      <c r="H217" s="45"/>
      <c r="P217" s="45"/>
      <c r="Q217" s="45"/>
      <c r="R217" s="45"/>
      <c r="S217" s="45"/>
      <c r="T217" s="45"/>
      <c r="U217" s="45"/>
      <c r="V217" s="45"/>
      <c r="AD217" s="45"/>
      <c r="AE217" s="45"/>
      <c r="AF217" s="45"/>
      <c r="AG217" s="45"/>
      <c r="AH217" s="45"/>
      <c r="AI217" s="45"/>
      <c r="AJ217" s="45"/>
      <c r="BR217" s="11">
        <v>-13000</v>
      </c>
      <c r="BS217" s="11">
        <v>-14000</v>
      </c>
      <c r="BT217" s="11">
        <v>-3000</v>
      </c>
      <c r="BU217" s="11">
        <v>-5000</v>
      </c>
      <c r="BV217" s="11">
        <v>-8000</v>
      </c>
      <c r="BW217" s="11">
        <v>-9000</v>
      </c>
      <c r="BX217" s="11">
        <v>-4000</v>
      </c>
      <c r="BY217" s="11">
        <v>0</v>
      </c>
      <c r="BZ217" s="11">
        <v>2000</v>
      </c>
    </row>
    <row r="218" spans="2:85" s="11" customFormat="1" x14ac:dyDescent="0.2">
      <c r="B218" s="45">
        <f>B171-B166</f>
        <v>300</v>
      </c>
      <c r="C218" s="45">
        <f>C171-C167</f>
        <v>1100</v>
      </c>
      <c r="D218" s="45">
        <f>D171-D168</f>
        <v>-900</v>
      </c>
      <c r="E218" s="45">
        <f>E171-E168</f>
        <v>-800</v>
      </c>
      <c r="F218" s="45">
        <f>F172-F169</f>
        <v>1900</v>
      </c>
      <c r="G218" s="45">
        <f>G173-G169</f>
        <v>1100</v>
      </c>
      <c r="H218" s="45">
        <f>H174-H170</f>
        <v>900</v>
      </c>
      <c r="I218" s="11">
        <f>I174-I171</f>
        <v>2000</v>
      </c>
      <c r="J218" s="11">
        <f>J174-J172</f>
        <v>700</v>
      </c>
      <c r="K218" s="11">
        <f>K175-K172</f>
        <v>1000</v>
      </c>
      <c r="L218" s="11">
        <f>L175-L172</f>
        <v>500</v>
      </c>
      <c r="M218" s="11">
        <f>M176-M172</f>
        <v>1300</v>
      </c>
      <c r="N218" s="11">
        <f>N177-N172</f>
        <v>1900</v>
      </c>
      <c r="O218" s="11">
        <f>O178-O173</f>
        <v>-200</v>
      </c>
      <c r="P218" s="45">
        <f>P178-P174</f>
        <v>-300</v>
      </c>
      <c r="Q218" s="45">
        <f>Q178-Q175</f>
        <v>-500</v>
      </c>
      <c r="R218" s="45">
        <f>R179-R175</f>
        <v>1900</v>
      </c>
      <c r="S218" s="45">
        <f>S180-S175</f>
        <v>1100</v>
      </c>
      <c r="T218" s="45">
        <f>T181-T176</f>
        <v>2200</v>
      </c>
      <c r="U218" s="45">
        <f>U182-U176</f>
        <v>1600</v>
      </c>
      <c r="V218" s="45">
        <f>V183-V177</f>
        <v>-900</v>
      </c>
      <c r="W218" s="11">
        <f>W183-W178</f>
        <v>400</v>
      </c>
      <c r="X218" s="11">
        <f>X183-X179</f>
        <v>-100</v>
      </c>
      <c r="Y218" s="11">
        <f>Y184-Y179</f>
        <v>600</v>
      </c>
      <c r="Z218" s="11">
        <f>Z185-Z179</f>
        <v>400</v>
      </c>
      <c r="AA218" s="11">
        <f>AA185-AA180</f>
        <v>1400</v>
      </c>
      <c r="AB218" s="11">
        <f>AB187-AB181</f>
        <v>3000</v>
      </c>
      <c r="AC218" s="11">
        <f>AC188-AC182</f>
        <v>3100</v>
      </c>
      <c r="AD218" s="45">
        <f>AD188-AD183</f>
        <v>2400</v>
      </c>
      <c r="AE218" s="45">
        <f>AE188-AE184</f>
        <v>-100</v>
      </c>
      <c r="AF218" s="45">
        <f>AF189-AF184</f>
        <v>2100</v>
      </c>
      <c r="AG218" s="45">
        <f>AG190-AG184</f>
        <v>900</v>
      </c>
      <c r="AH218" s="45">
        <f>AH191-AH185</f>
        <v>2800</v>
      </c>
      <c r="AI218" s="45">
        <f>AI192-AI186</f>
        <v>1000</v>
      </c>
      <c r="AJ218" s="45">
        <f>AJ193-AJ187</f>
        <v>3100</v>
      </c>
      <c r="AK218" s="11">
        <f>AK193-AK188</f>
        <v>-2500</v>
      </c>
      <c r="AL218" s="11">
        <f>AL193-AL189</f>
        <v>-7200</v>
      </c>
      <c r="AM218" s="11">
        <f>AM193-AM189</f>
        <v>-6100</v>
      </c>
      <c r="AN218" s="11">
        <f>AN193-AN189</f>
        <v>-4300</v>
      </c>
      <c r="AO218" s="11">
        <f>AO196-AO193</f>
        <v>-1100</v>
      </c>
      <c r="AP218" s="11">
        <f>AP197-AP194</f>
        <v>1200</v>
      </c>
      <c r="AQ218" s="11">
        <f>AQ198-AQ194</f>
        <v>2200</v>
      </c>
      <c r="AR218" s="11">
        <f>AR198-AR194</f>
        <v>1300</v>
      </c>
      <c r="AS218" s="11">
        <f>AS198-AS195</f>
        <v>-1900</v>
      </c>
      <c r="AT218" s="11">
        <f>AT199-AT195</f>
        <v>-3700</v>
      </c>
      <c r="AU218" s="11">
        <f>AU200-AU195</f>
        <v>-2200</v>
      </c>
      <c r="AV218" s="11">
        <f>AV201-AV196</f>
        <v>-1700</v>
      </c>
      <c r="AW218" s="11">
        <f>AW202-AW197</f>
        <v>-1400</v>
      </c>
      <c r="AX218" s="11">
        <f>AX203-AX198</f>
        <v>-5700</v>
      </c>
      <c r="AY218" s="11">
        <f>AY203-AY198</f>
        <v>-6500</v>
      </c>
      <c r="AZ218" s="11">
        <f>AZ203-AZ199</f>
        <v>4500</v>
      </c>
      <c r="BA218" s="11">
        <f>BA203-BA199</f>
        <v>7500</v>
      </c>
      <c r="BB218" s="11">
        <f>BB203-BB199</f>
        <v>2500</v>
      </c>
      <c r="BC218" s="11">
        <f>BC203-BC200</f>
        <v>-3700</v>
      </c>
      <c r="BD218" s="11">
        <f>BD202-BD203</f>
        <v>-1000</v>
      </c>
      <c r="BE218" s="11">
        <f>BE203-BE203</f>
        <v>0</v>
      </c>
      <c r="BS218" s="11">
        <v>-13400</v>
      </c>
      <c r="BT218" s="11">
        <v>-5800</v>
      </c>
      <c r="BU218" s="11">
        <v>-3100</v>
      </c>
      <c r="BV218" s="11">
        <v>-9600</v>
      </c>
      <c r="BW218" s="11">
        <v>-9600</v>
      </c>
      <c r="BX218" s="11">
        <v>-4500</v>
      </c>
      <c r="BY218" s="11">
        <v>-1500</v>
      </c>
      <c r="BZ218" s="11">
        <v>3000</v>
      </c>
      <c r="CA218" s="11">
        <v>4100</v>
      </c>
    </row>
    <row r="219" spans="2:85" s="11" customFormat="1" x14ac:dyDescent="0.2">
      <c r="B219" s="45"/>
      <c r="C219" s="45"/>
      <c r="D219" s="45"/>
      <c r="E219" s="45"/>
      <c r="F219" s="45"/>
      <c r="G219" s="45"/>
      <c r="H219" s="45"/>
      <c r="P219" s="45"/>
      <c r="Q219" s="45"/>
      <c r="R219" s="45"/>
      <c r="S219" s="45"/>
      <c r="T219" s="45"/>
      <c r="U219" s="45"/>
      <c r="V219" s="45"/>
      <c r="AD219" s="45"/>
      <c r="AE219" s="45"/>
      <c r="AF219" s="45"/>
      <c r="AG219" s="45"/>
      <c r="AH219" s="45"/>
      <c r="AI219" s="45"/>
      <c r="AJ219" s="45"/>
      <c r="BT219" s="11">
        <v>-4400</v>
      </c>
      <c r="BU219" s="11">
        <v>-4800</v>
      </c>
      <c r="BV219" s="11">
        <v>-8700</v>
      </c>
      <c r="BW219" s="11">
        <v>-7500</v>
      </c>
      <c r="BX219" s="11">
        <v>1300</v>
      </c>
      <c r="BY219" s="11">
        <v>-400</v>
      </c>
      <c r="BZ219" s="11">
        <v>1500</v>
      </c>
      <c r="CA219" s="11">
        <v>5500</v>
      </c>
      <c r="CB219" s="11">
        <v>5200</v>
      </c>
    </row>
    <row r="220" spans="2:85" s="11" customFormat="1" x14ac:dyDescent="0.2">
      <c r="B220" s="45"/>
      <c r="C220" s="45"/>
      <c r="D220" s="45"/>
      <c r="E220" s="45"/>
      <c r="F220" s="45"/>
      <c r="G220" s="45"/>
      <c r="H220" s="45"/>
      <c r="P220" s="45"/>
      <c r="Q220" s="45"/>
      <c r="R220" s="45"/>
      <c r="S220" s="45"/>
      <c r="T220" s="45"/>
      <c r="U220" s="45"/>
      <c r="V220" s="45"/>
      <c r="AD220" s="45"/>
      <c r="AE220" s="45"/>
      <c r="AF220" s="45"/>
      <c r="AG220" s="45"/>
      <c r="AH220" s="45"/>
      <c r="AI220" s="45"/>
      <c r="AJ220" s="45"/>
      <c r="BS220" s="11">
        <v>-4400</v>
      </c>
      <c r="BT220" s="11">
        <v>-4800</v>
      </c>
      <c r="BU220" s="11">
        <v>-8700</v>
      </c>
      <c r="BV220" s="11">
        <v>-7500</v>
      </c>
      <c r="BW220" s="11">
        <v>1300</v>
      </c>
      <c r="BX220" s="11">
        <v>-400</v>
      </c>
      <c r="BY220" s="11">
        <v>1500</v>
      </c>
      <c r="BZ220" s="11">
        <v>5500</v>
      </c>
      <c r="CA220" s="11">
        <v>5200</v>
      </c>
    </row>
    <row r="221" spans="2:85" s="11" customFormat="1" x14ac:dyDescent="0.2">
      <c r="B221" s="45"/>
      <c r="C221" s="45"/>
      <c r="D221" s="45"/>
      <c r="E221" s="45"/>
      <c r="F221" s="45"/>
      <c r="G221" s="45"/>
      <c r="H221" s="45"/>
      <c r="P221" s="45"/>
      <c r="Q221" s="45"/>
      <c r="R221" s="45"/>
      <c r="S221" s="45"/>
      <c r="T221" s="45"/>
      <c r="U221" s="45"/>
      <c r="V221" s="45"/>
      <c r="AD221" s="45"/>
      <c r="AE221" s="45"/>
      <c r="AF221" s="45"/>
      <c r="AG221" s="45"/>
      <c r="AH221" s="45"/>
      <c r="AI221" s="45"/>
      <c r="AJ221" s="45"/>
      <c r="BV221" s="11">
        <v>-8500</v>
      </c>
      <c r="BW221" s="11">
        <v>-2600</v>
      </c>
      <c r="BX221" s="11">
        <v>1000</v>
      </c>
      <c r="BY221" s="11">
        <v>1600</v>
      </c>
      <c r="BZ221" s="11">
        <v>-5000</v>
      </c>
      <c r="CA221" s="11">
        <v>-5100</v>
      </c>
      <c r="CB221" s="11">
        <v>-3000</v>
      </c>
      <c r="CC221" s="11">
        <v>-3200</v>
      </c>
      <c r="CD221" s="11">
        <v>-2700</v>
      </c>
    </row>
    <row r="222" spans="2:85" s="11" customFormat="1" x14ac:dyDescent="0.2">
      <c r="B222" s="45"/>
      <c r="C222" s="45"/>
      <c r="D222" s="45"/>
      <c r="E222" s="45"/>
      <c r="F222" s="45"/>
      <c r="G222" s="45"/>
      <c r="H222" s="45"/>
      <c r="P222" s="45"/>
      <c r="Q222" s="45"/>
      <c r="R222" s="45"/>
      <c r="S222" s="45"/>
      <c r="T222" s="45"/>
      <c r="U222" s="45"/>
      <c r="V222" s="45"/>
      <c r="AD222" s="45"/>
      <c r="AE222" s="45"/>
      <c r="AF222" s="45"/>
      <c r="AG222" s="45"/>
      <c r="AH222" s="45"/>
      <c r="AI222" s="45"/>
      <c r="AJ222" s="45"/>
      <c r="BW222" s="11">
        <v>-2400</v>
      </c>
      <c r="BX222" s="11">
        <v>200</v>
      </c>
      <c r="BY222" s="11">
        <v>1500</v>
      </c>
      <c r="BZ222" s="11">
        <v>-5800</v>
      </c>
      <c r="CA222" s="11">
        <v>-9500</v>
      </c>
      <c r="CB222" s="11">
        <v>-8800</v>
      </c>
      <c r="CC222" s="11">
        <v>-8700</v>
      </c>
      <c r="CD222" s="11">
        <v>-6600</v>
      </c>
      <c r="CE222" s="11">
        <v>-4000</v>
      </c>
    </row>
    <row r="223" spans="2:85" s="11" customFormat="1" x14ac:dyDescent="0.2">
      <c r="B223" s="45"/>
      <c r="C223" s="45"/>
      <c r="D223" s="45"/>
      <c r="E223" s="45"/>
      <c r="F223" s="45"/>
      <c r="G223" s="45"/>
      <c r="H223" s="45"/>
      <c r="P223" s="45"/>
      <c r="Q223" s="45"/>
      <c r="R223" s="45"/>
      <c r="S223" s="45"/>
      <c r="T223" s="45"/>
      <c r="U223" s="45"/>
      <c r="V223" s="45"/>
      <c r="AD223" s="45"/>
      <c r="AE223" s="45"/>
      <c r="AF223" s="45"/>
      <c r="AG223" s="45"/>
      <c r="AH223" s="45"/>
      <c r="AI223" s="45"/>
      <c r="AJ223" s="45"/>
      <c r="BX223" s="11">
        <v>900</v>
      </c>
      <c r="BY223" s="11">
        <v>900</v>
      </c>
      <c r="BZ223" s="11">
        <v>-4800</v>
      </c>
      <c r="CA223" s="11">
        <v>-8800</v>
      </c>
      <c r="CB223" s="11">
        <v>-7300</v>
      </c>
      <c r="CC223" s="11">
        <v>-7100</v>
      </c>
      <c r="CD223" s="11">
        <v>-6500</v>
      </c>
      <c r="CE223" s="11">
        <v>-6000</v>
      </c>
      <c r="CF223" s="11">
        <v>-3100</v>
      </c>
    </row>
    <row r="224" spans="2:85" s="11" customFormat="1" x14ac:dyDescent="0.2">
      <c r="B224" s="45"/>
      <c r="C224" s="45"/>
      <c r="D224" s="45"/>
      <c r="E224" s="45"/>
      <c r="F224" s="45"/>
      <c r="G224" s="45"/>
      <c r="H224" s="45"/>
      <c r="P224" s="45"/>
      <c r="Q224" s="45"/>
      <c r="R224" s="45"/>
      <c r="S224" s="45"/>
      <c r="T224" s="45"/>
      <c r="U224" s="45"/>
      <c r="V224" s="45"/>
      <c r="AD224" s="45"/>
      <c r="AE224" s="45"/>
      <c r="AF224" s="45"/>
      <c r="AG224" s="45"/>
      <c r="AH224" s="45"/>
      <c r="AI224" s="45"/>
      <c r="AJ224" s="45"/>
      <c r="BY224" s="11">
        <v>800</v>
      </c>
      <c r="BZ224" s="11">
        <v>-5300</v>
      </c>
      <c r="CA224" s="11">
        <v>-8900</v>
      </c>
      <c r="CB224" s="11">
        <v>-10500</v>
      </c>
      <c r="CC224" s="11">
        <v>-10800</v>
      </c>
      <c r="CD224" s="11">
        <v>-9800</v>
      </c>
      <c r="CE224" s="11">
        <v>-8300</v>
      </c>
      <c r="CF224" s="11">
        <v>-3900</v>
      </c>
      <c r="CG224" s="11">
        <v>400</v>
      </c>
    </row>
    <row r="225" spans="2:111" s="11" customFormat="1" x14ac:dyDescent="0.2">
      <c r="B225" s="45"/>
      <c r="C225" s="45"/>
      <c r="D225" s="45"/>
      <c r="E225" s="45"/>
      <c r="F225" s="45"/>
      <c r="G225" s="45"/>
      <c r="H225" s="45"/>
      <c r="P225" s="45"/>
      <c r="Q225" s="45"/>
      <c r="R225" s="45"/>
      <c r="S225" s="45"/>
      <c r="T225" s="45"/>
      <c r="U225" s="45"/>
      <c r="V225" s="45"/>
      <c r="AD225" s="45"/>
      <c r="AE225" s="45"/>
      <c r="AF225" s="45"/>
      <c r="AG225" s="45"/>
      <c r="AH225" s="45"/>
      <c r="AI225" s="45"/>
      <c r="AJ225" s="45"/>
      <c r="BZ225" s="11">
        <v>-7400</v>
      </c>
      <c r="CA225" s="11">
        <v>-10800</v>
      </c>
      <c r="CB225" s="11">
        <v>-10400</v>
      </c>
      <c r="CC225" s="11">
        <v>-13500</v>
      </c>
      <c r="CD225" s="11">
        <v>-12500</v>
      </c>
      <c r="CE225" s="11">
        <v>-9300</v>
      </c>
      <c r="CF225" s="11">
        <v>-1800</v>
      </c>
      <c r="CG225" s="11">
        <v>5300</v>
      </c>
      <c r="CH225" s="11">
        <v>5800</v>
      </c>
    </row>
    <row r="226" spans="2:111" s="11" customFormat="1" x14ac:dyDescent="0.2">
      <c r="B226" s="45"/>
      <c r="C226" s="45"/>
      <c r="D226" s="45"/>
      <c r="E226" s="45"/>
      <c r="F226" s="45"/>
      <c r="G226" s="45"/>
      <c r="H226" s="45"/>
      <c r="P226" s="45"/>
      <c r="Q226" s="45"/>
      <c r="R226" s="45"/>
      <c r="S226" s="45"/>
      <c r="T226" s="45"/>
      <c r="U226" s="45"/>
      <c r="V226" s="45"/>
      <c r="AD226" s="45"/>
      <c r="AE226" s="45"/>
      <c r="AF226" s="45"/>
      <c r="AG226" s="45"/>
      <c r="AH226" s="45"/>
      <c r="AI226" s="45"/>
      <c r="AJ226" s="45"/>
      <c r="CC226" s="11">
        <v>-14000</v>
      </c>
      <c r="CD226" s="11">
        <v>-16700</v>
      </c>
      <c r="CE226" s="11">
        <v>-17500</v>
      </c>
      <c r="CF226" s="11">
        <v>-10100</v>
      </c>
      <c r="CG226" s="11">
        <v>-4000</v>
      </c>
      <c r="CH226" s="11">
        <v>-7400</v>
      </c>
      <c r="CI226" s="11">
        <v>-9500</v>
      </c>
      <c r="CJ226" s="11">
        <v>-6500</v>
      </c>
      <c r="CK226" s="11">
        <v>-2400</v>
      </c>
    </row>
    <row r="227" spans="2:111" s="11" customFormat="1" x14ac:dyDescent="0.2">
      <c r="B227" s="45"/>
      <c r="C227" s="45"/>
      <c r="D227" s="45"/>
      <c r="E227" s="45"/>
      <c r="F227" s="45"/>
      <c r="G227" s="45"/>
      <c r="H227" s="45"/>
      <c r="P227" s="45"/>
      <c r="Q227" s="45"/>
      <c r="R227" s="45"/>
      <c r="S227" s="45"/>
      <c r="T227" s="45"/>
      <c r="U227" s="45"/>
      <c r="V227" s="45"/>
      <c r="AD227" s="45"/>
      <c r="AE227" s="45"/>
      <c r="AF227" s="45"/>
      <c r="AG227" s="45"/>
      <c r="AH227" s="45"/>
      <c r="AI227" s="45"/>
      <c r="AJ227" s="45"/>
      <c r="CD227" s="11">
        <v>-16700</v>
      </c>
      <c r="CE227" s="11">
        <v>-18100</v>
      </c>
      <c r="CF227" s="11">
        <v>-11100</v>
      </c>
      <c r="CG227" s="11">
        <v>-3300</v>
      </c>
      <c r="CH227" s="11">
        <v>-6900</v>
      </c>
      <c r="CI227" s="11">
        <v>-11000</v>
      </c>
      <c r="CJ227" s="11">
        <v>-5300</v>
      </c>
      <c r="CK227" s="11">
        <v>2400</v>
      </c>
      <c r="CL227" s="11">
        <v>5700</v>
      </c>
    </row>
    <row r="228" spans="2:111" s="11" customFormat="1" x14ac:dyDescent="0.2">
      <c r="B228" s="45"/>
      <c r="C228" s="45"/>
      <c r="D228" s="45"/>
      <c r="E228" s="45"/>
      <c r="F228" s="45"/>
      <c r="G228" s="45"/>
      <c r="H228" s="45"/>
      <c r="P228" s="45"/>
      <c r="Q228" s="45"/>
      <c r="R228" s="45"/>
      <c r="S228" s="45"/>
      <c r="T228" s="45"/>
      <c r="U228" s="45"/>
      <c r="V228" s="45"/>
      <c r="AD228" s="45"/>
      <c r="AE228" s="45"/>
      <c r="AF228" s="45"/>
      <c r="AG228" s="45"/>
      <c r="AH228" s="45"/>
      <c r="AI228" s="45"/>
      <c r="AJ228" s="45"/>
      <c r="CE228" s="11">
        <v>-16400</v>
      </c>
      <c r="CF228" s="11">
        <v>-11500</v>
      </c>
      <c r="CG228" s="11">
        <v>-6600</v>
      </c>
      <c r="CH228" s="11">
        <v>-8400</v>
      </c>
      <c r="CI228" s="11">
        <v>-9300</v>
      </c>
      <c r="CJ228" s="11">
        <v>-1800</v>
      </c>
      <c r="CK228" s="11">
        <v>3300</v>
      </c>
      <c r="CL228" s="11">
        <v>3700</v>
      </c>
      <c r="CM228" s="11">
        <v>2800</v>
      </c>
      <c r="CN228" s="11">
        <v>0</v>
      </c>
      <c r="CO228" s="11">
        <v>-9700</v>
      </c>
    </row>
    <row r="229" spans="2:111" s="11" customFormat="1" x14ac:dyDescent="0.2">
      <c r="B229" s="45"/>
      <c r="C229" s="45"/>
      <c r="D229" s="45"/>
      <c r="E229" s="45"/>
      <c r="F229" s="45"/>
      <c r="G229" s="45"/>
      <c r="H229" s="45"/>
      <c r="P229" s="45"/>
      <c r="Q229" s="45"/>
      <c r="R229" s="45"/>
      <c r="S229" s="45"/>
      <c r="T229" s="45"/>
      <c r="U229" s="45"/>
      <c r="V229" s="45"/>
      <c r="AD229" s="45"/>
      <c r="AE229" s="45"/>
      <c r="AF229" s="45"/>
      <c r="AG229" s="45"/>
      <c r="AH229" s="45"/>
      <c r="AI229" s="45"/>
      <c r="AJ229" s="45"/>
      <c r="CJ229" s="11">
        <v>-8800</v>
      </c>
      <c r="CK229" s="11">
        <v>-4100</v>
      </c>
      <c r="CL229" s="11">
        <v>3300</v>
      </c>
      <c r="CM229" s="11">
        <v>500</v>
      </c>
      <c r="CN229" s="11">
        <v>-5000</v>
      </c>
      <c r="CO229" s="11">
        <v>-8700</v>
      </c>
      <c r="CP229" s="11">
        <v>-8100</v>
      </c>
      <c r="CQ229" s="11">
        <v>-3400</v>
      </c>
      <c r="CR229" s="11">
        <v>-800</v>
      </c>
    </row>
    <row r="230" spans="2:111" s="11" customFormat="1" x14ac:dyDescent="0.2">
      <c r="B230" s="45"/>
      <c r="C230" s="45"/>
      <c r="D230" s="45"/>
      <c r="E230" s="45"/>
      <c r="F230" s="45"/>
      <c r="G230" s="45"/>
      <c r="H230" s="45"/>
      <c r="P230" s="45"/>
      <c r="Q230" s="45"/>
      <c r="R230" s="45"/>
      <c r="S230" s="45"/>
      <c r="T230" s="45"/>
      <c r="U230" s="45"/>
      <c r="V230" s="45"/>
      <c r="AD230" s="45"/>
      <c r="AE230" s="45"/>
      <c r="AF230" s="45"/>
      <c r="AG230" s="45"/>
      <c r="AH230" s="45"/>
      <c r="AI230" s="45"/>
      <c r="AJ230" s="45"/>
      <c r="CK230" s="11">
        <v>-5400</v>
      </c>
      <c r="CL230" s="11">
        <v>700</v>
      </c>
      <c r="CM230" s="11">
        <v>1000</v>
      </c>
      <c r="CN230" s="11">
        <v>-7200</v>
      </c>
      <c r="CO230" s="11">
        <v>-11500</v>
      </c>
      <c r="CP230" s="11">
        <v>-11200</v>
      </c>
      <c r="CQ230" s="11">
        <v>-7500</v>
      </c>
      <c r="CR230" s="11">
        <v>-2400</v>
      </c>
      <c r="CS230" s="11">
        <v>-500</v>
      </c>
    </row>
    <row r="231" spans="2:111" s="11" customFormat="1" x14ac:dyDescent="0.2">
      <c r="B231" s="45"/>
      <c r="C231" s="45"/>
      <c r="D231" s="45"/>
      <c r="E231" s="45"/>
      <c r="F231" s="45"/>
      <c r="G231" s="45"/>
      <c r="H231" s="45"/>
      <c r="P231" s="45"/>
      <c r="Q231" s="45"/>
      <c r="R231" s="45"/>
      <c r="S231" s="45"/>
      <c r="T231" s="45"/>
      <c r="U231" s="45"/>
      <c r="V231" s="45"/>
      <c r="AD231" s="45"/>
      <c r="AE231" s="45"/>
      <c r="AF231" s="45"/>
      <c r="AG231" s="45"/>
      <c r="AH231" s="45"/>
      <c r="AI231" s="45"/>
      <c r="AJ231" s="45"/>
      <c r="CL231" s="11">
        <v>-800</v>
      </c>
      <c r="CM231" s="11">
        <v>-200</v>
      </c>
      <c r="CN231" s="11">
        <v>-6800</v>
      </c>
      <c r="CO231" s="11">
        <v>-13000</v>
      </c>
      <c r="CP231" s="11">
        <v>-14000</v>
      </c>
      <c r="CQ231" s="11">
        <v>-9900</v>
      </c>
      <c r="CR231" s="11">
        <v>-5800</v>
      </c>
      <c r="CS231" s="11">
        <v>-3200</v>
      </c>
      <c r="CT231" s="11">
        <v>300</v>
      </c>
    </row>
    <row r="232" spans="2:111" s="11" customFormat="1" x14ac:dyDescent="0.2">
      <c r="B232" s="45"/>
      <c r="C232" s="45"/>
      <c r="D232" s="45"/>
      <c r="E232" s="45"/>
      <c r="F232" s="45"/>
      <c r="G232" s="45"/>
      <c r="H232" s="45"/>
      <c r="P232" s="45"/>
      <c r="Q232" s="45"/>
      <c r="R232" s="45"/>
      <c r="S232" s="45"/>
      <c r="T232" s="45"/>
      <c r="U232" s="45"/>
      <c r="V232" s="45"/>
      <c r="AD232" s="45"/>
      <c r="AE232" s="45"/>
      <c r="AF232" s="45"/>
      <c r="AG232" s="45"/>
      <c r="AH232" s="45"/>
      <c r="AI232" s="45"/>
      <c r="AJ232" s="45"/>
      <c r="CM232" s="11">
        <v>-1900</v>
      </c>
      <c r="CN232" s="11">
        <v>-7900</v>
      </c>
      <c r="CO232" s="11">
        <v>-12100</v>
      </c>
      <c r="CP232" s="11">
        <v>-16800</v>
      </c>
      <c r="CQ232" s="11">
        <v>-13000</v>
      </c>
      <c r="CR232" s="11">
        <v>-7500</v>
      </c>
      <c r="CS232" s="11">
        <v>-5100</v>
      </c>
      <c r="CT232" s="11">
        <v>-4400</v>
      </c>
      <c r="CU232" s="11">
        <v>-2100</v>
      </c>
    </row>
    <row r="233" spans="2:111" s="11" customFormat="1" x14ac:dyDescent="0.2">
      <c r="B233" s="45"/>
      <c r="C233" s="45"/>
      <c r="D233" s="45"/>
      <c r="E233" s="45"/>
      <c r="F233" s="45"/>
      <c r="G233" s="45"/>
      <c r="H233" s="45"/>
      <c r="P233" s="45"/>
      <c r="Q233" s="45"/>
      <c r="R233" s="45"/>
      <c r="S233" s="45"/>
      <c r="T233" s="45"/>
      <c r="U233" s="45"/>
      <c r="V233" s="45"/>
      <c r="AD233" s="45"/>
      <c r="AE233" s="45"/>
      <c r="AF233" s="45"/>
      <c r="AG233" s="45"/>
      <c r="AH233" s="45"/>
      <c r="AI233" s="45"/>
      <c r="AJ233" s="45"/>
      <c r="CN233" s="11">
        <v>-10400</v>
      </c>
      <c r="CO233" s="11">
        <v>-14300</v>
      </c>
      <c r="CP233" s="11">
        <v>-16300</v>
      </c>
      <c r="CQ233" s="11">
        <v>-12400</v>
      </c>
      <c r="CR233" s="11">
        <v>-5700</v>
      </c>
      <c r="CS233" s="11">
        <v>-5500</v>
      </c>
      <c r="CT233" s="11">
        <v>-7400</v>
      </c>
      <c r="CU233" s="11">
        <v>-4900</v>
      </c>
      <c r="CV233" s="11">
        <v>0</v>
      </c>
    </row>
    <row r="234" spans="2:111" s="11" customFormat="1" x14ac:dyDescent="0.2">
      <c r="B234" s="45"/>
      <c r="C234" s="45"/>
      <c r="D234" s="45"/>
      <c r="E234" s="45"/>
      <c r="F234" s="45"/>
      <c r="G234" s="45"/>
      <c r="H234" s="45"/>
      <c r="P234" s="45"/>
      <c r="Q234" s="45"/>
      <c r="R234" s="45"/>
      <c r="S234" s="45"/>
      <c r="T234" s="45"/>
      <c r="U234" s="45"/>
      <c r="V234" s="45"/>
      <c r="AD234" s="45"/>
      <c r="AE234" s="45"/>
      <c r="AF234" s="45"/>
      <c r="AG234" s="45"/>
      <c r="AH234" s="45"/>
      <c r="AI234" s="45"/>
      <c r="AJ234" s="45"/>
      <c r="CQ234" s="11">
        <v>-14000</v>
      </c>
      <c r="CR234" s="11">
        <v>-7800</v>
      </c>
      <c r="CS234" s="11">
        <v>-5500</v>
      </c>
      <c r="CT234" s="11">
        <v>-8000</v>
      </c>
      <c r="CU234" s="11">
        <v>-10700</v>
      </c>
      <c r="CV234" s="11">
        <v>-7800</v>
      </c>
      <c r="CW234" s="11">
        <v>-5300</v>
      </c>
      <c r="CX234" s="11">
        <v>-4700</v>
      </c>
      <c r="CY234" s="11">
        <v>-6200</v>
      </c>
    </row>
    <row r="235" spans="2:111" s="11" customFormat="1" x14ac:dyDescent="0.2">
      <c r="B235" s="45"/>
      <c r="C235" s="45"/>
      <c r="D235" s="45"/>
      <c r="E235" s="45"/>
      <c r="F235" s="45"/>
      <c r="G235" s="45"/>
      <c r="H235" s="45"/>
      <c r="P235" s="45"/>
      <c r="Q235" s="45"/>
      <c r="R235" s="45"/>
      <c r="S235" s="45"/>
      <c r="T235" s="45"/>
      <c r="U235" s="45"/>
      <c r="V235" s="45"/>
      <c r="AD235" s="45"/>
      <c r="AE235" s="45"/>
      <c r="AF235" s="45"/>
      <c r="AG235" s="45"/>
      <c r="AH235" s="45"/>
      <c r="AI235" s="45"/>
      <c r="AJ235" s="45"/>
      <c r="CR235" s="11">
        <v>-6500</v>
      </c>
      <c r="CS235" s="11">
        <v>-6100</v>
      </c>
      <c r="CT235" s="11">
        <v>-9400</v>
      </c>
      <c r="CU235" s="11">
        <v>-10400</v>
      </c>
      <c r="CV235" s="11">
        <v>-6200</v>
      </c>
      <c r="CW235" s="11">
        <v>-1100</v>
      </c>
      <c r="CX235" s="11">
        <v>-5200</v>
      </c>
      <c r="CY235" s="11">
        <v>-6200</v>
      </c>
      <c r="CZ235" s="11">
        <v>-6200</v>
      </c>
    </row>
    <row r="236" spans="2:111" s="11" customFormat="1" x14ac:dyDescent="0.2">
      <c r="B236" s="45"/>
      <c r="C236" s="45"/>
      <c r="D236" s="45"/>
      <c r="E236" s="45"/>
      <c r="F236" s="45"/>
      <c r="G236" s="45"/>
      <c r="H236" s="45"/>
      <c r="P236" s="45"/>
      <c r="Q236" s="45"/>
      <c r="R236" s="45"/>
      <c r="S236" s="45"/>
      <c r="T236" s="45"/>
      <c r="U236" s="45"/>
      <c r="V236" s="45"/>
      <c r="AD236" s="45"/>
      <c r="AE236" s="45"/>
      <c r="AF236" s="45"/>
      <c r="AG236" s="45"/>
      <c r="AH236" s="45"/>
      <c r="AI236" s="45"/>
      <c r="AJ236" s="45"/>
      <c r="CS236" s="11">
        <v>-5700</v>
      </c>
      <c r="CT236" s="11">
        <v>-10800</v>
      </c>
      <c r="CU236" s="11">
        <v>-11300</v>
      </c>
      <c r="CV236" s="11">
        <v>-7600</v>
      </c>
      <c r="CW236" s="11">
        <v>-3600</v>
      </c>
      <c r="CX236" s="11">
        <v>-6500</v>
      </c>
      <c r="CY236" s="11">
        <v>-8900</v>
      </c>
      <c r="CZ236" s="11">
        <v>-8000</v>
      </c>
      <c r="DA236" s="11">
        <v>-6100</v>
      </c>
    </row>
    <row r="237" spans="2:111" s="11" customFormat="1" x14ac:dyDescent="0.2">
      <c r="B237" s="45"/>
      <c r="C237" s="45"/>
      <c r="D237" s="45"/>
      <c r="E237" s="45"/>
      <c r="F237" s="45"/>
      <c r="G237" s="45"/>
      <c r="H237" s="45"/>
      <c r="P237" s="45"/>
      <c r="Q237" s="45"/>
      <c r="R237" s="45"/>
      <c r="S237" s="45"/>
      <c r="T237" s="45"/>
      <c r="U237" s="45"/>
      <c r="V237" s="45"/>
      <c r="AD237" s="45"/>
      <c r="AE237" s="45"/>
      <c r="AF237" s="45"/>
      <c r="AG237" s="45"/>
      <c r="AH237" s="45"/>
      <c r="AI237" s="45"/>
      <c r="AJ237" s="45"/>
      <c r="CT237" s="11">
        <v>-11000</v>
      </c>
      <c r="CU237" s="11">
        <v>-14800</v>
      </c>
      <c r="CV237" s="11">
        <v>-10100</v>
      </c>
      <c r="CW237" s="11">
        <v>-5100</v>
      </c>
      <c r="CX237" s="11">
        <v>-9800</v>
      </c>
      <c r="CY237" s="11">
        <v>-9700</v>
      </c>
      <c r="CZ237" s="11">
        <v>-9400</v>
      </c>
      <c r="DA237" s="11">
        <v>-8000</v>
      </c>
      <c r="DB237" s="11">
        <v>-5300</v>
      </c>
    </row>
    <row r="238" spans="2:111" s="11" customFormat="1" x14ac:dyDescent="0.2">
      <c r="B238" s="45"/>
      <c r="C238" s="45"/>
      <c r="D238" s="45"/>
      <c r="E238" s="45"/>
      <c r="F238" s="45"/>
      <c r="G238" s="45"/>
      <c r="H238" s="45"/>
      <c r="P238" s="45"/>
      <c r="Q238" s="45"/>
      <c r="R238" s="45"/>
      <c r="S238" s="45"/>
      <c r="T238" s="45"/>
      <c r="U238" s="45"/>
      <c r="V238" s="45"/>
      <c r="AD238" s="45"/>
      <c r="AE238" s="45"/>
      <c r="AF238" s="45"/>
      <c r="AG238" s="45"/>
      <c r="AH238" s="45"/>
      <c r="AI238" s="45"/>
      <c r="AJ238" s="45"/>
      <c r="CU238" s="11">
        <v>-14100</v>
      </c>
      <c r="CV238" s="11">
        <v>-11600</v>
      </c>
      <c r="CW238" s="11">
        <v>-5200</v>
      </c>
      <c r="CX238" s="11">
        <v>-8900</v>
      </c>
      <c r="CY238" s="11">
        <v>-11900</v>
      </c>
      <c r="CZ238" s="11">
        <v>-8500</v>
      </c>
      <c r="DA238" s="11">
        <v>-5700</v>
      </c>
      <c r="DB238" s="11">
        <v>-4100</v>
      </c>
      <c r="DC238" s="11">
        <v>2200</v>
      </c>
    </row>
    <row r="239" spans="2:111" s="11" customFormat="1" x14ac:dyDescent="0.2">
      <c r="B239" s="45"/>
      <c r="C239" s="45"/>
      <c r="D239" s="45"/>
      <c r="E239" s="45"/>
      <c r="F239" s="45"/>
      <c r="G239" s="45"/>
      <c r="H239" s="45"/>
      <c r="P239" s="45"/>
      <c r="Q239" s="45"/>
      <c r="R239" s="45"/>
      <c r="S239" s="45"/>
      <c r="T239" s="45"/>
      <c r="U239" s="45"/>
      <c r="V239" s="45"/>
      <c r="AD239" s="45"/>
      <c r="AE239" s="45"/>
      <c r="AF239" s="45"/>
      <c r="AG239" s="45"/>
      <c r="AH239" s="45"/>
      <c r="AI239" s="45"/>
      <c r="AJ239" s="45"/>
      <c r="CX239" s="11">
        <v>-9100</v>
      </c>
      <c r="CY239" s="11">
        <v>-11400</v>
      </c>
      <c r="CZ239" s="11">
        <v>-9500</v>
      </c>
      <c r="DA239" s="11">
        <v>-5200</v>
      </c>
      <c r="DB239" s="11">
        <v>-3800</v>
      </c>
      <c r="DC239" s="11">
        <v>-3500</v>
      </c>
      <c r="DD239" s="11">
        <v>-1400</v>
      </c>
      <c r="DE239" s="11">
        <v>-100</v>
      </c>
      <c r="DF239" s="11">
        <v>-700</v>
      </c>
    </row>
    <row r="240" spans="2:111" s="11" customFormat="1" x14ac:dyDescent="0.2">
      <c r="B240" s="45"/>
      <c r="C240" s="45"/>
      <c r="D240" s="45"/>
      <c r="E240" s="45"/>
      <c r="F240" s="45"/>
      <c r="G240" s="45"/>
      <c r="H240" s="45"/>
      <c r="P240" s="45"/>
      <c r="Q240" s="45"/>
      <c r="R240" s="45"/>
      <c r="S240" s="45"/>
      <c r="T240" s="45"/>
      <c r="U240" s="45"/>
      <c r="V240" s="45"/>
      <c r="AD240" s="45"/>
      <c r="AE240" s="45"/>
      <c r="AF240" s="45"/>
      <c r="AG240" s="45"/>
      <c r="AH240" s="45"/>
      <c r="AI240" s="45"/>
      <c r="AJ240" s="45"/>
      <c r="CY240" s="11">
        <v>-9300</v>
      </c>
      <c r="CZ240" s="11">
        <v>-10800</v>
      </c>
      <c r="DA240" s="11">
        <v>-9000</v>
      </c>
      <c r="DB240" s="11">
        <v>-5100</v>
      </c>
      <c r="DC240" s="11">
        <v>-5000</v>
      </c>
      <c r="DD240" s="11">
        <v>-2900</v>
      </c>
      <c r="DE240" s="11">
        <v>-100</v>
      </c>
      <c r="DF240" s="11">
        <v>-300</v>
      </c>
      <c r="DG240" s="11">
        <v>300</v>
      </c>
    </row>
    <row r="241" spans="2:138" s="11" customFormat="1" x14ac:dyDescent="0.2">
      <c r="B241" s="45"/>
      <c r="C241" s="45"/>
      <c r="D241" s="45"/>
      <c r="E241" s="45"/>
      <c r="F241" s="45"/>
      <c r="G241" s="45"/>
      <c r="H241" s="45"/>
      <c r="P241" s="45"/>
      <c r="Q241" s="45"/>
      <c r="R241" s="45"/>
      <c r="S241" s="45"/>
      <c r="T241" s="45"/>
      <c r="U241" s="45"/>
      <c r="V241" s="45"/>
      <c r="AD241" s="45"/>
      <c r="AE241" s="45"/>
      <c r="AF241" s="45"/>
      <c r="AG241" s="45"/>
      <c r="AH241" s="45"/>
      <c r="AI241" s="45"/>
      <c r="AJ241" s="45"/>
      <c r="CZ241" s="11">
        <v>-11500</v>
      </c>
      <c r="DA241" s="11">
        <v>-9000</v>
      </c>
      <c r="DB241" s="11">
        <v>-4300</v>
      </c>
      <c r="DC241" s="11">
        <v>-5900</v>
      </c>
      <c r="DD241" s="11">
        <v>-4900</v>
      </c>
      <c r="DE241" s="11">
        <v>-3100</v>
      </c>
      <c r="DF241" s="11">
        <v>-3700</v>
      </c>
      <c r="DG241" s="11">
        <v>-2200</v>
      </c>
      <c r="DH241" s="11">
        <v>1000</v>
      </c>
    </row>
    <row r="242" spans="2:138" s="11" customFormat="1" x14ac:dyDescent="0.2">
      <c r="B242" s="45"/>
      <c r="C242" s="45"/>
      <c r="D242" s="45"/>
      <c r="E242" s="45"/>
      <c r="F242" s="45"/>
      <c r="G242" s="45"/>
      <c r="H242" s="45"/>
      <c r="P242" s="45"/>
      <c r="Q242" s="45"/>
      <c r="R242" s="45"/>
      <c r="S242" s="45"/>
      <c r="T242" s="45"/>
      <c r="U242" s="45"/>
      <c r="V242" s="45"/>
      <c r="AD242" s="45"/>
      <c r="AE242" s="45"/>
      <c r="AF242" s="45"/>
      <c r="AG242" s="45"/>
      <c r="AH242" s="45"/>
      <c r="AI242" s="45"/>
      <c r="AJ242" s="45"/>
      <c r="DA242" s="11">
        <v>-9900</v>
      </c>
      <c r="DB242" s="11">
        <v>-4300</v>
      </c>
      <c r="DC242" s="11">
        <v>-2600</v>
      </c>
      <c r="DD242" s="11">
        <v>-3400</v>
      </c>
      <c r="DE242" s="11">
        <v>-4600</v>
      </c>
      <c r="DF242" s="11">
        <v>-2000</v>
      </c>
      <c r="DG242" s="11">
        <v>1600</v>
      </c>
      <c r="DH242" s="11">
        <v>1600</v>
      </c>
      <c r="DI242" s="11">
        <v>2700</v>
      </c>
    </row>
    <row r="243" spans="2:138" s="11" customFormat="1" x14ac:dyDescent="0.2">
      <c r="B243" s="45"/>
      <c r="C243" s="45"/>
      <c r="D243" s="45"/>
      <c r="E243" s="45"/>
      <c r="F243" s="45"/>
      <c r="G243" s="45"/>
      <c r="H243" s="45"/>
      <c r="P243" s="45"/>
      <c r="Q243" s="45"/>
      <c r="R243" s="45"/>
      <c r="S243" s="45"/>
      <c r="T243" s="45"/>
      <c r="U243" s="45"/>
      <c r="V243" s="45"/>
      <c r="AD243" s="45"/>
      <c r="AE243" s="45"/>
      <c r="AF243" s="45"/>
      <c r="AG243" s="45"/>
      <c r="AH243" s="45"/>
      <c r="AI243" s="45"/>
      <c r="AJ243" s="45"/>
      <c r="DB243" s="11">
        <v>-4900</v>
      </c>
      <c r="DC243" s="11">
        <v>-4900</v>
      </c>
      <c r="DD243" s="11">
        <v>-2500</v>
      </c>
      <c r="DE243" s="11">
        <v>-3900</v>
      </c>
      <c r="DF243" s="11">
        <v>-6600</v>
      </c>
      <c r="DG243" s="11">
        <v>-1600</v>
      </c>
      <c r="DH243" s="11">
        <v>1300</v>
      </c>
      <c r="DI243" s="11">
        <v>600</v>
      </c>
      <c r="DJ243" s="11">
        <v>3400</v>
      </c>
    </row>
    <row r="244" spans="2:138" s="11" customFormat="1" x14ac:dyDescent="0.2">
      <c r="B244" s="45"/>
      <c r="C244" s="45"/>
      <c r="D244" s="45"/>
      <c r="E244" s="45"/>
      <c r="F244" s="45"/>
      <c r="G244" s="45"/>
      <c r="H244" s="45"/>
      <c r="P244" s="45"/>
      <c r="Q244" s="45"/>
      <c r="R244" s="45"/>
      <c r="S244" s="45"/>
      <c r="T244" s="45"/>
      <c r="U244" s="45"/>
      <c r="V244" s="45"/>
      <c r="AD244" s="45"/>
      <c r="AE244" s="45"/>
      <c r="AF244" s="45"/>
      <c r="AG244" s="45"/>
      <c r="AH244" s="45"/>
      <c r="AI244" s="45"/>
      <c r="AJ244" s="45"/>
      <c r="DE244" s="11">
        <v>-7800</v>
      </c>
      <c r="DF244" s="11">
        <v>-5500</v>
      </c>
      <c r="DG244" s="11">
        <v>4400</v>
      </c>
      <c r="DH244" s="11">
        <v>8600</v>
      </c>
      <c r="DI244" s="11">
        <v>5000</v>
      </c>
      <c r="DJ244" s="11">
        <v>2900</v>
      </c>
      <c r="DK244" s="11">
        <v>-1000</v>
      </c>
      <c r="DL244" s="11">
        <v>-6600</v>
      </c>
      <c r="DM244" s="11">
        <v>-7600</v>
      </c>
    </row>
    <row r="245" spans="2:138" s="11" customFormat="1" x14ac:dyDescent="0.2">
      <c r="B245" s="45"/>
      <c r="C245" s="45"/>
      <c r="D245" s="45"/>
      <c r="E245" s="45"/>
      <c r="F245" s="45"/>
      <c r="G245" s="45"/>
      <c r="H245" s="45"/>
      <c r="P245" s="45"/>
      <c r="Q245" s="45"/>
      <c r="R245" s="45"/>
      <c r="S245" s="45"/>
      <c r="T245" s="45"/>
      <c r="U245" s="45"/>
      <c r="V245" s="45"/>
      <c r="AD245" s="45"/>
      <c r="AE245" s="45"/>
      <c r="AF245" s="45"/>
      <c r="AG245" s="45"/>
      <c r="AH245" s="45"/>
      <c r="AI245" s="45"/>
      <c r="AJ245" s="45"/>
      <c r="DF245" s="11">
        <v>-5800</v>
      </c>
      <c r="DG245" s="11">
        <v>4400</v>
      </c>
      <c r="DH245" s="11">
        <v>9400</v>
      </c>
      <c r="DI245" s="11">
        <v>6100</v>
      </c>
      <c r="DJ245" s="11">
        <v>3600</v>
      </c>
      <c r="DK245" s="11">
        <v>-4000</v>
      </c>
      <c r="DL245" s="11">
        <v>-8900</v>
      </c>
      <c r="DM245" s="11">
        <v>-11700</v>
      </c>
      <c r="DN245" s="11">
        <v>-9200</v>
      </c>
    </row>
    <row r="246" spans="2:138" s="11" customFormat="1" x14ac:dyDescent="0.2">
      <c r="B246" s="45"/>
      <c r="C246" s="45"/>
      <c r="D246" s="45"/>
      <c r="E246" s="45"/>
      <c r="F246" s="45"/>
      <c r="G246" s="45"/>
      <c r="H246" s="45"/>
      <c r="P246" s="45"/>
      <c r="Q246" s="45"/>
      <c r="R246" s="45"/>
      <c r="S246" s="45"/>
      <c r="T246" s="45"/>
      <c r="U246" s="45"/>
      <c r="V246" s="45"/>
      <c r="AD246" s="45"/>
      <c r="AE246" s="45"/>
      <c r="AF246" s="45"/>
      <c r="AG246" s="45"/>
      <c r="AH246" s="45"/>
      <c r="AI246" s="45"/>
      <c r="AJ246" s="45"/>
      <c r="DG246" s="11">
        <v>2600</v>
      </c>
      <c r="DH246" s="11">
        <v>5900</v>
      </c>
      <c r="DI246" s="11">
        <v>7100</v>
      </c>
      <c r="DJ246" s="11">
        <v>6200</v>
      </c>
      <c r="DK246" s="11">
        <v>-2400</v>
      </c>
      <c r="DL246" s="11">
        <v>-9000</v>
      </c>
      <c r="DM246" s="11">
        <v>-3500</v>
      </c>
      <c r="DN246" s="11">
        <v>-900</v>
      </c>
      <c r="DO246" s="11">
        <v>-4500</v>
      </c>
    </row>
    <row r="247" spans="2:138" s="11" customFormat="1" x14ac:dyDescent="0.2">
      <c r="B247" s="45"/>
      <c r="C247" s="45"/>
      <c r="D247" s="45"/>
      <c r="E247" s="45"/>
      <c r="F247" s="45"/>
      <c r="G247" s="45"/>
      <c r="H247" s="45"/>
      <c r="P247" s="45"/>
      <c r="Q247" s="45"/>
      <c r="R247" s="45"/>
      <c r="S247" s="45"/>
      <c r="T247" s="45"/>
      <c r="U247" s="45"/>
      <c r="V247" s="45"/>
      <c r="AD247" s="45"/>
      <c r="AE247" s="45"/>
      <c r="AF247" s="45"/>
      <c r="AG247" s="45"/>
      <c r="AH247" s="45"/>
      <c r="AI247" s="45"/>
      <c r="AJ247" s="45"/>
      <c r="DH247" s="11">
        <v>3800</v>
      </c>
      <c r="DI247" s="11">
        <v>4000</v>
      </c>
      <c r="DJ247" s="11">
        <v>6500</v>
      </c>
      <c r="DK247" s="11">
        <v>1700</v>
      </c>
      <c r="DL247" s="11">
        <v>-7900</v>
      </c>
      <c r="DM247" s="11">
        <v>-6300</v>
      </c>
      <c r="DN247" s="11">
        <v>-4500</v>
      </c>
      <c r="DO247" s="11">
        <v>-7100</v>
      </c>
      <c r="DP247" s="11">
        <v>-8600</v>
      </c>
    </row>
    <row r="248" spans="2:138" s="11" customFormat="1" x14ac:dyDescent="0.2">
      <c r="B248" s="45"/>
      <c r="C248" s="45"/>
      <c r="D248" s="45"/>
      <c r="E248" s="45"/>
      <c r="F248" s="45"/>
      <c r="G248" s="45"/>
      <c r="H248" s="45"/>
      <c r="P248" s="45"/>
      <c r="Q248" s="45"/>
      <c r="R248" s="45"/>
      <c r="S248" s="45"/>
      <c r="T248" s="45"/>
      <c r="U248" s="45"/>
      <c r="V248" s="45"/>
      <c r="AD248" s="45"/>
      <c r="AE248" s="45"/>
      <c r="AF248" s="45"/>
      <c r="AG248" s="45"/>
      <c r="AH248" s="45"/>
      <c r="AI248" s="45"/>
      <c r="AJ248" s="45"/>
      <c r="DL248" s="11">
        <v>-4800</v>
      </c>
      <c r="DM248" s="11">
        <v>-1100</v>
      </c>
      <c r="DN248" s="11">
        <v>1400</v>
      </c>
      <c r="DO248" s="11">
        <v>-11000</v>
      </c>
      <c r="DP248" s="11">
        <v>-18400</v>
      </c>
      <c r="DQ248" s="11">
        <v>-11100</v>
      </c>
      <c r="DR248" s="11">
        <v>-1300</v>
      </c>
      <c r="DS248" s="11">
        <v>-200</v>
      </c>
      <c r="DT248" s="11">
        <v>-2500</v>
      </c>
    </row>
    <row r="249" spans="2:138" s="11" customFormat="1" x14ac:dyDescent="0.2">
      <c r="B249" s="45"/>
      <c r="C249" s="45"/>
      <c r="D249" s="45"/>
      <c r="E249" s="45"/>
      <c r="F249" s="45"/>
      <c r="G249" s="45"/>
      <c r="H249" s="45"/>
      <c r="P249" s="45"/>
      <c r="Q249" s="45"/>
      <c r="R249" s="45"/>
      <c r="S249" s="45"/>
      <c r="T249" s="45"/>
      <c r="U249" s="45"/>
      <c r="V249" s="45"/>
      <c r="AD249" s="45"/>
      <c r="AE249" s="45"/>
      <c r="AF249" s="45"/>
      <c r="AG249" s="45"/>
      <c r="AH249" s="45"/>
      <c r="AI249" s="45"/>
      <c r="AJ249" s="45"/>
      <c r="DM249" s="11">
        <v>-1800</v>
      </c>
      <c r="DN249" s="11">
        <v>600</v>
      </c>
      <c r="DO249" s="11">
        <v>-2900</v>
      </c>
      <c r="DP249" s="11">
        <v>-16500</v>
      </c>
      <c r="DQ249" s="11">
        <v>-14600</v>
      </c>
      <c r="DR249" s="11">
        <v>-7300</v>
      </c>
      <c r="DS249" s="11">
        <v>-7800</v>
      </c>
      <c r="DT249" s="11">
        <v>-11600</v>
      </c>
      <c r="DU249" s="11">
        <v>-13100</v>
      </c>
    </row>
    <row r="250" spans="2:138" s="11" customFormat="1" x14ac:dyDescent="0.2">
      <c r="B250" s="45"/>
      <c r="C250" s="45"/>
      <c r="D250" s="45"/>
      <c r="E250" s="45"/>
      <c r="F250" s="45"/>
      <c r="G250" s="45"/>
      <c r="H250" s="45"/>
      <c r="P250" s="45"/>
      <c r="Q250" s="45"/>
      <c r="R250" s="45"/>
      <c r="S250" s="45"/>
      <c r="T250" s="45"/>
      <c r="U250" s="45"/>
      <c r="V250" s="45"/>
      <c r="AD250" s="45"/>
      <c r="AE250" s="45"/>
      <c r="AF250" s="45"/>
      <c r="AG250" s="45"/>
      <c r="AH250" s="45"/>
      <c r="AI250" s="45"/>
      <c r="AJ250" s="45"/>
      <c r="DN250" s="11">
        <v>100</v>
      </c>
      <c r="DO250" s="11">
        <v>-8200</v>
      </c>
      <c r="DP250" s="11">
        <v>-14100</v>
      </c>
      <c r="DQ250" s="11">
        <v>-15100</v>
      </c>
      <c r="DR250" s="11">
        <v>-15800</v>
      </c>
      <c r="DS250" s="11">
        <v>-7400</v>
      </c>
      <c r="DT250" s="11">
        <v>-3200</v>
      </c>
      <c r="DU250" s="11">
        <v>-6100</v>
      </c>
      <c r="DV250" s="11">
        <v>-2100</v>
      </c>
    </row>
    <row r="251" spans="2:138" s="11" customFormat="1" x14ac:dyDescent="0.2">
      <c r="B251" s="45"/>
      <c r="C251" s="45"/>
      <c r="D251" s="45"/>
      <c r="E251" s="45"/>
      <c r="F251" s="45"/>
      <c r="G251" s="45"/>
      <c r="H251" s="45"/>
      <c r="P251" s="45"/>
      <c r="Q251" s="45"/>
      <c r="R251" s="45"/>
      <c r="S251" s="45"/>
      <c r="T251" s="45"/>
      <c r="U251" s="45"/>
      <c r="V251" s="45"/>
      <c r="AD251" s="45"/>
      <c r="AE251" s="45"/>
      <c r="AF251" s="45"/>
      <c r="AG251" s="45"/>
      <c r="AH251" s="45"/>
      <c r="AI251" s="45"/>
      <c r="AJ251" s="45"/>
      <c r="DO251" s="11">
        <v>-9900</v>
      </c>
      <c r="DP251" s="11">
        <v>-15900</v>
      </c>
      <c r="DQ251" s="11">
        <v>-11200</v>
      </c>
      <c r="DR251" s="11">
        <v>-19500</v>
      </c>
      <c r="DS251" s="11">
        <v>-22400</v>
      </c>
      <c r="DT251" s="11">
        <v>-15000</v>
      </c>
      <c r="DU251" s="11">
        <v>-8800</v>
      </c>
      <c r="DV251" s="11">
        <v>-1400</v>
      </c>
      <c r="DW251" s="11">
        <v>0</v>
      </c>
    </row>
    <row r="252" spans="2:138" s="11" customFormat="1" x14ac:dyDescent="0.2">
      <c r="B252" s="45"/>
      <c r="C252" s="45"/>
      <c r="D252" s="45"/>
      <c r="E252" s="45"/>
      <c r="F252" s="45"/>
      <c r="G252" s="45"/>
      <c r="H252" s="45"/>
      <c r="P252" s="45"/>
      <c r="Q252" s="45"/>
      <c r="R252" s="45"/>
      <c r="S252" s="45"/>
      <c r="T252" s="45"/>
      <c r="U252" s="45"/>
      <c r="V252" s="45"/>
      <c r="AD252" s="45"/>
      <c r="AE252" s="45"/>
      <c r="AF252" s="45"/>
      <c r="AG252" s="45"/>
      <c r="AH252" s="45"/>
      <c r="AI252" s="45"/>
      <c r="AJ252" s="45"/>
      <c r="DT252" s="11">
        <v>-23100</v>
      </c>
      <c r="DU252" s="11">
        <v>-11000</v>
      </c>
      <c r="DV252" s="11">
        <v>-9700</v>
      </c>
      <c r="DW252" s="11">
        <v>-4400</v>
      </c>
      <c r="DX252" s="11">
        <v>-7600</v>
      </c>
      <c r="DY252" s="11">
        <v>-7100</v>
      </c>
      <c r="DZ252" s="11">
        <v>-13500</v>
      </c>
      <c r="EA252" s="11">
        <v>-13700</v>
      </c>
      <c r="EB252" s="11">
        <v>-9500</v>
      </c>
    </row>
    <row r="253" spans="2:138" s="11" customFormat="1" x14ac:dyDescent="0.2">
      <c r="B253" s="45"/>
      <c r="C253" s="45"/>
      <c r="D253" s="45"/>
      <c r="E253" s="45"/>
      <c r="F253" s="45"/>
      <c r="G253" s="45"/>
      <c r="H253" s="45"/>
      <c r="P253" s="45"/>
      <c r="Q253" s="45"/>
      <c r="R253" s="45"/>
      <c r="S253" s="45"/>
      <c r="T253" s="45"/>
      <c r="U253" s="45"/>
      <c r="V253" s="45"/>
      <c r="AD253" s="45"/>
      <c r="AE253" s="45"/>
      <c r="AF253" s="45"/>
      <c r="AG253" s="45"/>
      <c r="AH253" s="45"/>
      <c r="AI253" s="45"/>
      <c r="AJ253" s="45"/>
      <c r="DU253" s="11">
        <v>-13700</v>
      </c>
      <c r="DV253" s="11">
        <v>-1900</v>
      </c>
      <c r="DW253" s="11">
        <v>-4600</v>
      </c>
      <c r="DX253" s="11">
        <v>-6200</v>
      </c>
      <c r="DY253" s="11">
        <v>-9600</v>
      </c>
      <c r="DZ253" s="11">
        <v>-15300</v>
      </c>
      <c r="EA253" s="11">
        <v>-13100</v>
      </c>
      <c r="EB253" s="11">
        <v>-6600</v>
      </c>
      <c r="EC253" s="11">
        <v>-8100</v>
      </c>
    </row>
    <row r="254" spans="2:138" s="11" customFormat="1" x14ac:dyDescent="0.2">
      <c r="B254" s="45"/>
      <c r="C254" s="45"/>
      <c r="D254" s="45"/>
      <c r="E254" s="45"/>
      <c r="F254" s="45"/>
      <c r="G254" s="45"/>
      <c r="H254" s="45"/>
      <c r="P254" s="45"/>
      <c r="Q254" s="45"/>
      <c r="R254" s="45"/>
      <c r="S254" s="45"/>
      <c r="T254" s="45"/>
      <c r="U254" s="45"/>
      <c r="V254" s="45"/>
      <c r="AD254" s="45"/>
      <c r="AE254" s="45"/>
      <c r="AF254" s="45"/>
      <c r="AG254" s="45"/>
      <c r="AH254" s="45"/>
      <c r="AI254" s="45"/>
      <c r="AJ254" s="45"/>
      <c r="DV254" s="11">
        <v>-500</v>
      </c>
      <c r="DW254" s="11">
        <v>-7200</v>
      </c>
      <c r="DX254" s="11">
        <v>-7300</v>
      </c>
      <c r="DY254" s="11">
        <v>-9600</v>
      </c>
      <c r="DZ254" s="11">
        <v>-19700</v>
      </c>
      <c r="EA254" s="11">
        <v>-19200</v>
      </c>
      <c r="EB254" s="11">
        <v>-10500</v>
      </c>
      <c r="EC254" s="11">
        <v>-9600</v>
      </c>
      <c r="ED254" s="11">
        <v>-12900</v>
      </c>
    </row>
    <row r="255" spans="2:138" s="11" customFormat="1" x14ac:dyDescent="0.2">
      <c r="B255" s="45"/>
      <c r="C255" s="45"/>
      <c r="D255" s="45"/>
      <c r="E255" s="45"/>
      <c r="F255" s="45"/>
      <c r="G255" s="45"/>
      <c r="H255" s="45"/>
      <c r="P255" s="45"/>
      <c r="Q255" s="45"/>
      <c r="R255" s="45"/>
      <c r="S255" s="45"/>
      <c r="T255" s="45"/>
      <c r="U255" s="45"/>
      <c r="V255" s="45"/>
      <c r="AD255" s="45"/>
      <c r="AE255" s="45"/>
      <c r="AF255" s="45"/>
      <c r="AG255" s="45"/>
      <c r="AH255" s="45"/>
      <c r="AI255" s="45"/>
      <c r="AJ255" s="45"/>
      <c r="DW255" s="11">
        <v>-5600</v>
      </c>
      <c r="DX255" s="11">
        <v>-9500</v>
      </c>
      <c r="DY255" s="11">
        <v>-10000</v>
      </c>
      <c r="DZ255" s="11">
        <v>-18500</v>
      </c>
      <c r="EA255" s="11">
        <v>-21100</v>
      </c>
      <c r="EB255" s="11">
        <v>-14500</v>
      </c>
      <c r="EC255" s="11">
        <v>-12400</v>
      </c>
      <c r="ED255" s="11">
        <v>-13100</v>
      </c>
      <c r="EE255" s="11">
        <v>-11500</v>
      </c>
    </row>
    <row r="256" spans="2:138" s="11" customFormat="1" x14ac:dyDescent="0.2">
      <c r="B256" s="45"/>
      <c r="C256" s="45"/>
      <c r="D256" s="45"/>
      <c r="E256" s="45"/>
      <c r="F256" s="45"/>
      <c r="G256" s="45"/>
      <c r="H256" s="45"/>
      <c r="P256" s="45"/>
      <c r="Q256" s="45"/>
      <c r="R256" s="45"/>
      <c r="S256" s="45"/>
      <c r="T256" s="45"/>
      <c r="U256" s="45"/>
      <c r="V256" s="45"/>
      <c r="AD256" s="45"/>
      <c r="AE256" s="45"/>
      <c r="AF256" s="45"/>
      <c r="AG256" s="45"/>
      <c r="AH256" s="45"/>
      <c r="AI256" s="45"/>
      <c r="AJ256" s="45"/>
      <c r="DZ256" s="11">
        <v>-16800</v>
      </c>
      <c r="EA256" s="11">
        <v>-21900</v>
      </c>
      <c r="EB256" s="11">
        <v>-13800</v>
      </c>
      <c r="EC256" s="11">
        <v>-14800</v>
      </c>
      <c r="ED256" s="11">
        <v>-15100</v>
      </c>
      <c r="EE256" s="11">
        <v>-8600</v>
      </c>
      <c r="EF256" s="11">
        <v>-9200</v>
      </c>
      <c r="EG256" s="11">
        <v>-11900</v>
      </c>
      <c r="EH256" s="11">
        <v>-8100</v>
      </c>
    </row>
    <row r="257" spans="2:160" s="11" customFormat="1" x14ac:dyDescent="0.2">
      <c r="B257" s="45"/>
      <c r="C257" s="45"/>
      <c r="D257" s="45"/>
      <c r="E257" s="45"/>
      <c r="F257" s="45"/>
      <c r="G257" s="45"/>
      <c r="H257" s="45"/>
      <c r="P257" s="45"/>
      <c r="Q257" s="45"/>
      <c r="R257" s="45"/>
      <c r="S257" s="45"/>
      <c r="T257" s="45"/>
      <c r="U257" s="45"/>
      <c r="V257" s="45"/>
      <c r="AD257" s="45"/>
      <c r="AE257" s="45"/>
      <c r="AF257" s="45"/>
      <c r="AG257" s="45"/>
      <c r="AH257" s="45"/>
      <c r="AI257" s="45"/>
      <c r="AJ257" s="45"/>
      <c r="EA257" s="11">
        <v>-22600</v>
      </c>
      <c r="EB257" s="11">
        <v>-17900</v>
      </c>
      <c r="EC257" s="11">
        <v>-12900</v>
      </c>
      <c r="ED257" s="11">
        <v>-14100</v>
      </c>
      <c r="EE257" s="11">
        <v>-5100</v>
      </c>
      <c r="EF257" s="11">
        <v>-8500</v>
      </c>
      <c r="EG257" s="11">
        <v>-14500</v>
      </c>
      <c r="EH257" s="11">
        <v>-15000</v>
      </c>
      <c r="EI257" s="11">
        <v>-8900</v>
      </c>
    </row>
    <row r="258" spans="2:160" s="11" customFormat="1" x14ac:dyDescent="0.2">
      <c r="B258" s="45"/>
      <c r="C258" s="45"/>
      <c r="D258" s="45"/>
      <c r="E258" s="45"/>
      <c r="F258" s="45"/>
      <c r="G258" s="45"/>
      <c r="H258" s="45"/>
      <c r="P258" s="45"/>
      <c r="Q258" s="45"/>
      <c r="R258" s="45"/>
      <c r="S258" s="45"/>
      <c r="T258" s="45"/>
      <c r="U258" s="45"/>
      <c r="V258" s="45"/>
      <c r="AD258" s="45"/>
      <c r="AE258" s="45"/>
      <c r="AF258" s="45"/>
      <c r="AG258" s="45"/>
      <c r="AH258" s="45"/>
      <c r="AI258" s="45"/>
      <c r="AJ258" s="45"/>
      <c r="EB258" s="11">
        <v>-15800</v>
      </c>
      <c r="EC258" s="11">
        <v>-13300</v>
      </c>
      <c r="ED258" s="11">
        <v>-13000</v>
      </c>
      <c r="EE258" s="11">
        <v>-6200</v>
      </c>
      <c r="EF258" s="11">
        <v>-13200</v>
      </c>
      <c r="EG258" s="11">
        <v>-15400</v>
      </c>
      <c r="EH258" s="11">
        <v>-11700</v>
      </c>
      <c r="EI258" s="11">
        <v>-9300</v>
      </c>
      <c r="EJ258" s="11">
        <v>-1000</v>
      </c>
    </row>
    <row r="259" spans="2:160" s="11" customFormat="1" x14ac:dyDescent="0.2">
      <c r="B259" s="45"/>
      <c r="C259" s="45"/>
      <c r="D259" s="45"/>
      <c r="E259" s="45"/>
      <c r="F259" s="45"/>
      <c r="G259" s="45"/>
      <c r="H259" s="45"/>
      <c r="P259" s="45"/>
      <c r="Q259" s="45"/>
      <c r="R259" s="45"/>
      <c r="S259" s="45"/>
      <c r="T259" s="45"/>
      <c r="U259" s="45"/>
      <c r="V259" s="45"/>
      <c r="AD259" s="45"/>
      <c r="AE259" s="45"/>
      <c r="AF259" s="45"/>
      <c r="AG259" s="45"/>
      <c r="AH259" s="45"/>
      <c r="AI259" s="45"/>
      <c r="AJ259" s="45"/>
      <c r="EC259" s="11">
        <v>-12500</v>
      </c>
      <c r="ED259" s="11">
        <v>-10400</v>
      </c>
      <c r="EE259" s="11">
        <v>-1900</v>
      </c>
      <c r="EF259" s="11">
        <v>-13400</v>
      </c>
      <c r="EG259" s="11">
        <v>-15800</v>
      </c>
      <c r="EH259" s="11">
        <v>-11800</v>
      </c>
      <c r="EI259" s="11">
        <v>-4400</v>
      </c>
      <c r="EJ259" s="11">
        <v>-400</v>
      </c>
      <c r="EK259" s="11">
        <v>-1900</v>
      </c>
    </row>
    <row r="260" spans="2:160" s="11" customFormat="1" x14ac:dyDescent="0.2">
      <c r="B260" s="45"/>
      <c r="C260" s="45"/>
      <c r="D260" s="45"/>
      <c r="E260" s="45"/>
      <c r="F260" s="45"/>
      <c r="G260" s="45"/>
      <c r="H260" s="45"/>
      <c r="P260" s="45"/>
      <c r="Q260" s="45"/>
      <c r="R260" s="45"/>
      <c r="S260" s="45"/>
      <c r="T260" s="45"/>
      <c r="U260" s="45"/>
      <c r="V260" s="45"/>
      <c r="AD260" s="45"/>
      <c r="AE260" s="45"/>
      <c r="AF260" s="45"/>
      <c r="AG260" s="45"/>
      <c r="AH260" s="45"/>
      <c r="AI260" s="45"/>
      <c r="AJ260" s="45"/>
      <c r="ED260" s="11">
        <v>-8100</v>
      </c>
      <c r="EE260" s="11">
        <v>-1700</v>
      </c>
      <c r="EF260" s="11">
        <v>-10700</v>
      </c>
      <c r="EG260" s="11">
        <v>-18000</v>
      </c>
      <c r="EH260" s="11">
        <v>-8800</v>
      </c>
      <c r="EI260" s="11">
        <v>-7200</v>
      </c>
      <c r="EJ260" s="11">
        <v>-2600</v>
      </c>
      <c r="EK260" s="11">
        <v>-4400</v>
      </c>
      <c r="EL260" s="11">
        <v>-6700</v>
      </c>
    </row>
    <row r="261" spans="2:160" s="11" customFormat="1" x14ac:dyDescent="0.2">
      <c r="B261" s="45"/>
      <c r="C261" s="45"/>
      <c r="D261" s="45"/>
      <c r="E261" s="45"/>
      <c r="F261" s="45"/>
      <c r="G261" s="45"/>
      <c r="H261" s="45"/>
      <c r="P261" s="45"/>
      <c r="Q261" s="45"/>
      <c r="R261" s="45"/>
      <c r="S261" s="45"/>
      <c r="T261" s="45"/>
      <c r="U261" s="45"/>
      <c r="V261" s="45"/>
      <c r="AD261" s="45"/>
      <c r="AE261" s="45"/>
      <c r="AF261" s="45"/>
      <c r="AG261" s="45"/>
      <c r="AH261" s="45"/>
      <c r="AI261" s="45"/>
      <c r="AJ261" s="45"/>
      <c r="EG261" s="11">
        <v>-14800</v>
      </c>
      <c r="EH261" s="11">
        <v>-2200</v>
      </c>
      <c r="EI261" s="11">
        <v>-5200</v>
      </c>
      <c r="EJ261" s="11">
        <v>-9100</v>
      </c>
      <c r="EK261" s="11">
        <v>-6900</v>
      </c>
      <c r="EL261" s="11">
        <v>300</v>
      </c>
      <c r="EM261" s="11">
        <v>-1000</v>
      </c>
      <c r="EN261" s="11">
        <v>-4400</v>
      </c>
      <c r="EO261" s="11">
        <v>-5400</v>
      </c>
    </row>
    <row r="262" spans="2:160" s="11" customFormat="1" x14ac:dyDescent="0.2">
      <c r="B262" s="45"/>
      <c r="C262" s="45"/>
      <c r="D262" s="45"/>
      <c r="E262" s="45"/>
      <c r="F262" s="45"/>
      <c r="G262" s="45"/>
      <c r="H262" s="45"/>
      <c r="P262" s="45"/>
      <c r="Q262" s="45"/>
      <c r="R262" s="45"/>
      <c r="S262" s="45"/>
      <c r="T262" s="45"/>
      <c r="U262" s="45"/>
      <c r="V262" s="45"/>
      <c r="AD262" s="45"/>
      <c r="AE262" s="45"/>
      <c r="AF262" s="45"/>
      <c r="AG262" s="45"/>
      <c r="AH262" s="45"/>
      <c r="AI262" s="45"/>
      <c r="AJ262" s="45"/>
      <c r="EH262" s="11">
        <v>-2500</v>
      </c>
      <c r="EI262" s="11">
        <v>-4900</v>
      </c>
      <c r="EJ262" s="11">
        <v>-4100</v>
      </c>
      <c r="EK262" s="11">
        <v>-2800</v>
      </c>
      <c r="EL262" s="11">
        <v>3000</v>
      </c>
      <c r="EM262" s="11">
        <v>-3900</v>
      </c>
      <c r="EN262" s="11">
        <v>-7800</v>
      </c>
      <c r="EO262" s="11">
        <v>-4700</v>
      </c>
      <c r="EP262" s="11">
        <v>-4900</v>
      </c>
    </row>
    <row r="263" spans="2:160" s="11" customFormat="1" x14ac:dyDescent="0.2">
      <c r="B263" s="45"/>
      <c r="C263" s="45"/>
      <c r="D263" s="45"/>
      <c r="E263" s="45"/>
      <c r="F263" s="45"/>
      <c r="G263" s="45"/>
      <c r="H263" s="45"/>
      <c r="P263" s="45"/>
      <c r="Q263" s="45"/>
      <c r="R263" s="45"/>
      <c r="S263" s="45"/>
      <c r="T263" s="45"/>
      <c r="U263" s="45"/>
      <c r="V263" s="45"/>
      <c r="AD263" s="45"/>
      <c r="AE263" s="45"/>
      <c r="AF263" s="45"/>
      <c r="AG263" s="45"/>
      <c r="AH263" s="45"/>
      <c r="AI263" s="45"/>
      <c r="AJ263" s="45"/>
      <c r="EI263" s="11">
        <v>-3300</v>
      </c>
      <c r="EJ263" s="11">
        <v>-3800</v>
      </c>
      <c r="EK263" s="11">
        <v>500</v>
      </c>
      <c r="EL263" s="11">
        <v>6900</v>
      </c>
      <c r="EM263" s="11">
        <v>2800</v>
      </c>
      <c r="EN263" s="11">
        <v>-2600</v>
      </c>
      <c r="EO263" s="11">
        <v>-2200</v>
      </c>
      <c r="EP263" s="11">
        <v>-4700</v>
      </c>
      <c r="EQ263" s="11">
        <v>-6600</v>
      </c>
    </row>
    <row r="264" spans="2:160" s="11" customFormat="1" x14ac:dyDescent="0.2">
      <c r="B264" s="45"/>
      <c r="C264" s="45"/>
      <c r="D264" s="45"/>
      <c r="E264" s="45"/>
      <c r="F264" s="45"/>
      <c r="G264" s="45"/>
      <c r="H264" s="45"/>
      <c r="P264" s="45"/>
      <c r="Q264" s="45"/>
      <c r="R264" s="45"/>
      <c r="S264" s="45"/>
      <c r="T264" s="45"/>
      <c r="U264" s="45"/>
      <c r="V264" s="45"/>
      <c r="AD264" s="45"/>
      <c r="AE264" s="45"/>
      <c r="AF264" s="45"/>
      <c r="AG264" s="45"/>
      <c r="AH264" s="45"/>
      <c r="AI264" s="45"/>
      <c r="AJ264" s="45"/>
      <c r="EJ264" s="11">
        <v>-1700</v>
      </c>
      <c r="EK264" s="11">
        <v>200</v>
      </c>
      <c r="EL264" s="11">
        <v>5500</v>
      </c>
      <c r="EM264" s="11">
        <v>-100</v>
      </c>
      <c r="EN264" s="11">
        <v>-3900</v>
      </c>
      <c r="EO264" s="11">
        <v>-700</v>
      </c>
      <c r="EP264" s="11">
        <v>1100</v>
      </c>
      <c r="EQ264" s="11">
        <v>4000</v>
      </c>
      <c r="ER264" s="11">
        <v>4700</v>
      </c>
    </row>
    <row r="265" spans="2:160" s="11" customFormat="1" x14ac:dyDescent="0.2">
      <c r="B265" s="45"/>
      <c r="C265" s="45"/>
      <c r="D265" s="45"/>
      <c r="E265" s="45"/>
      <c r="F265" s="45"/>
      <c r="G265" s="45"/>
      <c r="H265" s="45"/>
      <c r="P265" s="45"/>
      <c r="Q265" s="45"/>
      <c r="R265" s="45"/>
      <c r="S265" s="45"/>
      <c r="T265" s="45"/>
      <c r="U265" s="45"/>
      <c r="V265" s="45"/>
      <c r="AD265" s="45"/>
      <c r="AE265" s="45"/>
      <c r="AF265" s="45"/>
      <c r="AG265" s="45"/>
      <c r="AH265" s="45"/>
      <c r="AI265" s="45"/>
      <c r="AJ265" s="45"/>
      <c r="EK265" s="11">
        <v>2600</v>
      </c>
      <c r="EL265" s="11">
        <v>7500</v>
      </c>
      <c r="EM265" s="11">
        <v>-400</v>
      </c>
      <c r="EN265" s="11">
        <v>-4900</v>
      </c>
      <c r="EO265" s="11">
        <v>2000</v>
      </c>
      <c r="EP265" s="11">
        <v>3700</v>
      </c>
      <c r="EQ265" s="11">
        <v>4600</v>
      </c>
      <c r="ER265" s="11">
        <v>2800</v>
      </c>
      <c r="ES265" s="11">
        <v>-100</v>
      </c>
    </row>
    <row r="266" spans="2:160" s="11" customFormat="1" x14ac:dyDescent="0.2">
      <c r="B266" s="45"/>
      <c r="C266" s="45"/>
      <c r="D266" s="45"/>
      <c r="E266" s="45"/>
      <c r="F266" s="45"/>
      <c r="G266" s="45"/>
      <c r="H266" s="45"/>
      <c r="P266" s="45"/>
      <c r="Q266" s="45"/>
      <c r="R266" s="45"/>
      <c r="S266" s="45"/>
      <c r="T266" s="45"/>
      <c r="U266" s="45"/>
      <c r="V266" s="45"/>
      <c r="AD266" s="45"/>
      <c r="AE266" s="45"/>
      <c r="AF266" s="45"/>
      <c r="AG266" s="45"/>
      <c r="AH266" s="45"/>
      <c r="AI266" s="45"/>
      <c r="AJ266" s="45"/>
      <c r="EN266" s="11">
        <v>-2500</v>
      </c>
      <c r="EO266" s="11">
        <v>2000</v>
      </c>
      <c r="EP266" s="11">
        <v>1500</v>
      </c>
      <c r="EQ266" s="11">
        <v>9300</v>
      </c>
      <c r="ER266" s="11">
        <v>9600</v>
      </c>
      <c r="ES266" s="11">
        <v>8000</v>
      </c>
      <c r="ET266" s="11">
        <v>-1000</v>
      </c>
      <c r="EU266" s="11">
        <v>-7600</v>
      </c>
      <c r="EV266" s="11">
        <v>-8200</v>
      </c>
    </row>
    <row r="267" spans="2:160" s="11" customFormat="1" x14ac:dyDescent="0.2">
      <c r="B267" s="45"/>
      <c r="C267" s="45"/>
      <c r="D267" s="45"/>
      <c r="E267" s="45"/>
      <c r="F267" s="45"/>
      <c r="G267" s="45"/>
      <c r="H267" s="45"/>
      <c r="P267" s="45"/>
      <c r="Q267" s="45"/>
      <c r="R267" s="45"/>
      <c r="S267" s="45"/>
      <c r="T267" s="45"/>
      <c r="U267" s="45"/>
      <c r="V267" s="45"/>
      <c r="AD267" s="45"/>
      <c r="AE267" s="45"/>
      <c r="AF267" s="45"/>
      <c r="AG267" s="45"/>
      <c r="AH267" s="45"/>
      <c r="AI267" s="45"/>
      <c r="AJ267" s="45"/>
      <c r="EO267" s="11">
        <v>4500</v>
      </c>
      <c r="EP267" s="11">
        <v>4000</v>
      </c>
      <c r="EQ267" s="11">
        <v>7400</v>
      </c>
      <c r="ER267" s="11">
        <v>10100</v>
      </c>
      <c r="ES267" s="11">
        <v>7700</v>
      </c>
      <c r="ET267" s="11">
        <v>-500</v>
      </c>
      <c r="EU267" s="11">
        <v>-5600</v>
      </c>
      <c r="EV267" s="11">
        <v>-7300</v>
      </c>
      <c r="EW267" s="11">
        <v>-9400</v>
      </c>
    </row>
    <row r="268" spans="2:160" s="11" customFormat="1" x14ac:dyDescent="0.2">
      <c r="B268" s="45"/>
      <c r="C268" s="45"/>
      <c r="D268" s="45"/>
      <c r="E268" s="45"/>
      <c r="F268" s="45"/>
      <c r="G268" s="45"/>
      <c r="H268" s="45"/>
      <c r="P268" s="45"/>
      <c r="Q268" s="45"/>
      <c r="R268" s="45"/>
      <c r="S268" s="45"/>
      <c r="T268" s="45"/>
      <c r="U268" s="45"/>
      <c r="V268" s="45"/>
      <c r="AD268" s="45"/>
      <c r="AE268" s="45"/>
      <c r="AF268" s="45"/>
      <c r="AG268" s="45"/>
      <c r="AH268" s="45"/>
      <c r="AI268" s="45"/>
      <c r="AJ268" s="45"/>
      <c r="EP268" s="11">
        <v>5500</v>
      </c>
      <c r="EQ268" s="11">
        <v>7700</v>
      </c>
      <c r="ER268" s="11">
        <v>8700</v>
      </c>
      <c r="ES268" s="11">
        <v>9000</v>
      </c>
      <c r="ET268" s="11">
        <v>0</v>
      </c>
      <c r="EU268" s="11">
        <v>-4000</v>
      </c>
      <c r="EV268" s="11">
        <v>-3300</v>
      </c>
      <c r="EW268" s="11">
        <v>-4200</v>
      </c>
      <c r="EX268" s="11">
        <v>-4400</v>
      </c>
    </row>
    <row r="269" spans="2:160" s="11" customFormat="1" x14ac:dyDescent="0.2">
      <c r="B269" s="45"/>
      <c r="C269" s="45"/>
      <c r="D269" s="45"/>
      <c r="E269" s="45"/>
      <c r="F269" s="45"/>
      <c r="G269" s="45"/>
      <c r="H269" s="45"/>
      <c r="P269" s="45"/>
      <c r="Q269" s="45"/>
      <c r="R269" s="45"/>
      <c r="S269" s="45"/>
      <c r="T269" s="45"/>
      <c r="U269" s="45"/>
      <c r="V269" s="45"/>
      <c r="AD269" s="45"/>
      <c r="AE269" s="45"/>
      <c r="AF269" s="45"/>
      <c r="AG269" s="45"/>
      <c r="AH269" s="45"/>
      <c r="AI269" s="45"/>
      <c r="AJ269" s="45"/>
      <c r="EQ269" s="11">
        <v>8200</v>
      </c>
      <c r="ER269" s="11">
        <v>8900</v>
      </c>
      <c r="ES269" s="11">
        <v>8000</v>
      </c>
      <c r="ET269" s="11">
        <v>3700</v>
      </c>
      <c r="EU269" s="11">
        <v>-2900</v>
      </c>
      <c r="EV269" s="11">
        <v>-2200</v>
      </c>
      <c r="EW269" s="11">
        <v>-2900</v>
      </c>
      <c r="EX269" s="11">
        <v>-6300</v>
      </c>
      <c r="EY269" s="11">
        <v>-9500</v>
      </c>
    </row>
    <row r="270" spans="2:160" s="11" customFormat="1" x14ac:dyDescent="0.2">
      <c r="B270" s="45"/>
      <c r="C270" s="45"/>
      <c r="D270" s="45"/>
      <c r="E270" s="45"/>
      <c r="F270" s="45"/>
      <c r="G270" s="45"/>
      <c r="H270" s="45"/>
      <c r="P270" s="45"/>
      <c r="Q270" s="45"/>
      <c r="R270" s="45"/>
      <c r="S270" s="45"/>
      <c r="T270" s="45"/>
      <c r="U270" s="45"/>
      <c r="V270" s="45"/>
      <c r="AD270" s="45"/>
      <c r="AE270" s="45"/>
      <c r="AF270" s="45"/>
      <c r="AG270" s="45"/>
      <c r="AH270" s="45"/>
      <c r="AI270" s="45"/>
      <c r="AJ270" s="45"/>
      <c r="ER270" s="11">
        <v>11500</v>
      </c>
      <c r="ES270" s="11">
        <v>9600</v>
      </c>
      <c r="ET270" s="11">
        <v>4400</v>
      </c>
      <c r="EU270" s="11">
        <v>-600</v>
      </c>
      <c r="EV270" s="11">
        <v>-3000</v>
      </c>
      <c r="EW270" s="11">
        <v>-4000</v>
      </c>
      <c r="EX270" s="11">
        <v>-6400</v>
      </c>
      <c r="EY270" s="11">
        <v>-7800</v>
      </c>
      <c r="EZ270" s="11">
        <v>-9600</v>
      </c>
    </row>
    <row r="271" spans="2:160" s="11" customFormat="1" x14ac:dyDescent="0.2">
      <c r="B271" s="45"/>
      <c r="C271" s="45"/>
      <c r="D271" s="45"/>
      <c r="E271" s="45"/>
      <c r="F271" s="45"/>
      <c r="G271" s="45"/>
      <c r="H271" s="45"/>
      <c r="P271" s="45"/>
      <c r="Q271" s="45"/>
      <c r="R271" s="45"/>
      <c r="S271" s="45"/>
      <c r="T271" s="45"/>
      <c r="U271" s="45"/>
      <c r="V271" s="45"/>
      <c r="AD271" s="45"/>
      <c r="AE271" s="45"/>
      <c r="AF271" s="45"/>
      <c r="AG271" s="45"/>
      <c r="AH271" s="45"/>
      <c r="AI271" s="45"/>
      <c r="AJ271" s="45"/>
      <c r="EU271" s="11">
        <v>5600</v>
      </c>
      <c r="EV271" s="11">
        <v>300</v>
      </c>
      <c r="EW271" s="11">
        <v>-1100</v>
      </c>
      <c r="EX271" s="11">
        <v>1700</v>
      </c>
      <c r="EY271" s="11">
        <v>-2700</v>
      </c>
      <c r="EZ271" s="11">
        <v>-9900</v>
      </c>
      <c r="FA271" s="11">
        <v>-13300</v>
      </c>
      <c r="FB271" s="11">
        <v>-8400</v>
      </c>
      <c r="FC271" s="11">
        <v>-2000</v>
      </c>
    </row>
    <row r="272" spans="2:160" s="11" customFormat="1" x14ac:dyDescent="0.2">
      <c r="B272" s="45"/>
      <c r="C272" s="45"/>
      <c r="D272" s="45"/>
      <c r="E272" s="45"/>
      <c r="F272" s="45"/>
      <c r="G272" s="45"/>
      <c r="H272" s="45"/>
      <c r="P272" s="45"/>
      <c r="Q272" s="45"/>
      <c r="R272" s="45"/>
      <c r="S272" s="45"/>
      <c r="T272" s="45"/>
      <c r="U272" s="45"/>
      <c r="V272" s="45"/>
      <c r="AD272" s="45"/>
      <c r="AE272" s="45"/>
      <c r="AF272" s="45"/>
      <c r="AG272" s="45"/>
      <c r="AH272" s="45"/>
      <c r="AI272" s="45"/>
      <c r="AJ272" s="45"/>
      <c r="EV272" s="11">
        <v>1100</v>
      </c>
      <c r="EW272" s="11">
        <v>-100</v>
      </c>
      <c r="EX272" s="11">
        <v>2400</v>
      </c>
      <c r="EY272" s="11">
        <v>-8200</v>
      </c>
      <c r="EZ272" s="11">
        <v>-14600</v>
      </c>
      <c r="FA272" s="11">
        <v>-16400</v>
      </c>
      <c r="FB272" s="11">
        <v>-13000</v>
      </c>
      <c r="FC272" s="11">
        <v>-8500</v>
      </c>
      <c r="FD272" s="11">
        <v>-5600</v>
      </c>
    </row>
    <row r="273" spans="2:183" s="11" customFormat="1" x14ac:dyDescent="0.2">
      <c r="B273" s="45"/>
      <c r="C273" s="45"/>
      <c r="D273" s="45"/>
      <c r="E273" s="45"/>
      <c r="F273" s="45"/>
      <c r="G273" s="45"/>
      <c r="H273" s="45"/>
      <c r="P273" s="45"/>
      <c r="Q273" s="45"/>
      <c r="R273" s="45"/>
      <c r="S273" s="45"/>
      <c r="T273" s="45"/>
      <c r="U273" s="45"/>
      <c r="V273" s="45"/>
      <c r="AD273" s="45"/>
      <c r="AE273" s="45"/>
      <c r="AF273" s="45"/>
      <c r="AG273" s="45"/>
      <c r="AH273" s="45"/>
      <c r="AI273" s="45"/>
      <c r="AJ273" s="45"/>
      <c r="EW273" s="11">
        <v>-1100</v>
      </c>
      <c r="EX273" s="11">
        <v>700</v>
      </c>
      <c r="EY273" s="11">
        <v>-4600</v>
      </c>
      <c r="EZ273" s="11">
        <v>-3600</v>
      </c>
      <c r="FA273" s="11">
        <v>-6000</v>
      </c>
      <c r="FB273" s="11">
        <v>-4300</v>
      </c>
      <c r="FC273" s="11">
        <v>-6700</v>
      </c>
      <c r="FD273" s="11">
        <v>-5800</v>
      </c>
      <c r="FE273" s="11">
        <v>-6000</v>
      </c>
    </row>
    <row r="274" spans="2:183" s="11" customFormat="1" x14ac:dyDescent="0.2">
      <c r="B274" s="45"/>
      <c r="C274" s="45"/>
      <c r="D274" s="45"/>
      <c r="E274" s="45"/>
      <c r="F274" s="45"/>
      <c r="G274" s="45"/>
      <c r="H274" s="45"/>
      <c r="P274" s="45"/>
      <c r="Q274" s="45"/>
      <c r="R274" s="45"/>
      <c r="S274" s="45"/>
      <c r="T274" s="45"/>
      <c r="U274" s="45"/>
      <c r="V274" s="45"/>
      <c r="AD274" s="45"/>
      <c r="AE274" s="45"/>
      <c r="AF274" s="45"/>
      <c r="AG274" s="45"/>
      <c r="AH274" s="45"/>
      <c r="AI274" s="45"/>
      <c r="AJ274" s="45"/>
      <c r="EX274" s="11">
        <v>3400</v>
      </c>
      <c r="EY274" s="11">
        <v>-6600</v>
      </c>
      <c r="EZ274" s="11">
        <v>-2200</v>
      </c>
      <c r="FA274" s="11">
        <v>-2900</v>
      </c>
      <c r="FB274" s="11">
        <v>-3100</v>
      </c>
      <c r="FC274" s="11">
        <v>-5600</v>
      </c>
      <c r="FD274" s="11">
        <v>-4500</v>
      </c>
      <c r="FE274" s="11">
        <v>-5200</v>
      </c>
      <c r="FF274" s="11">
        <v>-6600</v>
      </c>
    </row>
    <row r="275" spans="2:183" s="11" customFormat="1" x14ac:dyDescent="0.2">
      <c r="B275" s="45"/>
      <c r="C275" s="45"/>
      <c r="D275" s="45"/>
      <c r="E275" s="45"/>
      <c r="F275" s="45"/>
      <c r="G275" s="45"/>
      <c r="H275" s="45"/>
      <c r="P275" s="45"/>
      <c r="Q275" s="45"/>
      <c r="R275" s="45"/>
      <c r="S275" s="45"/>
      <c r="T275" s="45"/>
      <c r="U275" s="45"/>
      <c r="V275" s="45"/>
      <c r="AD275" s="45"/>
      <c r="AE275" s="45"/>
      <c r="AF275" s="45"/>
      <c r="AG275" s="45"/>
      <c r="AH275" s="45"/>
      <c r="AI275" s="45"/>
      <c r="AJ275" s="45"/>
      <c r="EY275" s="11">
        <v>-5000</v>
      </c>
      <c r="EZ275" s="11">
        <v>-3900</v>
      </c>
      <c r="FA275" s="11">
        <v>-4100</v>
      </c>
      <c r="FB275" s="11">
        <v>-5700</v>
      </c>
      <c r="FC275" s="11">
        <v>-6100</v>
      </c>
      <c r="FD275" s="11">
        <v>-6100</v>
      </c>
      <c r="FE275" s="11">
        <v>-10400</v>
      </c>
      <c r="FF275" s="11">
        <v>-11900</v>
      </c>
      <c r="FG275" s="11">
        <v>-10300</v>
      </c>
    </row>
    <row r="276" spans="2:183" s="11" customFormat="1" x14ac:dyDescent="0.2">
      <c r="B276" s="45"/>
      <c r="C276" s="45"/>
      <c r="D276" s="45"/>
      <c r="E276" s="45"/>
      <c r="F276" s="45"/>
      <c r="G276" s="45"/>
      <c r="H276" s="45"/>
      <c r="P276" s="45"/>
      <c r="Q276" s="45"/>
      <c r="R276" s="45"/>
      <c r="S276" s="45"/>
      <c r="T276" s="45"/>
      <c r="U276" s="45"/>
      <c r="V276" s="45"/>
      <c r="AD276" s="45"/>
      <c r="AE276" s="45"/>
      <c r="AF276" s="45"/>
      <c r="AG276" s="45"/>
      <c r="AH276" s="45"/>
      <c r="AI276" s="45"/>
      <c r="AJ276" s="45"/>
      <c r="FB276" s="11">
        <v>-1100</v>
      </c>
      <c r="FC276" s="11">
        <v>-8300</v>
      </c>
      <c r="FD276" s="11">
        <v>-2700</v>
      </c>
      <c r="FE276" s="11">
        <v>-13200</v>
      </c>
      <c r="FF276" s="11">
        <v>-13800</v>
      </c>
      <c r="FG276" s="11">
        <v>-10000</v>
      </c>
      <c r="FH276" s="11">
        <v>-4800</v>
      </c>
      <c r="FI276" s="11">
        <v>-1700</v>
      </c>
      <c r="FJ276" s="11">
        <v>-5100</v>
      </c>
    </row>
    <row r="277" spans="2:183" s="11" customFormat="1" x14ac:dyDescent="0.2">
      <c r="B277" s="45"/>
      <c r="C277" s="45"/>
      <c r="D277" s="45"/>
      <c r="E277" s="45"/>
      <c r="F277" s="45"/>
      <c r="G277" s="45"/>
      <c r="H277" s="45"/>
      <c r="P277" s="45"/>
      <c r="Q277" s="45"/>
      <c r="R277" s="45"/>
      <c r="S277" s="45"/>
      <c r="T277" s="45"/>
      <c r="U277" s="45"/>
      <c r="V277" s="45"/>
      <c r="AD277" s="45"/>
      <c r="AE277" s="45"/>
      <c r="AF277" s="45"/>
      <c r="AG277" s="45"/>
      <c r="AH277" s="45"/>
      <c r="AI277" s="45"/>
      <c r="AJ277" s="45"/>
      <c r="FC277" s="11">
        <v>-6000</v>
      </c>
      <c r="FD277" s="11">
        <v>-5600</v>
      </c>
      <c r="FE277" s="11">
        <v>-13400</v>
      </c>
      <c r="FF277" s="11">
        <v>-17000</v>
      </c>
      <c r="FG277" s="11">
        <v>-12600</v>
      </c>
      <c r="FH277" s="11">
        <v>-3500</v>
      </c>
      <c r="FI277" s="11">
        <v>-1800</v>
      </c>
      <c r="FJ277" s="11">
        <v>-4900</v>
      </c>
      <c r="FK277" s="11">
        <v>-7200</v>
      </c>
    </row>
    <row r="278" spans="2:183" s="11" customFormat="1" x14ac:dyDescent="0.2">
      <c r="B278" s="45"/>
      <c r="C278" s="45"/>
      <c r="D278" s="45"/>
      <c r="E278" s="45"/>
      <c r="F278" s="45"/>
      <c r="G278" s="45"/>
      <c r="H278" s="45"/>
      <c r="P278" s="45"/>
      <c r="Q278" s="45"/>
      <c r="R278" s="45"/>
      <c r="S278" s="45"/>
      <c r="T278" s="45"/>
      <c r="U278" s="45"/>
      <c r="V278" s="45"/>
      <c r="AD278" s="45"/>
      <c r="AE278" s="45"/>
      <c r="AF278" s="45"/>
      <c r="AG278" s="45"/>
      <c r="AH278" s="45"/>
      <c r="AI278" s="45"/>
      <c r="AJ278" s="45"/>
      <c r="FD278" s="11">
        <v>-2300</v>
      </c>
      <c r="FE278" s="11">
        <v>-12700</v>
      </c>
      <c r="FF278" s="11">
        <v>-14100</v>
      </c>
      <c r="FG278" s="11">
        <v>-10600</v>
      </c>
      <c r="FH278" s="11">
        <v>-5100</v>
      </c>
      <c r="FI278" s="11">
        <v>-2100</v>
      </c>
      <c r="FJ278" s="11">
        <v>-4900</v>
      </c>
      <c r="FK278" s="11">
        <v>-7300</v>
      </c>
      <c r="FL278" s="11">
        <v>-7100</v>
      </c>
    </row>
    <row r="279" spans="2:183" s="11" customFormat="1" x14ac:dyDescent="0.2">
      <c r="B279" s="45"/>
      <c r="C279" s="45"/>
      <c r="D279" s="45"/>
      <c r="E279" s="45"/>
      <c r="F279" s="45"/>
      <c r="G279" s="45"/>
      <c r="H279" s="45"/>
      <c r="P279" s="45"/>
      <c r="Q279" s="45"/>
      <c r="R279" s="45"/>
      <c r="S279" s="45"/>
      <c r="T279" s="45"/>
      <c r="U279" s="45"/>
      <c r="V279" s="45"/>
      <c r="AD279" s="45"/>
      <c r="AE279" s="45"/>
      <c r="AF279" s="45"/>
      <c r="AG279" s="45"/>
      <c r="AH279" s="45"/>
      <c r="AI279" s="45"/>
      <c r="AJ279" s="45"/>
      <c r="FE279" s="11">
        <v>-10800</v>
      </c>
      <c r="FF279" s="11">
        <v>-14900</v>
      </c>
      <c r="FG279" s="11">
        <v>-7600</v>
      </c>
      <c r="FH279" s="11">
        <v>-4200</v>
      </c>
      <c r="FI279" s="11">
        <v>-7000</v>
      </c>
      <c r="FJ279" s="11">
        <v>-8300</v>
      </c>
      <c r="FK279" s="11">
        <v>-9300</v>
      </c>
      <c r="FL279" s="11">
        <v>-7700</v>
      </c>
      <c r="FM279" s="11">
        <v>-9400</v>
      </c>
    </row>
    <row r="280" spans="2:183" s="11" customFormat="1" x14ac:dyDescent="0.2">
      <c r="B280" s="45"/>
      <c r="C280" s="45"/>
      <c r="D280" s="45"/>
      <c r="E280" s="45"/>
      <c r="F280" s="45"/>
      <c r="G280" s="45"/>
      <c r="H280" s="45"/>
      <c r="P280" s="45"/>
      <c r="Q280" s="45"/>
      <c r="R280" s="45"/>
      <c r="S280" s="45"/>
      <c r="T280" s="45"/>
      <c r="U280" s="45"/>
      <c r="V280" s="45"/>
      <c r="AD280" s="45"/>
      <c r="AE280" s="45"/>
      <c r="AF280" s="45"/>
      <c r="AG280" s="45"/>
      <c r="AH280" s="45"/>
      <c r="AI280" s="45"/>
      <c r="AJ280" s="45"/>
      <c r="FF280" s="11">
        <v>-13700</v>
      </c>
      <c r="FG280" s="11">
        <v>-6900</v>
      </c>
      <c r="FH280" s="11">
        <v>-1100</v>
      </c>
      <c r="FI280" s="11">
        <v>-9200</v>
      </c>
      <c r="FJ280" s="11">
        <v>-11800</v>
      </c>
      <c r="FK280" s="11">
        <v>-8200</v>
      </c>
      <c r="FL280" s="11">
        <v>-6800</v>
      </c>
      <c r="FM280" s="11">
        <v>-10300</v>
      </c>
      <c r="FN280" s="11">
        <v>-13500</v>
      </c>
    </row>
    <row r="281" spans="2:183" s="11" customFormat="1" x14ac:dyDescent="0.2">
      <c r="B281" s="45"/>
      <c r="C281" s="45"/>
      <c r="D281" s="45"/>
      <c r="E281" s="45"/>
      <c r="F281" s="45"/>
      <c r="G281" s="45"/>
      <c r="H281" s="45"/>
      <c r="P281" s="45"/>
      <c r="Q281" s="45"/>
      <c r="R281" s="45"/>
      <c r="S281" s="45"/>
      <c r="T281" s="45"/>
      <c r="U281" s="45"/>
      <c r="V281" s="45"/>
      <c r="AD281" s="45"/>
      <c r="AE281" s="45"/>
      <c r="AF281" s="45"/>
      <c r="AG281" s="45"/>
      <c r="AH281" s="45"/>
      <c r="AI281" s="45"/>
      <c r="AJ281" s="45"/>
      <c r="FI281" s="11">
        <v>-3800</v>
      </c>
      <c r="FJ281" s="11">
        <v>-9600</v>
      </c>
      <c r="FK281" s="11">
        <v>-8900</v>
      </c>
      <c r="FL281" s="11">
        <v>-12100</v>
      </c>
      <c r="FM281" s="11">
        <v>-7300</v>
      </c>
      <c r="FN281" s="11">
        <v>-11500</v>
      </c>
      <c r="FO281" s="11">
        <v>-9600</v>
      </c>
      <c r="FP281" s="11">
        <v>-4100</v>
      </c>
      <c r="FQ281" s="11">
        <v>-200</v>
      </c>
    </row>
    <row r="282" spans="2:183" s="11" customFormat="1" x14ac:dyDescent="0.2">
      <c r="B282" s="45"/>
      <c r="C282" s="45"/>
      <c r="D282" s="45"/>
      <c r="E282" s="45"/>
      <c r="F282" s="45"/>
      <c r="G282" s="45"/>
      <c r="H282" s="45"/>
      <c r="P282" s="45"/>
      <c r="Q282" s="45"/>
      <c r="R282" s="45"/>
      <c r="S282" s="45"/>
      <c r="T282" s="45"/>
      <c r="U282" s="45"/>
      <c r="V282" s="45"/>
      <c r="AD282" s="45"/>
      <c r="AE282" s="45"/>
      <c r="AF282" s="45"/>
      <c r="AG282" s="45"/>
      <c r="AH282" s="45"/>
      <c r="AI282" s="45"/>
      <c r="AJ282" s="45"/>
      <c r="FJ282" s="11">
        <v>-4000</v>
      </c>
      <c r="FK282" s="11">
        <v>-8500</v>
      </c>
      <c r="FL282" s="11">
        <v>-9300</v>
      </c>
      <c r="FM282" s="11">
        <v>-2100</v>
      </c>
      <c r="FN282" s="11">
        <v>-5900</v>
      </c>
      <c r="FO282" s="11">
        <v>-400</v>
      </c>
      <c r="FP282" s="11">
        <v>800</v>
      </c>
      <c r="FQ282" s="11">
        <v>-5800</v>
      </c>
      <c r="FR282" s="11">
        <v>-9800</v>
      </c>
    </row>
    <row r="283" spans="2:183" s="11" customFormat="1" x14ac:dyDescent="0.2">
      <c r="B283" s="45"/>
      <c r="C283" s="45"/>
      <c r="D283" s="45"/>
      <c r="E283" s="45"/>
      <c r="F283" s="45"/>
      <c r="G283" s="45"/>
      <c r="H283" s="45"/>
      <c r="P283" s="45"/>
      <c r="Q283" s="45"/>
      <c r="R283" s="45"/>
      <c r="S283" s="45"/>
      <c r="T283" s="45"/>
      <c r="U283" s="45"/>
      <c r="V283" s="45"/>
      <c r="AD283" s="45"/>
      <c r="AE283" s="45"/>
      <c r="AF283" s="45"/>
      <c r="AG283" s="45"/>
      <c r="AH283" s="45"/>
      <c r="AI283" s="45"/>
      <c r="AJ283" s="45"/>
      <c r="FK283" s="11">
        <v>-6500</v>
      </c>
      <c r="FL283" s="11">
        <v>-9200</v>
      </c>
      <c r="FM283" s="11">
        <v>-100</v>
      </c>
      <c r="FN283" s="11">
        <v>-3500</v>
      </c>
      <c r="FO283" s="11">
        <v>-5800</v>
      </c>
      <c r="FP283" s="11">
        <v>-2000</v>
      </c>
      <c r="FQ283" s="11">
        <v>-5100</v>
      </c>
      <c r="FR283" s="11">
        <v>-11100</v>
      </c>
      <c r="FS283" s="11">
        <v>-14000</v>
      </c>
    </row>
    <row r="284" spans="2:183" s="11" customFormat="1" x14ac:dyDescent="0.2">
      <c r="B284" s="45"/>
      <c r="C284" s="45"/>
      <c r="D284" s="45"/>
      <c r="E284" s="45"/>
      <c r="F284" s="45"/>
      <c r="G284" s="45"/>
      <c r="H284" s="45"/>
      <c r="P284" s="45"/>
      <c r="Q284" s="45"/>
      <c r="R284" s="45"/>
      <c r="S284" s="45"/>
      <c r="T284" s="45"/>
      <c r="U284" s="45"/>
      <c r="V284" s="45"/>
      <c r="AD284" s="45"/>
      <c r="AE284" s="45"/>
      <c r="AF284" s="45"/>
      <c r="AG284" s="45"/>
      <c r="AH284" s="45"/>
      <c r="AI284" s="45"/>
      <c r="AJ284" s="45"/>
      <c r="FL284" s="11">
        <v>-7500</v>
      </c>
      <c r="FM284" s="11">
        <v>-1300</v>
      </c>
      <c r="FN284" s="11">
        <v>-6900</v>
      </c>
      <c r="FO284" s="11">
        <v>-5800</v>
      </c>
      <c r="FP284" s="11">
        <v>-1500</v>
      </c>
      <c r="FQ284" s="11">
        <v>-5100</v>
      </c>
      <c r="FR284" s="11">
        <v>-7800</v>
      </c>
      <c r="FS284" s="11">
        <v>-11000</v>
      </c>
      <c r="FT284" s="11">
        <v>-12800</v>
      </c>
    </row>
    <row r="285" spans="2:183" s="11" customFormat="1" x14ac:dyDescent="0.2">
      <c r="B285" s="45"/>
      <c r="C285" s="45"/>
      <c r="D285" s="45"/>
      <c r="E285" s="45"/>
      <c r="F285" s="45"/>
      <c r="G285" s="45"/>
      <c r="H285" s="45"/>
      <c r="P285" s="45"/>
      <c r="Q285" s="45"/>
      <c r="R285" s="45"/>
      <c r="S285" s="45"/>
      <c r="T285" s="45"/>
      <c r="U285" s="45"/>
      <c r="V285" s="45"/>
      <c r="AD285" s="45"/>
      <c r="AE285" s="45"/>
      <c r="AF285" s="45"/>
      <c r="AG285" s="45"/>
      <c r="AH285" s="45"/>
      <c r="AI285" s="45"/>
      <c r="AJ285" s="45"/>
      <c r="FM285" s="11">
        <v>300</v>
      </c>
      <c r="FN285" s="11">
        <v>-5600</v>
      </c>
      <c r="FO285" s="11">
        <v>-5900</v>
      </c>
      <c r="FP285" s="11">
        <v>-2300</v>
      </c>
      <c r="FQ285" s="11">
        <v>-6100</v>
      </c>
      <c r="FR285" s="11">
        <v>-10700</v>
      </c>
      <c r="FS285" s="11">
        <v>-13400</v>
      </c>
      <c r="FT285" s="11">
        <v>-14100</v>
      </c>
      <c r="FU285" s="11">
        <v>-13100</v>
      </c>
    </row>
    <row r="286" spans="2:183" s="11" customFormat="1" x14ac:dyDescent="0.2">
      <c r="B286" s="45"/>
      <c r="C286" s="45"/>
      <c r="D286" s="45"/>
      <c r="E286" s="45"/>
      <c r="F286" s="45"/>
      <c r="G286" s="45"/>
      <c r="H286" s="45"/>
      <c r="P286" s="45"/>
      <c r="Q286" s="45"/>
      <c r="R286" s="45"/>
      <c r="S286" s="45"/>
      <c r="T286" s="45"/>
      <c r="U286" s="45"/>
      <c r="V286" s="45"/>
      <c r="AD286" s="45"/>
      <c r="AE286" s="45"/>
      <c r="AF286" s="45"/>
      <c r="AG286" s="45"/>
      <c r="AH286" s="45"/>
      <c r="AI286" s="45"/>
      <c r="AJ286" s="45"/>
      <c r="FQ286" s="11">
        <v>-5300</v>
      </c>
      <c r="FR286" s="11">
        <v>-14600</v>
      </c>
      <c r="FS286" s="11">
        <v>-16400</v>
      </c>
      <c r="FT286" s="11">
        <v>-18900</v>
      </c>
      <c r="FU286" s="11">
        <v>-20600</v>
      </c>
      <c r="FV286" s="11">
        <v>-17500</v>
      </c>
      <c r="FW286" s="11">
        <v>-11300</v>
      </c>
      <c r="FX286" s="11">
        <v>-10500</v>
      </c>
      <c r="FY286" s="11">
        <v>-11400</v>
      </c>
    </row>
    <row r="287" spans="2:183" s="11" customFormat="1" x14ac:dyDescent="0.2">
      <c r="B287" s="45"/>
      <c r="C287" s="45"/>
      <c r="D287" s="45"/>
      <c r="E287" s="45"/>
      <c r="F287" s="45"/>
      <c r="G287" s="45"/>
      <c r="H287" s="45"/>
      <c r="P287" s="45"/>
      <c r="Q287" s="45"/>
      <c r="R287" s="45"/>
      <c r="S287" s="45"/>
      <c r="T287" s="45"/>
      <c r="U287" s="45"/>
      <c r="V287" s="45"/>
      <c r="AD287" s="45"/>
      <c r="AE287" s="45"/>
      <c r="AF287" s="45"/>
      <c r="AG287" s="45"/>
      <c r="AH287" s="45"/>
      <c r="AI287" s="45"/>
      <c r="AJ287" s="45"/>
      <c r="FR287" s="11">
        <v>-13700</v>
      </c>
      <c r="FS287" s="11">
        <v>-17700</v>
      </c>
      <c r="FT287" s="11">
        <v>-19000</v>
      </c>
      <c r="FU287" s="11">
        <v>-18900</v>
      </c>
      <c r="FV287" s="11">
        <v>-18100</v>
      </c>
      <c r="FW287" s="11">
        <v>-13800</v>
      </c>
      <c r="FX287" s="11">
        <v>-12100</v>
      </c>
      <c r="FY287" s="11">
        <v>-12700</v>
      </c>
      <c r="FZ287" s="11">
        <v>-13300</v>
      </c>
    </row>
    <row r="288" spans="2:183" s="11" customFormat="1" x14ac:dyDescent="0.2">
      <c r="B288" s="45"/>
      <c r="C288" s="45"/>
      <c r="D288" s="45"/>
      <c r="E288" s="45"/>
      <c r="F288" s="45"/>
      <c r="G288" s="45"/>
      <c r="H288" s="45"/>
      <c r="P288" s="45"/>
      <c r="Q288" s="45"/>
      <c r="R288" s="45"/>
      <c r="S288" s="45"/>
      <c r="T288" s="45"/>
      <c r="U288" s="45"/>
      <c r="V288" s="45"/>
      <c r="AD288" s="45"/>
      <c r="AE288" s="45"/>
      <c r="AF288" s="45"/>
      <c r="AG288" s="45"/>
      <c r="AH288" s="45"/>
      <c r="AI288" s="45"/>
      <c r="AJ288" s="45"/>
      <c r="FS288" s="11">
        <v>-17500</v>
      </c>
      <c r="FT288" s="11">
        <v>-20200</v>
      </c>
      <c r="FU288" s="11">
        <v>-19600</v>
      </c>
      <c r="FV288" s="11">
        <v>-19100</v>
      </c>
      <c r="FW288" s="11">
        <v>-15800</v>
      </c>
      <c r="FX288" s="11">
        <v>-11300</v>
      </c>
      <c r="FY288" s="11">
        <v>-12300</v>
      </c>
      <c r="FZ288" s="11">
        <v>-13300</v>
      </c>
      <c r="GA288" s="11">
        <v>-11900</v>
      </c>
    </row>
    <row r="289" spans="2:205" s="11" customFormat="1" x14ac:dyDescent="0.2">
      <c r="B289" s="45"/>
      <c r="C289" s="45"/>
      <c r="D289" s="45"/>
      <c r="E289" s="45"/>
      <c r="F289" s="45"/>
      <c r="G289" s="45"/>
      <c r="H289" s="45"/>
      <c r="P289" s="45"/>
      <c r="Q289" s="45"/>
      <c r="R289" s="45"/>
      <c r="S289" s="45"/>
      <c r="T289" s="45"/>
      <c r="U289" s="45"/>
      <c r="V289" s="45"/>
      <c r="AD289" s="45"/>
      <c r="AE289" s="45"/>
      <c r="AF289" s="45"/>
      <c r="AG289" s="45"/>
      <c r="AH289" s="45"/>
      <c r="AI289" s="45"/>
      <c r="AJ289" s="45"/>
      <c r="FT289" s="11">
        <v>-18200</v>
      </c>
      <c r="FU289" s="11">
        <v>-20700</v>
      </c>
      <c r="FV289" s="11">
        <v>-19100</v>
      </c>
      <c r="FW289" s="11">
        <v>-15400</v>
      </c>
      <c r="FX289" s="11">
        <v>-12000</v>
      </c>
      <c r="FY289" s="11">
        <v>-12000</v>
      </c>
      <c r="FZ289" s="11">
        <v>-13300</v>
      </c>
      <c r="GA289" s="11">
        <v>-12700</v>
      </c>
      <c r="GB289" s="11">
        <v>-10700</v>
      </c>
    </row>
    <row r="290" spans="2:205" s="11" customFormat="1" x14ac:dyDescent="0.2">
      <c r="B290" s="45"/>
      <c r="C290" s="45"/>
      <c r="D290" s="45"/>
      <c r="E290" s="45"/>
      <c r="F290" s="45"/>
      <c r="G290" s="45"/>
      <c r="H290" s="45"/>
      <c r="P290" s="45"/>
      <c r="Q290" s="45"/>
      <c r="R290" s="45"/>
      <c r="S290" s="45"/>
      <c r="T290" s="45"/>
      <c r="U290" s="45"/>
      <c r="V290" s="45"/>
      <c r="AD290" s="45"/>
      <c r="AE290" s="45"/>
      <c r="AF290" s="45"/>
      <c r="AG290" s="45"/>
      <c r="AH290" s="45"/>
      <c r="AI290" s="45"/>
      <c r="AJ290" s="45"/>
      <c r="FW290" s="11">
        <v>-12000</v>
      </c>
      <c r="FX290" s="11">
        <v>-9300</v>
      </c>
      <c r="FY290" s="11">
        <v>-9400</v>
      </c>
      <c r="FZ290" s="11">
        <v>-13000</v>
      </c>
      <c r="GA290" s="11">
        <v>-11000</v>
      </c>
      <c r="GB290" s="11">
        <v>-7400</v>
      </c>
      <c r="GC290" s="11">
        <v>-5800</v>
      </c>
      <c r="GD290" s="11">
        <v>-7200</v>
      </c>
      <c r="GE290" s="11">
        <v>-8700</v>
      </c>
    </row>
    <row r="291" spans="2:205" s="11" customFormat="1" x14ac:dyDescent="0.2">
      <c r="B291" s="45"/>
      <c r="C291" s="45"/>
      <c r="D291" s="45"/>
      <c r="E291" s="45"/>
      <c r="F291" s="45"/>
      <c r="G291" s="45"/>
      <c r="H291" s="45"/>
      <c r="P291" s="45"/>
      <c r="Q291" s="45"/>
      <c r="R291" s="45"/>
      <c r="S291" s="45"/>
      <c r="T291" s="45"/>
      <c r="U291" s="45"/>
      <c r="V291" s="45"/>
      <c r="AD291" s="45"/>
      <c r="AE291" s="45"/>
      <c r="AF291" s="45"/>
      <c r="AG291" s="45"/>
      <c r="AH291" s="45"/>
      <c r="AI291" s="45"/>
      <c r="AJ291" s="45"/>
      <c r="FX291" s="11">
        <v>-8900</v>
      </c>
      <c r="FY291" s="11">
        <v>-10400</v>
      </c>
      <c r="FZ291" s="11">
        <v>-12100</v>
      </c>
      <c r="GA291" s="11">
        <v>-6800</v>
      </c>
      <c r="GB291" s="11">
        <v>-6900</v>
      </c>
      <c r="GC291" s="11">
        <v>-5300</v>
      </c>
      <c r="GD291" s="11">
        <v>-6300</v>
      </c>
      <c r="GE291" s="11">
        <v>-10600</v>
      </c>
      <c r="GF291" s="11">
        <v>-12400</v>
      </c>
    </row>
    <row r="292" spans="2:205" s="11" customFormat="1" x14ac:dyDescent="0.2">
      <c r="B292" s="45"/>
      <c r="C292" s="45"/>
      <c r="D292" s="45"/>
      <c r="E292" s="45"/>
      <c r="F292" s="45"/>
      <c r="G292" s="45"/>
      <c r="H292" s="45"/>
      <c r="P292" s="45"/>
      <c r="Q292" s="45"/>
      <c r="R292" s="45"/>
      <c r="S292" s="45"/>
      <c r="T292" s="45"/>
      <c r="U292" s="45"/>
      <c r="V292" s="45"/>
      <c r="AD292" s="45"/>
      <c r="AE292" s="45"/>
      <c r="AF292" s="45"/>
      <c r="AG292" s="45"/>
      <c r="AH292" s="45"/>
      <c r="AI292" s="45"/>
      <c r="AJ292" s="45"/>
      <c r="FY292" s="11">
        <v>-9700</v>
      </c>
      <c r="FZ292" s="11">
        <v>-13000</v>
      </c>
      <c r="GA292" s="11">
        <v>-3200</v>
      </c>
      <c r="GB292" s="11">
        <v>-4400</v>
      </c>
      <c r="GC292" s="11">
        <v>-7900</v>
      </c>
      <c r="GD292" s="11">
        <v>-10600</v>
      </c>
      <c r="GE292" s="11">
        <v>-14100</v>
      </c>
      <c r="GF292" s="11">
        <v>-15100</v>
      </c>
      <c r="GG292" s="11">
        <v>-13700</v>
      </c>
    </row>
    <row r="293" spans="2:205" s="11" customFormat="1" x14ac:dyDescent="0.2">
      <c r="B293" s="45"/>
      <c r="C293" s="45"/>
      <c r="D293" s="45"/>
      <c r="E293" s="45"/>
      <c r="F293" s="45"/>
      <c r="G293" s="45"/>
      <c r="H293" s="45"/>
      <c r="P293" s="45"/>
      <c r="Q293" s="45"/>
      <c r="R293" s="45"/>
      <c r="S293" s="45"/>
      <c r="T293" s="45"/>
      <c r="U293" s="45"/>
      <c r="V293" s="45"/>
      <c r="AD293" s="45"/>
      <c r="AE293" s="45"/>
      <c r="AF293" s="45"/>
      <c r="AG293" s="45"/>
      <c r="AH293" s="45"/>
      <c r="AI293" s="45"/>
      <c r="AJ293" s="45"/>
      <c r="FZ293" s="11">
        <v>-10800</v>
      </c>
      <c r="GA293" s="11">
        <v>-4400</v>
      </c>
      <c r="GB293" s="11">
        <v>-1800</v>
      </c>
      <c r="GC293" s="11">
        <v>-9000</v>
      </c>
      <c r="GD293" s="11">
        <v>-12600</v>
      </c>
      <c r="GE293" s="11">
        <v>-14400</v>
      </c>
      <c r="GF293" s="11">
        <v>-14500</v>
      </c>
      <c r="GG293" s="11">
        <v>-13400</v>
      </c>
      <c r="GH293" s="11">
        <v>-8300</v>
      </c>
    </row>
    <row r="294" spans="2:205" s="11" customFormat="1" x14ac:dyDescent="0.2">
      <c r="B294" s="45"/>
      <c r="C294" s="45"/>
      <c r="D294" s="45"/>
      <c r="E294" s="45"/>
      <c r="F294" s="45"/>
      <c r="G294" s="45"/>
      <c r="H294" s="45"/>
      <c r="P294" s="45"/>
      <c r="Q294" s="45"/>
      <c r="R294" s="45"/>
      <c r="S294" s="45"/>
      <c r="T294" s="45"/>
      <c r="U294" s="45"/>
      <c r="V294" s="45"/>
      <c r="AD294" s="45"/>
      <c r="AE294" s="45"/>
      <c r="AF294" s="45"/>
      <c r="AG294" s="45"/>
      <c r="AH294" s="45"/>
      <c r="AI294" s="45"/>
      <c r="AJ294" s="45"/>
      <c r="GA294" s="11">
        <v>-5400</v>
      </c>
      <c r="GB294" s="11">
        <v>-4100</v>
      </c>
      <c r="GC294" s="11">
        <v>-6900</v>
      </c>
      <c r="GD294" s="11">
        <v>-11100</v>
      </c>
      <c r="GE294" s="11">
        <v>-11800</v>
      </c>
      <c r="GF294" s="11">
        <v>-14800</v>
      </c>
      <c r="GG294" s="11">
        <v>-15600</v>
      </c>
      <c r="GH294" s="11">
        <v>-7200</v>
      </c>
      <c r="GI294" s="11">
        <v>-2400</v>
      </c>
    </row>
    <row r="295" spans="2:205" s="11" customFormat="1" x14ac:dyDescent="0.2">
      <c r="B295" s="45"/>
      <c r="C295" s="45"/>
      <c r="D295" s="45"/>
      <c r="E295" s="45"/>
      <c r="F295" s="45"/>
      <c r="G295" s="45"/>
      <c r="H295" s="45"/>
      <c r="P295" s="45"/>
      <c r="Q295" s="45"/>
      <c r="R295" s="45"/>
      <c r="S295" s="45"/>
      <c r="T295" s="45"/>
      <c r="U295" s="45"/>
      <c r="V295" s="45"/>
      <c r="AD295" s="45"/>
      <c r="AE295" s="45"/>
      <c r="AF295" s="45"/>
      <c r="AG295" s="45"/>
      <c r="AH295" s="45"/>
      <c r="AI295" s="45"/>
      <c r="AJ295" s="45"/>
      <c r="GD295" s="11">
        <v>-9300</v>
      </c>
      <c r="GE295" s="11">
        <v>-12300</v>
      </c>
      <c r="GF295" s="11">
        <v>-14200</v>
      </c>
      <c r="GG295" s="11">
        <v>-18300</v>
      </c>
      <c r="GH295" s="11">
        <v>-14100</v>
      </c>
      <c r="GI295" s="11">
        <v>-7500</v>
      </c>
      <c r="GJ295" s="11">
        <v>-4400</v>
      </c>
      <c r="GK295" s="11">
        <v>-4700</v>
      </c>
      <c r="GL295" s="11">
        <v>-7300</v>
      </c>
    </row>
    <row r="296" spans="2:205" s="11" customFormat="1" x14ac:dyDescent="0.2">
      <c r="B296" s="45"/>
      <c r="C296" s="45"/>
      <c r="D296" s="45"/>
      <c r="E296" s="45"/>
      <c r="F296" s="45"/>
      <c r="G296" s="45"/>
      <c r="H296" s="45"/>
      <c r="P296" s="45"/>
      <c r="Q296" s="45"/>
      <c r="R296" s="45"/>
      <c r="S296" s="45"/>
      <c r="T296" s="45"/>
      <c r="U296" s="45"/>
      <c r="V296" s="45"/>
      <c r="AD296" s="45"/>
      <c r="AE296" s="45"/>
      <c r="AF296" s="45"/>
      <c r="AG296" s="45"/>
      <c r="AH296" s="45"/>
      <c r="AI296" s="45"/>
      <c r="AJ296" s="45"/>
      <c r="GE296" s="11">
        <v>-10100</v>
      </c>
      <c r="GF296" s="11">
        <v>-16200</v>
      </c>
      <c r="GG296" s="11">
        <v>-17800</v>
      </c>
      <c r="GH296" s="11">
        <v>-15600</v>
      </c>
      <c r="GI296" s="11">
        <v>-9200</v>
      </c>
      <c r="GJ296" s="11">
        <v>-5000</v>
      </c>
      <c r="GK296" s="11">
        <v>-3200</v>
      </c>
      <c r="GL296" s="11">
        <v>-2800</v>
      </c>
      <c r="GM296" s="11">
        <v>-3400</v>
      </c>
    </row>
    <row r="297" spans="2:205" s="11" customFormat="1" x14ac:dyDescent="0.2">
      <c r="B297" s="45"/>
      <c r="C297" s="45"/>
      <c r="D297" s="45"/>
      <c r="E297" s="45"/>
      <c r="F297" s="45"/>
      <c r="G297" s="45"/>
      <c r="H297" s="45"/>
      <c r="P297" s="45"/>
      <c r="Q297" s="45"/>
      <c r="R297" s="45"/>
      <c r="S297" s="45"/>
      <c r="T297" s="45"/>
      <c r="U297" s="45"/>
      <c r="V297" s="45"/>
      <c r="AD297" s="45"/>
      <c r="AE297" s="45"/>
      <c r="AF297" s="45"/>
      <c r="AG297" s="45"/>
      <c r="AH297" s="45"/>
      <c r="AI297" s="45"/>
      <c r="AJ297" s="45"/>
      <c r="GF297" s="11">
        <v>-13800</v>
      </c>
      <c r="GG297" s="11">
        <v>-19300</v>
      </c>
      <c r="GH297" s="11">
        <v>-11300</v>
      </c>
      <c r="GI297" s="11">
        <v>-8300</v>
      </c>
      <c r="GJ297" s="11">
        <v>-3300</v>
      </c>
      <c r="GK297" s="11">
        <v>-800</v>
      </c>
      <c r="GL297" s="11">
        <v>-800</v>
      </c>
      <c r="GM297" s="11">
        <v>-1700</v>
      </c>
      <c r="GN297" s="11">
        <v>-5300</v>
      </c>
    </row>
    <row r="298" spans="2:205" s="11" customFormat="1" x14ac:dyDescent="0.2">
      <c r="B298" s="45"/>
      <c r="C298" s="45"/>
      <c r="D298" s="45"/>
      <c r="E298" s="45"/>
      <c r="F298" s="45"/>
      <c r="G298" s="45"/>
      <c r="H298" s="45"/>
      <c r="P298" s="45"/>
      <c r="Q298" s="45"/>
      <c r="R298" s="45"/>
      <c r="S298" s="45"/>
      <c r="T298" s="45"/>
      <c r="U298" s="45"/>
      <c r="V298" s="45"/>
      <c r="AD298" s="45"/>
      <c r="AE298" s="45"/>
      <c r="AF298" s="45"/>
      <c r="AG298" s="45"/>
      <c r="AH298" s="45"/>
      <c r="AI298" s="45"/>
      <c r="AJ298" s="45"/>
      <c r="GG298" s="11">
        <v>-16400</v>
      </c>
      <c r="GH298" s="11">
        <v>-11600</v>
      </c>
      <c r="GI298" s="11">
        <v>-200</v>
      </c>
      <c r="GJ298" s="11">
        <v>-1500</v>
      </c>
      <c r="GK298" s="11">
        <v>-1700</v>
      </c>
      <c r="GL298" s="11">
        <v>-1000</v>
      </c>
      <c r="GM298" s="11">
        <v>300</v>
      </c>
      <c r="GN298" s="11">
        <v>-900</v>
      </c>
      <c r="GO298" s="11">
        <v>-3900</v>
      </c>
    </row>
    <row r="299" spans="2:205" s="11" customFormat="1" x14ac:dyDescent="0.2">
      <c r="B299" s="45"/>
      <c r="C299" s="45"/>
      <c r="D299" s="45"/>
      <c r="E299" s="45"/>
      <c r="F299" s="45"/>
      <c r="G299" s="45"/>
      <c r="H299" s="45"/>
      <c r="P299" s="45"/>
      <c r="Q299" s="45"/>
      <c r="R299" s="45"/>
      <c r="S299" s="45"/>
      <c r="T299" s="45"/>
      <c r="U299" s="45"/>
      <c r="V299" s="45"/>
      <c r="AD299" s="45"/>
      <c r="AE299" s="45"/>
      <c r="AF299" s="45"/>
      <c r="AG299" s="45"/>
      <c r="AH299" s="45"/>
      <c r="AI299" s="45"/>
      <c r="AJ299" s="45"/>
      <c r="GH299" s="11">
        <v>-8700</v>
      </c>
      <c r="GI299" s="11">
        <v>-2800</v>
      </c>
      <c r="GJ299" s="11">
        <v>1700</v>
      </c>
      <c r="GK299" s="11">
        <v>-1000</v>
      </c>
      <c r="GL299" s="11">
        <v>-800</v>
      </c>
      <c r="GM299" s="11">
        <v>-2400</v>
      </c>
      <c r="GN299" s="11">
        <v>-1700</v>
      </c>
      <c r="GO299" s="11">
        <v>1700</v>
      </c>
      <c r="GP299" s="11">
        <v>-2300</v>
      </c>
    </row>
    <row r="300" spans="2:205" s="11" customFormat="1" x14ac:dyDescent="0.2">
      <c r="B300" s="45"/>
      <c r="C300" s="45"/>
      <c r="D300" s="45"/>
      <c r="E300" s="45"/>
      <c r="F300" s="45"/>
      <c r="G300" s="45"/>
      <c r="H300" s="45"/>
      <c r="P300" s="45"/>
      <c r="Q300" s="45"/>
      <c r="R300" s="45"/>
      <c r="S300" s="45"/>
      <c r="T300" s="45"/>
      <c r="U300" s="45"/>
      <c r="V300" s="45"/>
      <c r="AD300" s="45"/>
      <c r="AE300" s="45"/>
      <c r="AF300" s="45"/>
      <c r="AG300" s="45"/>
      <c r="AH300" s="45"/>
      <c r="AI300" s="45"/>
      <c r="AJ300" s="45"/>
      <c r="GK300" s="11">
        <v>5300</v>
      </c>
      <c r="GL300" s="11">
        <v>1600</v>
      </c>
      <c r="GM300" s="11">
        <v>-3600</v>
      </c>
      <c r="GN300" s="11">
        <v>-9600</v>
      </c>
      <c r="GO300" s="11">
        <v>-6400</v>
      </c>
      <c r="GP300" s="11">
        <v>7300</v>
      </c>
      <c r="GQ300" s="11">
        <v>7300</v>
      </c>
      <c r="GR300" s="11">
        <v>700</v>
      </c>
      <c r="GS300" s="11">
        <v>-4800</v>
      </c>
    </row>
    <row r="301" spans="2:205" s="11" customFormat="1" x14ac:dyDescent="0.2">
      <c r="B301" s="45"/>
      <c r="C301" s="45"/>
      <c r="D301" s="45"/>
      <c r="E301" s="45"/>
      <c r="F301" s="45"/>
      <c r="G301" s="45"/>
      <c r="H301" s="45"/>
      <c r="P301" s="45"/>
      <c r="Q301" s="45"/>
      <c r="R301" s="45"/>
      <c r="S301" s="45"/>
      <c r="T301" s="45"/>
      <c r="U301" s="45"/>
      <c r="V301" s="45"/>
      <c r="AD301" s="45"/>
      <c r="AE301" s="45"/>
      <c r="AF301" s="45"/>
      <c r="AG301" s="45"/>
      <c r="AH301" s="45"/>
      <c r="AI301" s="45"/>
      <c r="AJ301" s="45"/>
      <c r="GL301" s="11">
        <v>2000</v>
      </c>
      <c r="GM301" s="11">
        <v>-5200</v>
      </c>
      <c r="GN301" s="11">
        <v>-9900</v>
      </c>
      <c r="GO301" s="11">
        <v>-8900</v>
      </c>
      <c r="GP301" s="11">
        <v>5400</v>
      </c>
      <c r="GQ301" s="11">
        <v>8600</v>
      </c>
      <c r="GR301" s="11">
        <v>1500</v>
      </c>
      <c r="GS301" s="11">
        <v>-2400</v>
      </c>
      <c r="GT301" s="11">
        <v>-5100</v>
      </c>
    </row>
    <row r="302" spans="2:205" s="11" customFormat="1" x14ac:dyDescent="0.2">
      <c r="B302" s="45"/>
      <c r="C302" s="45"/>
      <c r="D302" s="45"/>
      <c r="E302" s="45"/>
      <c r="F302" s="45"/>
      <c r="G302" s="45"/>
      <c r="H302" s="45"/>
      <c r="P302" s="45"/>
      <c r="Q302" s="45"/>
      <c r="R302" s="45"/>
      <c r="S302" s="45"/>
      <c r="T302" s="45"/>
      <c r="U302" s="45"/>
      <c r="V302" s="45"/>
      <c r="AD302" s="45"/>
      <c r="AE302" s="45"/>
      <c r="AF302" s="45"/>
      <c r="AG302" s="45"/>
      <c r="AH302" s="45"/>
      <c r="AI302" s="45"/>
      <c r="AJ302" s="45"/>
      <c r="GM302" s="11">
        <v>-5100</v>
      </c>
      <c r="GN302" s="11">
        <v>-11700</v>
      </c>
      <c r="GO302" s="11">
        <v>-5900</v>
      </c>
      <c r="GP302" s="11">
        <v>7300</v>
      </c>
      <c r="GQ302" s="11">
        <v>6400</v>
      </c>
      <c r="GR302" s="11">
        <v>-2900</v>
      </c>
      <c r="GS302" s="11">
        <v>-5300</v>
      </c>
      <c r="GT302" s="11">
        <v>-6900</v>
      </c>
      <c r="GU302" s="11">
        <v>-10100</v>
      </c>
    </row>
    <row r="303" spans="2:205" s="11" customFormat="1" x14ac:dyDescent="0.2">
      <c r="B303" s="45"/>
      <c r="C303" s="45"/>
      <c r="D303" s="45"/>
      <c r="E303" s="45"/>
      <c r="F303" s="45"/>
      <c r="G303" s="45"/>
      <c r="H303" s="45"/>
      <c r="P303" s="45"/>
      <c r="Q303" s="45"/>
      <c r="R303" s="45"/>
      <c r="S303" s="45"/>
      <c r="T303" s="45"/>
      <c r="U303" s="45"/>
      <c r="V303" s="45"/>
      <c r="AD303" s="45"/>
      <c r="AE303" s="45"/>
      <c r="AF303" s="45"/>
      <c r="AG303" s="45"/>
      <c r="AH303" s="45"/>
      <c r="AI303" s="45"/>
      <c r="AJ303" s="45"/>
      <c r="GN303" s="11">
        <v>-9600</v>
      </c>
      <c r="GO303" s="11">
        <v>-4400</v>
      </c>
      <c r="GP303" s="11">
        <v>5900</v>
      </c>
      <c r="GQ303" s="11">
        <v>5600</v>
      </c>
      <c r="GR303" s="11">
        <v>300</v>
      </c>
      <c r="GS303" s="11">
        <v>-1900</v>
      </c>
      <c r="GT303" s="11">
        <v>-4300</v>
      </c>
      <c r="GU303" s="11">
        <v>-5600</v>
      </c>
      <c r="GV303" s="11">
        <v>-6100</v>
      </c>
    </row>
    <row r="304" spans="2:205" s="11" customFormat="1" x14ac:dyDescent="0.2">
      <c r="B304" s="45"/>
      <c r="C304" s="45"/>
      <c r="D304" s="45"/>
      <c r="E304" s="45"/>
      <c r="F304" s="45"/>
      <c r="G304" s="45"/>
      <c r="H304" s="45"/>
      <c r="P304" s="45"/>
      <c r="Q304" s="45"/>
      <c r="R304" s="45"/>
      <c r="S304" s="45"/>
      <c r="T304" s="45"/>
      <c r="U304" s="45"/>
      <c r="V304" s="45"/>
      <c r="AD304" s="45"/>
      <c r="AE304" s="45"/>
      <c r="AF304" s="45"/>
      <c r="AG304" s="45"/>
      <c r="AH304" s="45"/>
      <c r="AI304" s="45"/>
      <c r="AJ304" s="45"/>
      <c r="GO304" s="11">
        <v>-4600</v>
      </c>
      <c r="GP304" s="11">
        <v>5800</v>
      </c>
      <c r="GQ304" s="11">
        <v>7300</v>
      </c>
      <c r="GR304" s="11">
        <v>1000</v>
      </c>
      <c r="GS304" s="11">
        <v>-2700</v>
      </c>
      <c r="GT304" s="11">
        <v>-6600</v>
      </c>
      <c r="GU304" s="11">
        <v>-8300</v>
      </c>
      <c r="GV304" s="11">
        <v>-7900</v>
      </c>
      <c r="GW304" s="11">
        <v>-7300</v>
      </c>
    </row>
    <row r="305" spans="2:229" s="11" customFormat="1" x14ac:dyDescent="0.2">
      <c r="B305" s="45"/>
      <c r="C305" s="45"/>
      <c r="D305" s="45"/>
      <c r="E305" s="45"/>
      <c r="F305" s="45"/>
      <c r="G305" s="45"/>
      <c r="H305" s="45"/>
      <c r="P305" s="45"/>
      <c r="Q305" s="45"/>
      <c r="R305" s="45"/>
      <c r="S305" s="45"/>
      <c r="T305" s="45"/>
      <c r="U305" s="45"/>
      <c r="V305" s="45"/>
      <c r="AD305" s="45"/>
      <c r="AE305" s="45"/>
      <c r="AF305" s="45"/>
      <c r="AG305" s="45"/>
      <c r="AH305" s="45"/>
      <c r="AI305" s="45"/>
      <c r="AJ305" s="45"/>
      <c r="GR305" s="11">
        <v>1600</v>
      </c>
      <c r="GS305" s="11">
        <v>-200</v>
      </c>
      <c r="GT305" s="11">
        <v>-2000</v>
      </c>
      <c r="GU305" s="11">
        <v>-8100</v>
      </c>
      <c r="GV305" s="11">
        <v>-9200</v>
      </c>
      <c r="GW305" s="11">
        <v>-8500</v>
      </c>
      <c r="GX305" s="11">
        <v>-7600</v>
      </c>
      <c r="GY305" s="11">
        <v>-7800</v>
      </c>
      <c r="GZ305" s="11">
        <v>-7300</v>
      </c>
    </row>
    <row r="306" spans="2:229" s="11" customFormat="1" x14ac:dyDescent="0.2">
      <c r="B306" s="45"/>
      <c r="C306" s="45"/>
      <c r="D306" s="45"/>
      <c r="E306" s="45"/>
      <c r="F306" s="45"/>
      <c r="G306" s="45"/>
      <c r="H306" s="45"/>
      <c r="P306" s="45"/>
      <c r="Q306" s="45"/>
      <c r="R306" s="45"/>
      <c r="S306" s="45"/>
      <c r="T306" s="45"/>
      <c r="U306" s="45"/>
      <c r="V306" s="45"/>
      <c r="AD306" s="45"/>
      <c r="AE306" s="45"/>
      <c r="AF306" s="45"/>
      <c r="AG306" s="45"/>
      <c r="AH306" s="45"/>
      <c r="AI306" s="45"/>
      <c r="AJ306" s="45"/>
      <c r="GS306" s="11">
        <v>-600</v>
      </c>
      <c r="GT306" s="11">
        <v>-1700</v>
      </c>
      <c r="GU306" s="11">
        <v>-3300</v>
      </c>
      <c r="GV306" s="11">
        <v>-8300</v>
      </c>
      <c r="GW306" s="11">
        <v>-8100</v>
      </c>
      <c r="GX306" s="11">
        <v>-8600</v>
      </c>
      <c r="GY306" s="11">
        <v>-6300</v>
      </c>
      <c r="GZ306" s="11">
        <v>-5800</v>
      </c>
      <c r="HA306" s="11">
        <v>-5000</v>
      </c>
    </row>
    <row r="307" spans="2:229" s="11" customFormat="1" x14ac:dyDescent="0.2">
      <c r="B307" s="45"/>
      <c r="C307" s="45"/>
      <c r="D307" s="45"/>
      <c r="E307" s="45"/>
      <c r="F307" s="45"/>
      <c r="G307" s="45"/>
      <c r="H307" s="45"/>
      <c r="P307" s="45"/>
      <c r="Q307" s="45"/>
      <c r="R307" s="45"/>
      <c r="S307" s="45"/>
      <c r="T307" s="45"/>
      <c r="U307" s="45"/>
      <c r="V307" s="45"/>
      <c r="AD307" s="45"/>
      <c r="AE307" s="45"/>
      <c r="AF307" s="45"/>
      <c r="AG307" s="45"/>
      <c r="AH307" s="45"/>
      <c r="AI307" s="45"/>
      <c r="AJ307" s="45"/>
      <c r="GT307" s="11">
        <v>-2400</v>
      </c>
      <c r="GU307" s="11">
        <v>-4300</v>
      </c>
      <c r="GV307" s="11">
        <v>-6300</v>
      </c>
      <c r="GW307" s="11">
        <v>-7800</v>
      </c>
      <c r="GX307" s="11">
        <v>-8000</v>
      </c>
      <c r="GY307" s="11">
        <v>-7500</v>
      </c>
      <c r="GZ307" s="11">
        <v>-5000</v>
      </c>
      <c r="HA307" s="11">
        <v>-5300</v>
      </c>
      <c r="HB307" s="11">
        <v>-4000</v>
      </c>
    </row>
    <row r="308" spans="2:229" s="11" customFormat="1" x14ac:dyDescent="0.2">
      <c r="B308" s="45"/>
      <c r="C308" s="45"/>
      <c r="D308" s="45"/>
      <c r="E308" s="45"/>
      <c r="F308" s="45"/>
      <c r="G308" s="45"/>
      <c r="H308" s="45"/>
      <c r="P308" s="45"/>
      <c r="Q308" s="45"/>
      <c r="R308" s="45"/>
      <c r="S308" s="45"/>
      <c r="T308" s="45"/>
      <c r="U308" s="45"/>
      <c r="V308" s="45"/>
      <c r="AD308" s="45"/>
      <c r="AE308" s="45"/>
      <c r="AF308" s="45"/>
      <c r="AG308" s="45"/>
      <c r="AH308" s="45"/>
      <c r="AI308" s="45"/>
      <c r="AJ308" s="45"/>
      <c r="GU308" s="11">
        <v>-3900</v>
      </c>
      <c r="GV308" s="11">
        <v>-8400</v>
      </c>
      <c r="GW308" s="11">
        <v>-8000</v>
      </c>
      <c r="GX308" s="11">
        <v>-8900</v>
      </c>
      <c r="GY308" s="11">
        <v>-7800</v>
      </c>
      <c r="GZ308" s="11">
        <v>-6500</v>
      </c>
      <c r="HA308" s="11">
        <v>-6000</v>
      </c>
      <c r="HB308" s="11">
        <v>-4900</v>
      </c>
      <c r="HC308" s="11">
        <v>-4700</v>
      </c>
    </row>
    <row r="309" spans="2:229" s="11" customFormat="1" x14ac:dyDescent="0.2">
      <c r="B309" s="45"/>
      <c r="C309" s="45"/>
      <c r="D309" s="45"/>
      <c r="E309" s="45"/>
      <c r="F309" s="45"/>
      <c r="G309" s="45"/>
      <c r="H309" s="45"/>
      <c r="P309" s="45"/>
      <c r="Q309" s="45"/>
      <c r="R309" s="45"/>
      <c r="S309" s="45"/>
      <c r="T309" s="45"/>
      <c r="U309" s="45"/>
      <c r="V309" s="45"/>
      <c r="AD309" s="45"/>
      <c r="AE309" s="45"/>
      <c r="AF309" s="45"/>
      <c r="AG309" s="45"/>
      <c r="AH309" s="45"/>
      <c r="AI309" s="45"/>
      <c r="AJ309" s="45"/>
      <c r="GV309" s="11">
        <v>-6700</v>
      </c>
      <c r="GW309" s="11">
        <v>-9800</v>
      </c>
      <c r="GX309" s="11">
        <v>-8700</v>
      </c>
      <c r="GY309" s="11">
        <v>-6500</v>
      </c>
      <c r="GZ309" s="11">
        <v>-5300</v>
      </c>
      <c r="HA309" s="11">
        <v>-2500</v>
      </c>
      <c r="HB309" s="11">
        <v>-500</v>
      </c>
      <c r="HC309" s="11">
        <v>-2200</v>
      </c>
      <c r="HD309" s="11">
        <v>-2400</v>
      </c>
    </row>
    <row r="310" spans="2:229" s="11" customFormat="1" x14ac:dyDescent="0.2">
      <c r="B310" s="45"/>
      <c r="C310" s="45"/>
      <c r="D310" s="45"/>
      <c r="E310" s="45"/>
      <c r="F310" s="45"/>
      <c r="G310" s="45"/>
      <c r="H310" s="45"/>
      <c r="P310" s="45"/>
      <c r="Q310" s="45"/>
      <c r="R310" s="45"/>
      <c r="S310" s="45"/>
      <c r="T310" s="45"/>
      <c r="U310" s="45"/>
      <c r="V310" s="45"/>
      <c r="AD310" s="45"/>
      <c r="AE310" s="45"/>
      <c r="AF310" s="45"/>
      <c r="AG310" s="45"/>
      <c r="AH310" s="45"/>
      <c r="AI310" s="45"/>
      <c r="AJ310" s="45"/>
      <c r="GY310" s="11">
        <v>-6400</v>
      </c>
      <c r="GZ310" s="11">
        <v>-5900</v>
      </c>
      <c r="HA310" s="11">
        <v>2000</v>
      </c>
      <c r="HB310" s="11">
        <v>1500</v>
      </c>
      <c r="HC310" s="11">
        <v>-2900</v>
      </c>
      <c r="HD310" s="11">
        <v>-4000</v>
      </c>
      <c r="HE310" s="11">
        <v>-3400</v>
      </c>
      <c r="HF310" s="11">
        <v>-4500</v>
      </c>
      <c r="HG310" s="11">
        <v>-6000</v>
      </c>
    </row>
    <row r="311" spans="2:229" s="11" customFormat="1" x14ac:dyDescent="0.2">
      <c r="B311" s="45"/>
      <c r="C311" s="45"/>
      <c r="D311" s="45"/>
      <c r="E311" s="45"/>
      <c r="F311" s="45"/>
      <c r="G311" s="45"/>
      <c r="H311" s="45"/>
      <c r="P311" s="45"/>
      <c r="Q311" s="45"/>
      <c r="R311" s="45"/>
      <c r="S311" s="45"/>
      <c r="T311" s="45"/>
      <c r="U311" s="45"/>
      <c r="V311" s="45"/>
      <c r="AD311" s="45"/>
      <c r="AE311" s="45"/>
      <c r="AF311" s="45"/>
      <c r="AG311" s="45"/>
      <c r="AH311" s="45"/>
      <c r="AI311" s="45"/>
      <c r="AJ311" s="45"/>
      <c r="GZ311" s="11">
        <v>-3200</v>
      </c>
      <c r="HA311" s="11">
        <v>-200</v>
      </c>
      <c r="HB311" s="11">
        <v>2000</v>
      </c>
      <c r="HC311" s="11">
        <v>700</v>
      </c>
      <c r="HD311" s="11">
        <v>-2400</v>
      </c>
      <c r="HE311" s="11">
        <v>-4900</v>
      </c>
      <c r="HF311" s="11">
        <v>-7000</v>
      </c>
      <c r="HG311" s="11">
        <v>-7700</v>
      </c>
      <c r="HH311" s="11">
        <v>-5500</v>
      </c>
    </row>
    <row r="312" spans="2:229" s="11" customFormat="1" x14ac:dyDescent="0.2">
      <c r="B312" s="45"/>
      <c r="C312" s="45"/>
      <c r="D312" s="45"/>
      <c r="E312" s="45"/>
      <c r="F312" s="45"/>
      <c r="G312" s="45"/>
      <c r="H312" s="45"/>
      <c r="P312" s="45"/>
      <c r="Q312" s="45"/>
      <c r="R312" s="45"/>
      <c r="S312" s="45"/>
      <c r="T312" s="45"/>
      <c r="U312" s="45"/>
      <c r="V312" s="45"/>
      <c r="AD312" s="45"/>
      <c r="AE312" s="45"/>
      <c r="AF312" s="45"/>
      <c r="AG312" s="45"/>
      <c r="AH312" s="45"/>
      <c r="AI312" s="45"/>
      <c r="AJ312" s="45"/>
      <c r="HA312" s="11">
        <v>1400</v>
      </c>
      <c r="HB312" s="11">
        <v>2200</v>
      </c>
      <c r="HC312" s="11">
        <v>500</v>
      </c>
      <c r="HD312" s="11">
        <v>-1700</v>
      </c>
      <c r="HE312" s="11">
        <v>-4300</v>
      </c>
      <c r="HF312" s="11">
        <v>-7100</v>
      </c>
      <c r="HG312" s="11">
        <v>-7900</v>
      </c>
      <c r="HH312" s="11">
        <v>-5500</v>
      </c>
      <c r="HI312" s="11">
        <v>-4900</v>
      </c>
    </row>
    <row r="313" spans="2:229" s="11" customFormat="1" x14ac:dyDescent="0.2">
      <c r="B313" s="45"/>
      <c r="C313" s="45"/>
      <c r="D313" s="45"/>
      <c r="E313" s="45"/>
      <c r="F313" s="45"/>
      <c r="G313" s="45"/>
      <c r="H313" s="45"/>
      <c r="P313" s="45"/>
      <c r="Q313" s="45"/>
      <c r="R313" s="45"/>
      <c r="S313" s="45"/>
      <c r="T313" s="45"/>
      <c r="U313" s="45"/>
      <c r="V313" s="45"/>
      <c r="AD313" s="45"/>
      <c r="AE313" s="45"/>
      <c r="AF313" s="45"/>
      <c r="AG313" s="45"/>
      <c r="AH313" s="45"/>
      <c r="AI313" s="45"/>
      <c r="AJ313" s="45"/>
      <c r="HB313" s="11">
        <v>3000</v>
      </c>
      <c r="HC313" s="11">
        <v>-400</v>
      </c>
      <c r="HD313" s="11">
        <v>-1000</v>
      </c>
      <c r="HE313" s="11">
        <v>-5600</v>
      </c>
      <c r="HF313" s="11">
        <v>-7700</v>
      </c>
      <c r="HG313" s="11">
        <v>-8500</v>
      </c>
      <c r="HH313" s="11">
        <v>-5800</v>
      </c>
      <c r="HI313" s="11">
        <v>-1500</v>
      </c>
      <c r="HJ313" s="11">
        <v>-1500</v>
      </c>
    </row>
    <row r="314" spans="2:229" s="11" customFormat="1" x14ac:dyDescent="0.2">
      <c r="B314" s="45"/>
      <c r="C314" s="45"/>
      <c r="D314" s="45"/>
      <c r="E314" s="45"/>
      <c r="F314" s="45"/>
      <c r="G314" s="45"/>
      <c r="H314" s="45"/>
      <c r="P314" s="45"/>
      <c r="Q314" s="45"/>
      <c r="R314" s="45"/>
      <c r="S314" s="45"/>
      <c r="T314" s="45"/>
      <c r="U314" s="45"/>
      <c r="V314" s="45"/>
      <c r="AD314" s="45"/>
      <c r="AE314" s="45"/>
      <c r="AF314" s="45"/>
      <c r="AG314" s="45"/>
      <c r="AH314" s="45"/>
      <c r="AI314" s="45"/>
      <c r="AJ314" s="45"/>
      <c r="HC314" s="11">
        <v>0</v>
      </c>
      <c r="HD314" s="11">
        <v>-3000</v>
      </c>
      <c r="HE314" s="11">
        <v>-2500</v>
      </c>
      <c r="HF314" s="11">
        <v>-7900</v>
      </c>
      <c r="HG314" s="11">
        <v>-7000</v>
      </c>
      <c r="HH314" s="11">
        <v>-2000</v>
      </c>
      <c r="HI314" s="11">
        <v>2000</v>
      </c>
      <c r="HJ314" s="11">
        <v>-1200</v>
      </c>
      <c r="HK314" s="11">
        <v>-1800</v>
      </c>
    </row>
    <row r="315" spans="2:229" s="11" customFormat="1" x14ac:dyDescent="0.2">
      <c r="B315" s="45"/>
      <c r="C315" s="45"/>
      <c r="D315" s="45"/>
      <c r="E315" s="45"/>
      <c r="F315" s="45"/>
      <c r="G315" s="45"/>
      <c r="H315" s="45"/>
      <c r="P315" s="45"/>
      <c r="Q315" s="45"/>
      <c r="R315" s="45"/>
      <c r="S315" s="45"/>
      <c r="T315" s="45"/>
      <c r="U315" s="45"/>
      <c r="V315" s="45"/>
      <c r="AD315" s="45"/>
      <c r="AE315" s="45"/>
      <c r="AF315" s="45"/>
      <c r="AG315" s="45"/>
      <c r="AH315" s="45"/>
      <c r="AI315" s="45"/>
      <c r="AJ315" s="45"/>
      <c r="HF315" s="11">
        <v>-6600</v>
      </c>
      <c r="HG315" s="11">
        <v>-7300</v>
      </c>
      <c r="HH315" s="11">
        <v>-100</v>
      </c>
      <c r="HI315" s="11">
        <v>1600</v>
      </c>
      <c r="HJ315" s="11">
        <v>-4300</v>
      </c>
      <c r="HK315" s="11">
        <v>-5800</v>
      </c>
      <c r="HL315" s="11">
        <v>-3200</v>
      </c>
      <c r="HM315" s="11">
        <v>800</v>
      </c>
      <c r="HN315" s="11">
        <v>-3100</v>
      </c>
    </row>
    <row r="316" spans="2:229" s="11" customFormat="1" x14ac:dyDescent="0.2">
      <c r="B316" s="45"/>
      <c r="C316" s="45"/>
      <c r="D316" s="45"/>
      <c r="E316" s="45"/>
      <c r="F316" s="45"/>
      <c r="G316" s="45"/>
      <c r="H316" s="45"/>
      <c r="P316" s="45"/>
      <c r="Q316" s="45"/>
      <c r="R316" s="45"/>
      <c r="S316" s="45"/>
      <c r="T316" s="45"/>
      <c r="U316" s="45"/>
      <c r="V316" s="45"/>
      <c r="AD316" s="45"/>
      <c r="AE316" s="45"/>
      <c r="AF316" s="45"/>
      <c r="AG316" s="45"/>
      <c r="AH316" s="45"/>
      <c r="AI316" s="45"/>
      <c r="AJ316" s="45"/>
      <c r="HG316" s="11">
        <v>-6600</v>
      </c>
      <c r="HH316" s="11">
        <v>200</v>
      </c>
      <c r="HI316" s="11">
        <v>2800</v>
      </c>
      <c r="HJ316" s="11">
        <v>-4200</v>
      </c>
      <c r="HK316" s="11">
        <v>-4200</v>
      </c>
      <c r="HL316" s="11">
        <v>-1700</v>
      </c>
      <c r="HM316" s="11">
        <v>1500</v>
      </c>
      <c r="HN316" s="11">
        <v>-1100</v>
      </c>
      <c r="HO316" s="11">
        <v>-4600</v>
      </c>
    </row>
    <row r="317" spans="2:229" s="11" customFormat="1" x14ac:dyDescent="0.2">
      <c r="B317" s="45"/>
      <c r="C317" s="45"/>
      <c r="D317" s="45"/>
      <c r="E317" s="45"/>
      <c r="F317" s="45"/>
      <c r="G317" s="45"/>
      <c r="H317" s="45"/>
      <c r="P317" s="45"/>
      <c r="Q317" s="45"/>
      <c r="R317" s="45"/>
      <c r="S317" s="45"/>
      <c r="T317" s="45"/>
      <c r="U317" s="45"/>
      <c r="V317" s="45"/>
      <c r="AD317" s="45"/>
      <c r="AE317" s="45"/>
      <c r="AF317" s="45"/>
      <c r="AG317" s="45"/>
      <c r="AH317" s="45"/>
      <c r="AI317" s="45"/>
      <c r="AJ317" s="45"/>
      <c r="HH317" s="11">
        <v>2200</v>
      </c>
      <c r="HI317" s="11">
        <v>1500</v>
      </c>
      <c r="HJ317" s="11">
        <v>-4100</v>
      </c>
      <c r="HK317" s="11">
        <v>-3900</v>
      </c>
      <c r="HL317" s="11">
        <v>-1000</v>
      </c>
      <c r="HM317" s="11">
        <v>1100</v>
      </c>
      <c r="HN317" s="11">
        <v>-2100</v>
      </c>
      <c r="HO317" s="11">
        <v>-2900</v>
      </c>
      <c r="HP317" s="11">
        <v>-2000</v>
      </c>
    </row>
    <row r="318" spans="2:229" s="11" customFormat="1" x14ac:dyDescent="0.2">
      <c r="B318" s="45"/>
      <c r="C318" s="45"/>
      <c r="D318" s="45"/>
      <c r="E318" s="45"/>
      <c r="F318" s="45"/>
      <c r="G318" s="45"/>
      <c r="H318" s="45"/>
      <c r="P318" s="45"/>
      <c r="Q318" s="45"/>
      <c r="R318" s="45"/>
      <c r="S318" s="45"/>
      <c r="T318" s="45"/>
      <c r="U318" s="45"/>
      <c r="V318" s="45"/>
      <c r="AD318" s="45"/>
      <c r="AE318" s="45"/>
      <c r="AF318" s="45"/>
      <c r="AG318" s="45"/>
      <c r="AH318" s="45"/>
      <c r="AI318" s="45"/>
      <c r="AJ318" s="45"/>
      <c r="HI318" s="11">
        <v>3100</v>
      </c>
      <c r="HJ318" s="11">
        <v>-3700</v>
      </c>
      <c r="HK318" s="11">
        <v>-2400</v>
      </c>
      <c r="HL318" s="11">
        <v>400</v>
      </c>
      <c r="HM318" s="11">
        <v>4600</v>
      </c>
      <c r="HN318" s="11">
        <v>1300</v>
      </c>
      <c r="HO318" s="11">
        <v>1700</v>
      </c>
      <c r="HP318" s="11">
        <v>4200</v>
      </c>
      <c r="HQ318" s="11">
        <v>2600</v>
      </c>
    </row>
    <row r="319" spans="2:229" s="11" customFormat="1" x14ac:dyDescent="0.2">
      <c r="B319" s="45"/>
      <c r="C319" s="45"/>
      <c r="D319" s="45"/>
      <c r="E319" s="45"/>
      <c r="F319" s="45"/>
      <c r="G319" s="45"/>
      <c r="H319" s="45"/>
      <c r="P319" s="45"/>
      <c r="Q319" s="45"/>
      <c r="R319" s="45"/>
      <c r="S319" s="45"/>
      <c r="T319" s="45"/>
      <c r="U319" s="45"/>
      <c r="V319" s="45"/>
      <c r="AD319" s="45"/>
      <c r="AE319" s="45"/>
      <c r="AF319" s="45"/>
      <c r="AG319" s="45"/>
      <c r="AH319" s="45"/>
      <c r="AI319" s="45"/>
      <c r="AJ319" s="45"/>
      <c r="HJ319" s="11">
        <v>-1200</v>
      </c>
      <c r="HK319" s="11">
        <v>-2300</v>
      </c>
      <c r="HL319" s="11">
        <v>2500</v>
      </c>
      <c r="HM319" s="11">
        <v>5300</v>
      </c>
      <c r="HN319" s="11">
        <v>2700</v>
      </c>
      <c r="HO319" s="11">
        <v>4300</v>
      </c>
      <c r="HP319" s="11">
        <v>5700</v>
      </c>
      <c r="HQ319" s="11">
        <v>4600</v>
      </c>
      <c r="HR319" s="11">
        <v>700</v>
      </c>
    </row>
    <row r="320" spans="2:229" s="11" customFormat="1" x14ac:dyDescent="0.2">
      <c r="B320" s="45"/>
      <c r="C320" s="45"/>
      <c r="D320" s="45"/>
      <c r="E320" s="45"/>
      <c r="F320" s="45"/>
      <c r="G320" s="45"/>
      <c r="H320" s="45"/>
      <c r="P320" s="45"/>
      <c r="Q320" s="45"/>
      <c r="R320" s="45"/>
      <c r="S320" s="45"/>
      <c r="T320" s="45"/>
      <c r="U320" s="45"/>
      <c r="V320" s="45"/>
      <c r="AD320" s="45"/>
      <c r="AE320" s="45"/>
      <c r="AF320" s="45"/>
      <c r="AG320" s="45"/>
      <c r="AH320" s="45"/>
      <c r="AI320" s="45"/>
      <c r="AJ320" s="45"/>
      <c r="HM320" s="11">
        <v>5900</v>
      </c>
      <c r="HN320" s="11">
        <v>4300</v>
      </c>
      <c r="HO320" s="11">
        <v>7100</v>
      </c>
      <c r="HP320" s="11">
        <v>2500</v>
      </c>
      <c r="HQ320" s="11">
        <v>200</v>
      </c>
      <c r="HR320" s="11">
        <v>-4100</v>
      </c>
      <c r="HS320" s="11">
        <v>-5000</v>
      </c>
      <c r="HT320" s="11">
        <v>-3400</v>
      </c>
      <c r="HU320" s="11">
        <v>-2600</v>
      </c>
    </row>
    <row r="321" spans="2:253" s="11" customFormat="1" x14ac:dyDescent="0.2">
      <c r="B321" s="45"/>
      <c r="C321" s="45"/>
      <c r="D321" s="45"/>
      <c r="E321" s="45"/>
      <c r="F321" s="45"/>
      <c r="G321" s="45"/>
      <c r="H321" s="45"/>
      <c r="P321" s="45"/>
      <c r="Q321" s="45"/>
      <c r="R321" s="45"/>
      <c r="S321" s="45"/>
      <c r="T321" s="45"/>
      <c r="U321" s="45"/>
      <c r="V321" s="45"/>
      <c r="AD321" s="45"/>
      <c r="AE321" s="45"/>
      <c r="AF321" s="45"/>
      <c r="AG321" s="45"/>
      <c r="AH321" s="45"/>
      <c r="AI321" s="45"/>
      <c r="AJ321" s="45"/>
      <c r="HN321" s="11">
        <v>6200</v>
      </c>
      <c r="HO321" s="11">
        <v>4100</v>
      </c>
      <c r="HP321" s="11">
        <v>4700</v>
      </c>
      <c r="HQ321" s="11">
        <v>1100</v>
      </c>
      <c r="HR321" s="11">
        <v>-4600</v>
      </c>
      <c r="HS321" s="11">
        <v>-5800</v>
      </c>
      <c r="HT321" s="11">
        <v>-4900</v>
      </c>
      <c r="HU321" s="11">
        <v>-2100</v>
      </c>
      <c r="HV321" s="11">
        <v>-2200</v>
      </c>
    </row>
    <row r="322" spans="2:253" s="11" customFormat="1" x14ac:dyDescent="0.2">
      <c r="B322" s="45"/>
      <c r="C322" s="45"/>
      <c r="D322" s="45"/>
      <c r="E322" s="45"/>
      <c r="F322" s="45"/>
      <c r="G322" s="45"/>
      <c r="H322" s="45"/>
      <c r="P322" s="45"/>
      <c r="Q322" s="45"/>
      <c r="R322" s="45"/>
      <c r="S322" s="45"/>
      <c r="T322" s="45"/>
      <c r="U322" s="45"/>
      <c r="V322" s="45"/>
      <c r="AD322" s="45"/>
      <c r="AE322" s="45"/>
      <c r="AF322" s="45"/>
      <c r="AG322" s="45"/>
      <c r="AH322" s="45"/>
      <c r="AI322" s="45"/>
      <c r="AJ322" s="45"/>
      <c r="HO322" s="11">
        <v>6300</v>
      </c>
      <c r="HP322" s="11">
        <v>4200</v>
      </c>
      <c r="HQ322" s="11">
        <v>4200</v>
      </c>
      <c r="HR322" s="11">
        <v>-4000</v>
      </c>
      <c r="HS322" s="11">
        <v>-6900</v>
      </c>
      <c r="HT322" s="11">
        <v>-6400</v>
      </c>
      <c r="HU322" s="11">
        <v>-4900</v>
      </c>
      <c r="HV322" s="11">
        <v>-2700</v>
      </c>
      <c r="HW322" s="11">
        <v>-4700</v>
      </c>
    </row>
    <row r="323" spans="2:253" s="11" customFormat="1" x14ac:dyDescent="0.2">
      <c r="B323" s="45"/>
      <c r="C323" s="45"/>
      <c r="D323" s="45"/>
      <c r="E323" s="45"/>
      <c r="F323" s="45"/>
      <c r="G323" s="45"/>
      <c r="H323" s="45"/>
      <c r="P323" s="45"/>
      <c r="Q323" s="45"/>
      <c r="R323" s="45"/>
      <c r="S323" s="45"/>
      <c r="T323" s="45"/>
      <c r="U323" s="45"/>
      <c r="V323" s="45"/>
      <c r="AD323" s="45"/>
      <c r="AE323" s="45"/>
      <c r="AF323" s="45"/>
      <c r="AG323" s="45"/>
      <c r="AH323" s="45"/>
      <c r="AI323" s="45"/>
      <c r="AJ323" s="45"/>
      <c r="HP323" s="11">
        <v>5500</v>
      </c>
      <c r="HQ323" s="11">
        <v>3300</v>
      </c>
      <c r="HR323" s="11">
        <v>-2200</v>
      </c>
      <c r="HS323" s="11">
        <v>-6000</v>
      </c>
      <c r="HT323" s="11">
        <v>-5600</v>
      </c>
      <c r="HU323" s="11">
        <v>-4200</v>
      </c>
      <c r="HV323" s="11">
        <v>-3400</v>
      </c>
      <c r="HW323" s="11">
        <v>-4600</v>
      </c>
      <c r="HX323" s="11">
        <v>-4900</v>
      </c>
    </row>
    <row r="324" spans="2:253" s="11" customFormat="1" x14ac:dyDescent="0.2">
      <c r="B324" s="45"/>
      <c r="C324" s="45"/>
      <c r="D324" s="45"/>
      <c r="E324" s="45"/>
      <c r="F324" s="45"/>
      <c r="G324" s="45"/>
      <c r="H324" s="45"/>
      <c r="P324" s="45"/>
      <c r="Q324" s="45"/>
      <c r="R324" s="45"/>
      <c r="S324" s="45"/>
      <c r="T324" s="45"/>
      <c r="U324" s="45"/>
      <c r="V324" s="45"/>
      <c r="AD324" s="45"/>
      <c r="AE324" s="45"/>
      <c r="AF324" s="45"/>
      <c r="AG324" s="45"/>
      <c r="AH324" s="45"/>
      <c r="AI324" s="45"/>
      <c r="AJ324" s="45"/>
      <c r="HQ324" s="11">
        <v>3200</v>
      </c>
      <c r="HR324" s="11">
        <v>-2700</v>
      </c>
      <c r="HS324" s="11">
        <v>-6000</v>
      </c>
      <c r="HT324" s="11">
        <v>-5400</v>
      </c>
      <c r="HU324" s="11">
        <v>-1700</v>
      </c>
      <c r="HV324" s="11">
        <v>-2400</v>
      </c>
      <c r="HW324" s="11">
        <v>-4700</v>
      </c>
      <c r="HX324" s="11">
        <v>-4900</v>
      </c>
      <c r="HY324" s="11">
        <v>-3500</v>
      </c>
    </row>
    <row r="325" spans="2:253" s="11" customFormat="1" x14ac:dyDescent="0.2">
      <c r="B325" s="45"/>
      <c r="C325" s="45"/>
      <c r="D325" s="45"/>
      <c r="E325" s="45"/>
      <c r="F325" s="45"/>
      <c r="G325" s="45"/>
      <c r="H325" s="45"/>
      <c r="P325" s="45"/>
      <c r="Q325" s="45"/>
      <c r="R325" s="45"/>
      <c r="S325" s="45"/>
      <c r="T325" s="45"/>
      <c r="U325" s="45"/>
      <c r="V325" s="45"/>
      <c r="AD325" s="45"/>
      <c r="AE325" s="45"/>
      <c r="AF325" s="45"/>
      <c r="AG325" s="45"/>
      <c r="AH325" s="45"/>
      <c r="AI325" s="45"/>
      <c r="AJ325" s="45"/>
      <c r="HT325" s="11">
        <v>-2000</v>
      </c>
      <c r="HU325" s="11">
        <v>1100</v>
      </c>
      <c r="HV325" s="11">
        <v>2400</v>
      </c>
      <c r="HW325" s="11">
        <v>-2400</v>
      </c>
      <c r="HX325" s="11">
        <v>-3400</v>
      </c>
      <c r="HY325" s="11">
        <v>-1600</v>
      </c>
      <c r="HZ325" s="11">
        <v>300</v>
      </c>
      <c r="IA325" s="11">
        <v>100</v>
      </c>
      <c r="IB325" s="11">
        <v>-2100</v>
      </c>
    </row>
    <row r="326" spans="2:253" s="11" customFormat="1" x14ac:dyDescent="0.2">
      <c r="B326" s="45"/>
      <c r="C326" s="45"/>
      <c r="D326" s="45"/>
      <c r="E326" s="45"/>
      <c r="F326" s="45"/>
      <c r="G326" s="45"/>
      <c r="H326" s="45"/>
      <c r="P326" s="45"/>
      <c r="Q326" s="45"/>
      <c r="R326" s="45"/>
      <c r="S326" s="45"/>
      <c r="T326" s="45"/>
      <c r="U326" s="45"/>
      <c r="V326" s="45"/>
      <c r="AD326" s="45"/>
      <c r="AE326" s="45"/>
      <c r="AF326" s="45"/>
      <c r="AG326" s="45"/>
      <c r="AH326" s="45"/>
      <c r="AI326" s="45"/>
      <c r="AJ326" s="45"/>
      <c r="HU326" s="11">
        <v>3700</v>
      </c>
      <c r="HV326" s="11">
        <v>4000</v>
      </c>
      <c r="HW326" s="11">
        <v>-500</v>
      </c>
      <c r="HX326" s="11">
        <v>-3600</v>
      </c>
      <c r="HY326" s="11">
        <v>-1900</v>
      </c>
      <c r="HZ326" s="11">
        <v>-1100</v>
      </c>
      <c r="IA326" s="11">
        <v>-2400</v>
      </c>
      <c r="IB326" s="11">
        <v>-3500</v>
      </c>
      <c r="IC326" s="11">
        <v>-3600</v>
      </c>
    </row>
    <row r="327" spans="2:253" s="11" customFormat="1" x14ac:dyDescent="0.2">
      <c r="B327" s="45"/>
      <c r="C327" s="45"/>
      <c r="D327" s="45"/>
      <c r="E327" s="45"/>
      <c r="F327" s="45"/>
      <c r="G327" s="45"/>
      <c r="H327" s="45"/>
      <c r="P327" s="45"/>
      <c r="Q327" s="45"/>
      <c r="R327" s="45"/>
      <c r="S327" s="45"/>
      <c r="T327" s="45"/>
      <c r="U327" s="45"/>
      <c r="V327" s="45"/>
      <c r="AD327" s="45"/>
      <c r="AE327" s="45"/>
      <c r="AF327" s="45"/>
      <c r="AG327" s="45"/>
      <c r="AH327" s="45"/>
      <c r="AI327" s="45"/>
      <c r="AJ327" s="45"/>
      <c r="HV327" s="11">
        <v>5600</v>
      </c>
    </row>
    <row r="328" spans="2:253" s="11" customFormat="1" x14ac:dyDescent="0.2">
      <c r="B328" s="45"/>
      <c r="C328" s="45"/>
      <c r="D328" s="45"/>
      <c r="E328" s="45"/>
      <c r="F328" s="45"/>
      <c r="G328" s="45"/>
      <c r="H328" s="45"/>
      <c r="P328" s="45"/>
      <c r="Q328" s="45"/>
      <c r="R328" s="45"/>
      <c r="S328" s="45"/>
      <c r="T328" s="45"/>
      <c r="U328" s="45"/>
      <c r="V328" s="45"/>
      <c r="AD328" s="45"/>
      <c r="AE328" s="45"/>
      <c r="AF328" s="45"/>
      <c r="AG328" s="45"/>
      <c r="AH328" s="45"/>
      <c r="AI328" s="45"/>
      <c r="AJ328" s="45"/>
      <c r="HW328" s="11">
        <v>1800</v>
      </c>
      <c r="HX328" s="11">
        <v>-2900</v>
      </c>
      <c r="HY328" s="11">
        <v>900</v>
      </c>
      <c r="HZ328" s="11">
        <v>500</v>
      </c>
      <c r="IA328" s="11">
        <v>1200</v>
      </c>
      <c r="IB328" s="11">
        <v>1800</v>
      </c>
      <c r="IC328" s="11">
        <v>700</v>
      </c>
      <c r="ID328" s="11">
        <v>-1300</v>
      </c>
      <c r="IE328" s="11">
        <v>-1800</v>
      </c>
    </row>
    <row r="329" spans="2:253" s="11" customFormat="1" x14ac:dyDescent="0.2">
      <c r="B329" s="45"/>
      <c r="C329" s="45"/>
      <c r="D329" s="45"/>
      <c r="E329" s="45"/>
      <c r="F329" s="45"/>
      <c r="G329" s="45"/>
      <c r="H329" s="45"/>
      <c r="P329" s="45"/>
      <c r="Q329" s="45"/>
      <c r="R329" s="45"/>
      <c r="S329" s="45"/>
      <c r="T329" s="45"/>
      <c r="U329" s="45"/>
      <c r="V329" s="45"/>
      <c r="AD329" s="45"/>
      <c r="AE329" s="45"/>
      <c r="AF329" s="45"/>
      <c r="AG329" s="45"/>
      <c r="AH329" s="45"/>
      <c r="AI329" s="45"/>
      <c r="AJ329" s="45"/>
      <c r="HX329" s="11">
        <v>1200</v>
      </c>
      <c r="HY329" s="11">
        <v>1900</v>
      </c>
      <c r="HZ329" s="11">
        <v>1600</v>
      </c>
      <c r="IA329" s="11">
        <v>1200</v>
      </c>
      <c r="IB329" s="11">
        <v>1300</v>
      </c>
      <c r="IC329" s="11">
        <v>-100</v>
      </c>
      <c r="ID329" s="11">
        <v>-500</v>
      </c>
      <c r="IE329" s="11">
        <v>-100</v>
      </c>
      <c r="IF329" s="11">
        <v>-1900</v>
      </c>
    </row>
    <row r="330" spans="2:253" s="11" customFormat="1" x14ac:dyDescent="0.2">
      <c r="B330" s="45"/>
      <c r="C330" s="45"/>
      <c r="D330" s="45"/>
      <c r="E330" s="45"/>
      <c r="F330" s="45"/>
      <c r="G330" s="45"/>
      <c r="H330" s="45"/>
      <c r="P330" s="45"/>
      <c r="Q330" s="45"/>
      <c r="R330" s="45"/>
      <c r="S330" s="45"/>
      <c r="T330" s="45"/>
      <c r="U330" s="45"/>
      <c r="V330" s="45"/>
      <c r="AD330" s="45"/>
      <c r="AE330" s="45"/>
      <c r="AF330" s="45"/>
      <c r="AG330" s="45"/>
      <c r="AH330" s="45"/>
      <c r="AI330" s="45"/>
      <c r="AJ330" s="45"/>
      <c r="IA330" s="11">
        <v>4500</v>
      </c>
      <c r="IB330" s="11">
        <v>300</v>
      </c>
      <c r="IC330" s="11">
        <v>2800</v>
      </c>
      <c r="ID330" s="11">
        <v>5500</v>
      </c>
      <c r="IE330" s="11">
        <v>2200</v>
      </c>
      <c r="IF330" s="11">
        <v>800</v>
      </c>
      <c r="IG330" s="11">
        <v>600</v>
      </c>
      <c r="IH330" s="11">
        <v>700</v>
      </c>
      <c r="II330" s="11">
        <v>-700</v>
      </c>
    </row>
    <row r="331" spans="2:253" s="11" customFormat="1" x14ac:dyDescent="0.2">
      <c r="B331" s="45"/>
      <c r="C331" s="45"/>
      <c r="D331" s="45"/>
      <c r="E331" s="45"/>
      <c r="F331" s="45"/>
      <c r="G331" s="45"/>
      <c r="H331" s="45"/>
      <c r="P331" s="45"/>
      <c r="Q331" s="45"/>
      <c r="R331" s="45"/>
      <c r="S331" s="45"/>
      <c r="T331" s="45"/>
      <c r="U331" s="45"/>
      <c r="V331" s="45"/>
      <c r="AD331" s="45"/>
      <c r="AE331" s="45"/>
      <c r="AF331" s="45"/>
      <c r="AG331" s="45"/>
      <c r="AH331" s="45"/>
      <c r="AI331" s="45"/>
      <c r="AJ331" s="45"/>
      <c r="IB331" s="11">
        <v>700</v>
      </c>
      <c r="IC331" s="11">
        <v>1800</v>
      </c>
      <c r="ID331" s="11">
        <v>5200</v>
      </c>
      <c r="IE331" s="11">
        <v>2900</v>
      </c>
      <c r="IF331" s="11">
        <v>1000</v>
      </c>
      <c r="IG331" s="11">
        <v>1600</v>
      </c>
      <c r="IH331" s="11">
        <v>100</v>
      </c>
      <c r="II331" s="11">
        <v>-900</v>
      </c>
      <c r="IJ331" s="11">
        <v>-1400</v>
      </c>
    </row>
    <row r="332" spans="2:253" s="11" customFormat="1" x14ac:dyDescent="0.2">
      <c r="B332" s="45"/>
      <c r="C332" s="45"/>
      <c r="D332" s="45"/>
      <c r="E332" s="45"/>
      <c r="F332" s="45"/>
      <c r="G332" s="45"/>
      <c r="H332" s="45"/>
      <c r="P332" s="45"/>
      <c r="Q332" s="45"/>
      <c r="R332" s="45"/>
      <c r="S332" s="45"/>
      <c r="T332" s="45"/>
      <c r="U332" s="45"/>
      <c r="V332" s="45"/>
      <c r="AD332" s="45"/>
      <c r="AE332" s="45"/>
      <c r="AF332" s="45"/>
      <c r="AG332" s="45"/>
      <c r="AH332" s="45"/>
      <c r="AI332" s="45"/>
      <c r="AJ332" s="45"/>
      <c r="IC332" s="11">
        <v>3000</v>
      </c>
      <c r="ID332" s="11">
        <v>5500</v>
      </c>
      <c r="IE332" s="11">
        <v>4000</v>
      </c>
      <c r="IF332" s="11">
        <v>1000</v>
      </c>
      <c r="IG332" s="11">
        <v>900</v>
      </c>
      <c r="IH332" s="11">
        <v>-1400</v>
      </c>
      <c r="II332" s="11">
        <v>-2100</v>
      </c>
      <c r="IJ332" s="11">
        <v>-200</v>
      </c>
      <c r="IK332" s="11">
        <v>700</v>
      </c>
    </row>
    <row r="333" spans="2:253" s="11" customFormat="1" x14ac:dyDescent="0.2">
      <c r="B333" s="45"/>
      <c r="C333" s="45"/>
      <c r="D333" s="45"/>
      <c r="E333" s="45"/>
      <c r="F333" s="45"/>
      <c r="G333" s="45"/>
      <c r="H333" s="45"/>
      <c r="P333" s="45"/>
      <c r="Q333" s="45"/>
      <c r="R333" s="45"/>
      <c r="S333" s="45"/>
      <c r="T333" s="45"/>
      <c r="U333" s="45"/>
      <c r="V333" s="45"/>
      <c r="AD333" s="45"/>
      <c r="AE333" s="45"/>
      <c r="AF333" s="45"/>
      <c r="AG333" s="45"/>
      <c r="AH333" s="45"/>
      <c r="AI333" s="45"/>
      <c r="AJ333" s="45"/>
      <c r="ID333" s="11">
        <v>6700</v>
      </c>
      <c r="IE333" s="11">
        <v>3400</v>
      </c>
      <c r="IF333" s="11">
        <v>2000</v>
      </c>
      <c r="IG333" s="11">
        <v>300</v>
      </c>
      <c r="IH333" s="11">
        <v>-600</v>
      </c>
      <c r="II333" s="11">
        <v>-1600</v>
      </c>
      <c r="IJ333" s="11">
        <v>400</v>
      </c>
      <c r="IK333" s="11">
        <v>2000</v>
      </c>
      <c r="IL333" s="11">
        <v>100</v>
      </c>
    </row>
    <row r="334" spans="2:253" s="11" customFormat="1" x14ac:dyDescent="0.2">
      <c r="B334" s="45"/>
      <c r="C334" s="45"/>
      <c r="D334" s="45"/>
      <c r="E334" s="45"/>
      <c r="F334" s="45"/>
      <c r="G334" s="45"/>
      <c r="H334" s="45"/>
      <c r="P334" s="45"/>
      <c r="Q334" s="45"/>
      <c r="R334" s="45"/>
      <c r="S334" s="45"/>
      <c r="T334" s="45"/>
      <c r="U334" s="45"/>
      <c r="V334" s="45"/>
      <c r="AD334" s="45"/>
      <c r="AE334" s="45"/>
      <c r="AF334" s="45"/>
      <c r="AG334" s="45"/>
      <c r="AH334" s="45"/>
      <c r="AI334" s="45"/>
      <c r="AJ334" s="45"/>
      <c r="IE334" s="11">
        <v>4600</v>
      </c>
      <c r="IF334" s="11">
        <v>900</v>
      </c>
      <c r="IG334" s="11">
        <v>2200</v>
      </c>
      <c r="IH334" s="11">
        <v>-500</v>
      </c>
      <c r="II334" s="11">
        <v>-1000</v>
      </c>
      <c r="IJ334" s="11">
        <v>-700</v>
      </c>
      <c r="IK334" s="11">
        <v>-800</v>
      </c>
      <c r="IL334" s="11">
        <v>-1500</v>
      </c>
      <c r="IM334" s="11">
        <v>-1900</v>
      </c>
    </row>
    <row r="335" spans="2:253" s="11" customFormat="1" x14ac:dyDescent="0.2">
      <c r="B335" s="45"/>
      <c r="C335" s="45"/>
      <c r="D335" s="45"/>
      <c r="E335" s="45"/>
      <c r="F335" s="45"/>
      <c r="G335" s="45"/>
      <c r="H335" s="45"/>
      <c r="P335" s="45"/>
      <c r="Q335" s="45"/>
      <c r="R335" s="45"/>
      <c r="S335" s="45"/>
      <c r="T335" s="45"/>
      <c r="U335" s="45"/>
      <c r="V335" s="45"/>
      <c r="AD335" s="45"/>
      <c r="AE335" s="45"/>
      <c r="AF335" s="45"/>
      <c r="AG335" s="45"/>
      <c r="AH335" s="45"/>
      <c r="AI335" s="45"/>
      <c r="AJ335" s="45"/>
      <c r="IH335" s="11">
        <v>1000</v>
      </c>
      <c r="II335" s="11">
        <v>-1400</v>
      </c>
      <c r="IJ335" s="11">
        <v>-1900</v>
      </c>
      <c r="IK335" s="11">
        <v>-1500</v>
      </c>
      <c r="IL335" s="11">
        <v>-2400</v>
      </c>
      <c r="IM335" s="11">
        <v>-2200</v>
      </c>
      <c r="IN335" s="11">
        <v>-1500</v>
      </c>
      <c r="IO335" s="11">
        <v>-1200</v>
      </c>
      <c r="IP335" s="11">
        <v>-300</v>
      </c>
      <c r="IQ335" s="11">
        <v>700</v>
      </c>
      <c r="IR335" s="11">
        <v>3300</v>
      </c>
      <c r="IS335" s="11">
        <v>3400</v>
      </c>
    </row>
    <row r="336" spans="2:253" s="11" customFormat="1" x14ac:dyDescent="0.2">
      <c r="B336" s="45"/>
      <c r="C336" s="45"/>
      <c r="D336" s="45"/>
      <c r="E336" s="45"/>
      <c r="F336" s="45"/>
      <c r="G336" s="45"/>
      <c r="H336" s="45"/>
      <c r="P336" s="45"/>
      <c r="Q336" s="45"/>
      <c r="R336" s="45"/>
      <c r="S336" s="45"/>
      <c r="T336" s="45"/>
      <c r="U336" s="45"/>
      <c r="V336" s="45"/>
      <c r="AD336" s="45"/>
      <c r="AE336" s="45"/>
      <c r="AF336" s="45"/>
      <c r="AG336" s="45"/>
      <c r="AH336" s="45"/>
      <c r="AI336" s="45"/>
      <c r="AJ336" s="45"/>
      <c r="II336" s="11">
        <v>200</v>
      </c>
      <c r="IJ336" s="11">
        <v>-2000</v>
      </c>
      <c r="IK336" s="11">
        <v>-1600</v>
      </c>
      <c r="IL336" s="11">
        <v>-2800</v>
      </c>
      <c r="IM336" s="11">
        <v>-2400</v>
      </c>
      <c r="IN336" s="11">
        <v>-1900</v>
      </c>
      <c r="IO336" s="11">
        <v>-1100</v>
      </c>
      <c r="IP336" s="11">
        <v>-900</v>
      </c>
      <c r="IQ336" s="11">
        <v>-900</v>
      </c>
      <c r="IR336" s="11">
        <v>1400</v>
      </c>
      <c r="IS336" s="11">
        <v>3000</v>
      </c>
    </row>
    <row r="337" spans="1:256" s="11" customFormat="1" x14ac:dyDescent="0.2">
      <c r="B337" s="45"/>
      <c r="C337" s="45"/>
      <c r="D337" s="45"/>
      <c r="E337" s="45"/>
      <c r="F337" s="45"/>
      <c r="G337" s="45"/>
      <c r="H337" s="45"/>
      <c r="P337" s="45"/>
      <c r="Q337" s="45"/>
      <c r="R337" s="45"/>
      <c r="S337" s="45"/>
      <c r="T337" s="45"/>
      <c r="U337" s="45"/>
      <c r="V337" s="45"/>
      <c r="AD337" s="45"/>
      <c r="AE337" s="45"/>
      <c r="AF337" s="45"/>
      <c r="AG337" s="45"/>
      <c r="AH337" s="45"/>
      <c r="AI337" s="45"/>
      <c r="AJ337" s="45"/>
      <c r="IJ337" s="11">
        <v>-1600</v>
      </c>
      <c r="IK337" s="11">
        <v>-2100</v>
      </c>
      <c r="IL337" s="11">
        <v>-2100</v>
      </c>
      <c r="IM337" s="11">
        <v>-3100</v>
      </c>
      <c r="IN337" s="11">
        <v>-1900</v>
      </c>
      <c r="IO337" s="11">
        <v>-1400</v>
      </c>
      <c r="IP337" s="11">
        <v>-1300</v>
      </c>
      <c r="IQ337" s="11">
        <v>-900</v>
      </c>
      <c r="IR337" s="11">
        <v>-300</v>
      </c>
      <c r="IS337" s="11">
        <v>1000</v>
      </c>
    </row>
    <row r="338" spans="1:256" s="11" customFormat="1" x14ac:dyDescent="0.2">
      <c r="B338" s="45"/>
      <c r="C338" s="45"/>
      <c r="D338" s="45"/>
      <c r="E338" s="45"/>
      <c r="F338" s="45"/>
      <c r="G338" s="45"/>
      <c r="H338" s="45"/>
      <c r="P338" s="45"/>
      <c r="Q338" s="45"/>
      <c r="R338" s="45"/>
      <c r="S338" s="45"/>
      <c r="T338" s="45"/>
      <c r="U338" s="45"/>
      <c r="V338" s="45"/>
      <c r="AD338" s="45"/>
      <c r="AE338" s="45"/>
      <c r="AF338" s="45"/>
      <c r="AG338" s="45"/>
      <c r="AH338" s="45"/>
      <c r="AI338" s="45"/>
      <c r="AJ338" s="45"/>
      <c r="IK338" s="11">
        <v>-1200</v>
      </c>
      <c r="IL338" s="11">
        <v>-2700</v>
      </c>
      <c r="IM338" s="11">
        <v>-1900</v>
      </c>
      <c r="IN338" s="11">
        <v>-2000</v>
      </c>
      <c r="IO338" s="11">
        <v>-1000</v>
      </c>
      <c r="IP338" s="11">
        <v>-600</v>
      </c>
      <c r="IQ338" s="11">
        <v>-400</v>
      </c>
      <c r="IR338" s="11">
        <v>500</v>
      </c>
      <c r="IS338" s="11">
        <v>400</v>
      </c>
    </row>
    <row r="339" spans="1:256" s="11" customFormat="1" x14ac:dyDescent="0.2">
      <c r="B339" s="45"/>
      <c r="C339" s="45"/>
      <c r="D339" s="45"/>
      <c r="E339" s="45"/>
      <c r="F339" s="45"/>
      <c r="G339" s="45"/>
      <c r="H339" s="45"/>
      <c r="P339" s="45"/>
      <c r="Q339" s="45"/>
      <c r="R339" s="45"/>
      <c r="S339" s="45"/>
      <c r="T339" s="45"/>
      <c r="U339" s="45"/>
      <c r="V339" s="45"/>
      <c r="AD339" s="45"/>
      <c r="AE339" s="45"/>
      <c r="AF339" s="45"/>
      <c r="AG339" s="45"/>
      <c r="AH339" s="45"/>
      <c r="AI339" s="45"/>
      <c r="AJ339" s="45"/>
      <c r="IL339" s="11">
        <v>-2500</v>
      </c>
      <c r="IM339" s="11">
        <v>-2400</v>
      </c>
      <c r="IN339" s="11">
        <v>-1200</v>
      </c>
      <c r="IO339" s="11">
        <v>-1300</v>
      </c>
      <c r="IP339" s="11">
        <v>-700</v>
      </c>
      <c r="IQ339" s="11">
        <v>-800</v>
      </c>
      <c r="IR339" s="11">
        <v>-900</v>
      </c>
      <c r="IS339" s="11">
        <v>900</v>
      </c>
    </row>
    <row r="340" spans="1:256" s="11" customFormat="1" x14ac:dyDescent="0.2">
      <c r="B340" s="45"/>
      <c r="C340" s="45"/>
      <c r="D340" s="45"/>
      <c r="E340" s="45"/>
      <c r="F340" s="45"/>
      <c r="G340" s="45"/>
      <c r="H340" s="45"/>
      <c r="P340" s="45"/>
      <c r="Q340" s="45"/>
      <c r="R340" s="45"/>
      <c r="S340" s="45"/>
      <c r="T340" s="45"/>
      <c r="U340" s="45"/>
      <c r="V340" s="45"/>
      <c r="AD340" s="45"/>
      <c r="AE340" s="45"/>
      <c r="AF340" s="45"/>
      <c r="AG340" s="45"/>
      <c r="AH340" s="45"/>
      <c r="AI340" s="45"/>
      <c r="AJ340" s="45"/>
      <c r="IO340" s="11">
        <v>100</v>
      </c>
      <c r="IP340" s="11">
        <v>0</v>
      </c>
      <c r="IQ340" s="11">
        <v>-800</v>
      </c>
      <c r="IR340" s="11">
        <v>-200</v>
      </c>
      <c r="IS340" s="11">
        <v>1300</v>
      </c>
    </row>
    <row r="341" spans="1:256" s="11" customFormat="1" x14ac:dyDescent="0.2">
      <c r="B341" s="45"/>
      <c r="C341" s="45"/>
      <c r="D341" s="45"/>
      <c r="E341" s="45"/>
      <c r="F341" s="45"/>
      <c r="G341" s="45"/>
      <c r="H341" s="45"/>
      <c r="P341" s="45"/>
      <c r="Q341" s="45"/>
      <c r="R341" s="45"/>
      <c r="S341" s="45"/>
      <c r="T341" s="45"/>
      <c r="U341" s="45"/>
      <c r="V341" s="45"/>
      <c r="AD341" s="45"/>
      <c r="AE341" s="45"/>
      <c r="AF341" s="45"/>
      <c r="AG341" s="45"/>
      <c r="AH341" s="45"/>
      <c r="AI341" s="45"/>
      <c r="AJ341" s="45"/>
      <c r="IP341" s="11">
        <v>900</v>
      </c>
      <c r="IQ341" s="11">
        <v>-400</v>
      </c>
      <c r="IR341" s="11">
        <v>100</v>
      </c>
      <c r="IS341" s="11">
        <v>1500</v>
      </c>
    </row>
    <row r="342" spans="1:256" s="11" customFormat="1" x14ac:dyDescent="0.2">
      <c r="B342" s="45"/>
      <c r="C342" s="45"/>
      <c r="D342" s="45"/>
      <c r="E342" s="45"/>
      <c r="F342" s="45"/>
      <c r="G342" s="45"/>
      <c r="H342" s="45"/>
      <c r="P342" s="45"/>
      <c r="Q342" s="45"/>
      <c r="R342" s="45"/>
      <c r="S342" s="45"/>
      <c r="T342" s="45"/>
      <c r="U342" s="45"/>
      <c r="V342" s="45"/>
      <c r="AD342" s="45"/>
      <c r="AE342" s="45"/>
      <c r="AF342" s="45"/>
      <c r="AG342" s="45"/>
      <c r="AH342" s="45"/>
      <c r="AI342" s="45"/>
      <c r="AJ342" s="45"/>
      <c r="IQ342" s="11">
        <v>-200</v>
      </c>
      <c r="IR342" s="11">
        <v>300</v>
      </c>
      <c r="IS342" s="11">
        <v>1900</v>
      </c>
    </row>
    <row r="343" spans="1:256" s="11" customFormat="1" x14ac:dyDescent="0.2">
      <c r="B343" s="45"/>
      <c r="C343" s="45"/>
      <c r="D343" s="45"/>
      <c r="E343" s="45"/>
      <c r="F343" s="45"/>
      <c r="G343" s="45"/>
      <c r="H343" s="45"/>
      <c r="P343" s="45"/>
      <c r="Q343" s="45"/>
      <c r="R343" s="45"/>
      <c r="S343" s="45"/>
      <c r="T343" s="45"/>
      <c r="U343" s="45"/>
      <c r="V343" s="45"/>
      <c r="AD343" s="45"/>
      <c r="AE343" s="45"/>
      <c r="AF343" s="45"/>
      <c r="AG343" s="45"/>
      <c r="AH343" s="45"/>
      <c r="AI343" s="45"/>
      <c r="AJ343" s="45"/>
      <c r="IR343" s="11">
        <v>2200</v>
      </c>
      <c r="IS343" s="11">
        <v>1800</v>
      </c>
    </row>
    <row r="344" spans="1:256" s="11" customFormat="1" x14ac:dyDescent="0.2">
      <c r="B344" s="45"/>
      <c r="C344" s="45"/>
      <c r="D344" s="45"/>
      <c r="E344" s="45"/>
      <c r="F344" s="45"/>
      <c r="G344" s="45"/>
      <c r="H344" s="45"/>
      <c r="P344" s="45"/>
      <c r="Q344" s="45"/>
      <c r="R344" s="45"/>
      <c r="S344" s="45"/>
      <c r="T344" s="45"/>
      <c r="U344" s="45"/>
      <c r="V344" s="45"/>
      <c r="AD344" s="45"/>
      <c r="AE344" s="45"/>
      <c r="AF344" s="45"/>
      <c r="AG344" s="45"/>
      <c r="AH344" s="45"/>
      <c r="AI344" s="45"/>
      <c r="AJ344" s="45"/>
      <c r="IS344" s="11">
        <v>2500</v>
      </c>
    </row>
    <row r="345" spans="1:256" s="11" customFormat="1" x14ac:dyDescent="0.2">
      <c r="B345" s="45"/>
      <c r="C345" s="45"/>
      <c r="D345" s="45"/>
      <c r="E345" s="45"/>
      <c r="F345" s="45"/>
      <c r="G345" s="45"/>
      <c r="H345" s="45"/>
      <c r="P345" s="45"/>
      <c r="Q345" s="45"/>
      <c r="R345" s="45"/>
      <c r="S345" s="45"/>
      <c r="T345" s="45"/>
      <c r="U345" s="45"/>
      <c r="V345" s="45"/>
      <c r="AD345" s="45"/>
      <c r="AE345" s="45"/>
      <c r="AF345" s="45"/>
      <c r="AG345" s="45"/>
      <c r="AH345" s="45"/>
      <c r="AI345" s="45"/>
      <c r="AJ345" s="45"/>
    </row>
    <row r="346" spans="1:256" s="11" customFormat="1" x14ac:dyDescent="0.2">
      <c r="B346" s="45"/>
      <c r="C346" s="45"/>
      <c r="D346" s="45"/>
      <c r="E346" s="45"/>
      <c r="F346" s="45"/>
      <c r="G346" s="45"/>
      <c r="H346" s="45"/>
      <c r="P346" s="45"/>
      <c r="Q346" s="45"/>
      <c r="R346" s="45"/>
      <c r="S346" s="45"/>
      <c r="T346" s="45"/>
      <c r="U346" s="45"/>
      <c r="V346" s="45"/>
      <c r="AD346" s="45"/>
      <c r="AE346" s="45"/>
      <c r="AF346" s="45"/>
      <c r="AG346" s="45"/>
      <c r="AH346" s="45"/>
      <c r="AI346" s="45"/>
      <c r="AJ346" s="45"/>
    </row>
    <row r="347" spans="1:256" s="11" customFormat="1" x14ac:dyDescent="0.2">
      <c r="B347" s="45"/>
      <c r="C347" s="45"/>
      <c r="D347" s="45"/>
      <c r="E347" s="45"/>
      <c r="F347" s="45"/>
      <c r="G347" s="45"/>
      <c r="H347" s="45"/>
      <c r="P347" s="45"/>
      <c r="Q347" s="45"/>
      <c r="R347" s="45"/>
      <c r="S347" s="45"/>
      <c r="T347" s="45"/>
      <c r="U347" s="45"/>
      <c r="V347" s="45"/>
      <c r="AD347" s="45"/>
      <c r="AE347" s="45"/>
      <c r="AF347" s="45"/>
      <c r="AG347" s="45"/>
      <c r="AH347" s="45"/>
      <c r="AI347" s="45"/>
      <c r="AJ347" s="45"/>
    </row>
    <row r="348" spans="1:256" s="11" customFormat="1" x14ac:dyDescent="0.2">
      <c r="B348" s="45"/>
      <c r="C348" s="45"/>
      <c r="D348" s="45"/>
      <c r="E348" s="45"/>
      <c r="F348" s="45"/>
      <c r="G348" s="45"/>
      <c r="H348" s="45"/>
      <c r="P348" s="45"/>
      <c r="Q348" s="45"/>
      <c r="R348" s="45"/>
      <c r="S348" s="45"/>
      <c r="T348" s="45"/>
      <c r="U348" s="45"/>
      <c r="V348" s="45"/>
      <c r="AD348" s="45"/>
      <c r="AE348" s="45"/>
      <c r="AF348" s="45"/>
      <c r="AG348" s="45"/>
      <c r="AH348" s="45"/>
      <c r="AI348" s="45"/>
      <c r="AJ348" s="45"/>
      <c r="BU348" s="11">
        <f>BU220-BU214</f>
        <v>-2400</v>
      </c>
      <c r="BV348" s="11">
        <f>BV221-BV214</f>
        <v>-7100</v>
      </c>
      <c r="BW348" s="11">
        <f>BW222-BW214</f>
        <v>-7600</v>
      </c>
      <c r="BX348" s="11">
        <f>BX223-BX215</f>
        <v>-100</v>
      </c>
      <c r="BY348" s="11">
        <f>BY224-BY217</f>
        <v>800</v>
      </c>
      <c r="BZ348" s="11">
        <f>BZ225-BZ217</f>
        <v>-9400</v>
      </c>
      <c r="CA348" s="11">
        <f>CA225-CA218</f>
        <v>-14900</v>
      </c>
      <c r="CB348" s="11">
        <f>CB225-CB221</f>
        <v>-7400</v>
      </c>
      <c r="CC348" s="11">
        <f>CC226-CC221</f>
        <v>-10800</v>
      </c>
      <c r="CD348" s="11">
        <f>CD227-CD221</f>
        <v>-14000</v>
      </c>
      <c r="CE348" s="11">
        <f>CE228-CE222</f>
        <v>-12400</v>
      </c>
      <c r="CF348" s="11">
        <f>CF228-CF223</f>
        <v>-8400</v>
      </c>
      <c r="CG348" s="11">
        <f>CG228-CG224</f>
        <v>-7000</v>
      </c>
      <c r="CH348" s="11">
        <f>CH228-CH225</f>
        <v>-14200</v>
      </c>
      <c r="CI348" s="11">
        <f>CI228-CI226</f>
        <v>200</v>
      </c>
      <c r="CJ348" s="11">
        <f>CJ229-CJ226</f>
        <v>-2300</v>
      </c>
      <c r="CK348" s="11">
        <f>CK230-CK226</f>
        <v>-3000</v>
      </c>
      <c r="CL348" s="11">
        <f>CL231-CL227</f>
        <v>-6500</v>
      </c>
      <c r="CM348" s="11">
        <f>CM232-CM228</f>
        <v>-4700</v>
      </c>
      <c r="CN348" s="11">
        <f>CN233-CN228</f>
        <v>-10400</v>
      </c>
      <c r="CO348" s="11">
        <f>CO233-CO228</f>
        <v>-4600</v>
      </c>
      <c r="CP348" s="11">
        <f>CP233-CP229</f>
        <v>-8200</v>
      </c>
      <c r="CQ348" s="11">
        <f>CQ234-CQ229</f>
        <v>-10600</v>
      </c>
      <c r="CR348" s="11">
        <f>CR235-CR229</f>
        <v>-5700</v>
      </c>
      <c r="CS348" s="11">
        <f>CS236-CS230</f>
        <v>-5200</v>
      </c>
      <c r="CT348" s="11">
        <f>CT237-CT231</f>
        <v>-11300</v>
      </c>
      <c r="CU348" s="11">
        <f>CU238-CU232</f>
        <v>-12000</v>
      </c>
      <c r="CV348" s="11">
        <f>CV238-CV233</f>
        <v>-11600</v>
      </c>
      <c r="CW348" s="11">
        <f>CW238-CW234</f>
        <v>100</v>
      </c>
      <c r="CX348" s="11">
        <f>CX239-CX234</f>
        <v>-4400</v>
      </c>
      <c r="CY348" s="11">
        <f>CY240-CY234</f>
        <v>-3100</v>
      </c>
      <c r="CZ348" s="11">
        <f>CZ241-CZ235</f>
        <v>-5300</v>
      </c>
      <c r="DA348" s="11">
        <f>DA242-DA236</f>
        <v>-3800</v>
      </c>
      <c r="DB348" s="11">
        <f>DB243-DB237</f>
        <v>400</v>
      </c>
      <c r="DC348" s="11">
        <f>DC243-DC238</f>
        <v>-7100</v>
      </c>
      <c r="DD348" s="11">
        <f>DD243-DD239</f>
        <v>-1100</v>
      </c>
      <c r="DE348" s="11">
        <f>DE244-DE239</f>
        <v>-7700</v>
      </c>
      <c r="DF348" s="11">
        <f>DF245-DF239</f>
        <v>-5100</v>
      </c>
      <c r="DG348" s="11">
        <f>DG246-DG240</f>
        <v>2300</v>
      </c>
      <c r="DH348" s="11">
        <f>DH247-DH241</f>
        <v>2800</v>
      </c>
      <c r="DI348" s="11">
        <f>DI247-DI242</f>
        <v>1300</v>
      </c>
      <c r="DJ348" s="11">
        <f>DJ247-DJ243</f>
        <v>3100</v>
      </c>
      <c r="DK348" s="11">
        <f>DK247-DK244</f>
        <v>2700</v>
      </c>
      <c r="DL348" s="11">
        <f>DL248-DL244</f>
        <v>1800</v>
      </c>
      <c r="DM348" s="11">
        <f>DM249-DM244</f>
        <v>5800</v>
      </c>
      <c r="DN348" s="11">
        <f>DN250-DN245</f>
        <v>9300</v>
      </c>
      <c r="DO348" s="11">
        <f>DO251-DO246</f>
        <v>-5400</v>
      </c>
      <c r="DP348" s="11">
        <f>DP251-DP247</f>
        <v>-7300</v>
      </c>
      <c r="DQ348" s="11">
        <f>DQ251-DQ248</f>
        <v>-100</v>
      </c>
      <c r="DR348" s="11">
        <f>DR251-DR248</f>
        <v>-18200</v>
      </c>
      <c r="DS348" s="11">
        <f>DS251-DS248</f>
        <v>-22200</v>
      </c>
      <c r="DT348" s="11">
        <f>DT252-DT248</f>
        <v>-20600</v>
      </c>
      <c r="DU348" s="11">
        <f>DU253-DU249</f>
        <v>-600</v>
      </c>
      <c r="DV348" s="11">
        <f>DV254-DV250</f>
        <v>1600</v>
      </c>
      <c r="DW348" s="11">
        <f>DW255-DW251</f>
        <v>-5600</v>
      </c>
      <c r="DX348" s="11">
        <f>DX255-DX252</f>
        <v>-1900</v>
      </c>
      <c r="DY348" s="11">
        <f>DY255-DY252</f>
        <v>-2900</v>
      </c>
      <c r="DZ348" s="11">
        <f>DZ256-DZ252</f>
        <v>-3300</v>
      </c>
      <c r="EA348" s="11">
        <f>EA257-EA252</f>
        <v>-8900</v>
      </c>
      <c r="EB348" s="11">
        <f>EB258-EB252</f>
        <v>-6300</v>
      </c>
      <c r="EC348" s="11">
        <f>EC259-EC253</f>
        <v>-4400</v>
      </c>
      <c r="ED348" s="11">
        <f>ED260-ED254</f>
        <v>4800</v>
      </c>
      <c r="EE348" s="11">
        <f>EE260-EE255</f>
        <v>9800</v>
      </c>
      <c r="EF348" s="11">
        <f>EF260-EF256</f>
        <v>-1500</v>
      </c>
      <c r="EG348" s="11">
        <f>EG261-EG256</f>
        <v>-2900</v>
      </c>
      <c r="EH348" s="11">
        <f>EH262-EH256</f>
        <v>5600</v>
      </c>
      <c r="EI348" s="11">
        <f>EI263-EI257</f>
        <v>5600</v>
      </c>
      <c r="EJ348" s="11">
        <f>EJ264-EJ258</f>
        <v>-700</v>
      </c>
      <c r="EK348" s="11">
        <f>EK265-EK259</f>
        <v>4500</v>
      </c>
      <c r="EL348" s="11">
        <f>EL265-EL260</f>
        <v>14200</v>
      </c>
      <c r="EM348" s="11">
        <f>EM265-EM262</f>
        <v>3500</v>
      </c>
      <c r="EN348" s="11">
        <f>EN266-EN262</f>
        <v>5300</v>
      </c>
      <c r="EO348" s="11">
        <f>EO267-EO262</f>
        <v>9200</v>
      </c>
      <c r="EP348" s="11">
        <f>EP268-EP262</f>
        <v>10400</v>
      </c>
      <c r="EQ348" s="11">
        <f>EQ269-EQ263</f>
        <v>14800</v>
      </c>
      <c r="ER348" s="11">
        <f>ER270-ER264</f>
        <v>6800</v>
      </c>
      <c r="ES348" s="11">
        <f>ES270-ES265</f>
        <v>9700</v>
      </c>
      <c r="ET348" s="11">
        <f>ET270-ET266</f>
        <v>5400</v>
      </c>
      <c r="EU348" s="11">
        <f>EU271-EU266</f>
        <v>13200</v>
      </c>
      <c r="EV348" s="11">
        <f>EV272-EV266</f>
        <v>9300</v>
      </c>
      <c r="EW348" s="11">
        <f>EW273-EW267</f>
        <v>8300</v>
      </c>
      <c r="EX348" s="11">
        <f>EX274-EX268</f>
        <v>7800</v>
      </c>
      <c r="EY348" s="11">
        <f>EY275-EY269</f>
        <v>4500</v>
      </c>
      <c r="EZ348" s="11">
        <f>EZ275-EZ270</f>
        <v>5700</v>
      </c>
      <c r="FA348" s="11">
        <f>FA275-FA271</f>
        <v>9200</v>
      </c>
      <c r="FB348" s="11">
        <f>FB276-FB271</f>
        <v>7300</v>
      </c>
      <c r="FC348" s="11">
        <f>FC277-FC271</f>
        <v>-4000</v>
      </c>
      <c r="FD348" s="11">
        <f>FD278-FD272</f>
        <v>3300</v>
      </c>
      <c r="FE348" s="11">
        <f>FE279-FE273</f>
        <v>-4800</v>
      </c>
      <c r="FF348" s="11">
        <f>FF280-FF274</f>
        <v>-7100</v>
      </c>
      <c r="FG348" s="11">
        <f>FG280-FG275</f>
        <v>3400</v>
      </c>
      <c r="FH348" s="11">
        <f>FH280-FH276</f>
        <v>3700</v>
      </c>
      <c r="FI348" s="11">
        <f>FI281-FI276</f>
        <v>-2100</v>
      </c>
      <c r="FJ348" s="11">
        <f>FJ282-FJ276</f>
        <v>1100</v>
      </c>
      <c r="FK348" s="11">
        <f>FK283-FK277</f>
        <v>700</v>
      </c>
      <c r="FL348" s="11">
        <f>FL284-FL278</f>
        <v>-400</v>
      </c>
      <c r="FM348" s="11">
        <f>FM285-FM279</f>
        <v>9700</v>
      </c>
      <c r="FN348" s="11">
        <f>FN285-FN280</f>
        <v>7900</v>
      </c>
      <c r="FO348" s="11">
        <f>FO285-FO281</f>
        <v>3700</v>
      </c>
      <c r="FP348" s="11">
        <f>FP285-FP281</f>
        <v>1800</v>
      </c>
      <c r="FQ348" s="11">
        <f>FQ286-FQ281</f>
        <v>-5100</v>
      </c>
      <c r="FR348" s="11">
        <f>FR287-FR282</f>
        <v>-3900</v>
      </c>
      <c r="FS348" s="11">
        <f>FS288-FS283</f>
        <v>-3500</v>
      </c>
      <c r="FT348" s="11">
        <f>FT289-FT284</f>
        <v>-5400</v>
      </c>
      <c r="FU348" s="11">
        <f>FU289-FU285</f>
        <v>-7600</v>
      </c>
      <c r="FV348" s="11">
        <f>FV289-FV286</f>
        <v>-1600</v>
      </c>
      <c r="FW348" s="11">
        <f>FW290-FW286</f>
        <v>-700</v>
      </c>
      <c r="FX348" s="11">
        <f>FX291-FX286</f>
        <v>1600</v>
      </c>
      <c r="FY348" s="11">
        <f>FY292-FY286</f>
        <v>1700</v>
      </c>
      <c r="FZ348" s="11">
        <f>FZ293-FZ287</f>
        <v>2500</v>
      </c>
      <c r="GA348" s="11">
        <f>GA294-GA288</f>
        <v>6500</v>
      </c>
      <c r="GB348" s="11">
        <f>GB294-GB289</f>
        <v>6600</v>
      </c>
      <c r="GC348" s="11">
        <f>GC294-GC290</f>
        <v>-1100</v>
      </c>
      <c r="GD348" s="11">
        <f>GD295-GD290</f>
        <v>-2100</v>
      </c>
      <c r="GE348" s="11">
        <f>GE296-GE290</f>
        <v>-1400</v>
      </c>
      <c r="GF348" s="11">
        <f>GF297-GF291</f>
        <v>-1400</v>
      </c>
      <c r="GG348" s="11">
        <f>GG298-GG292</f>
        <v>-2700</v>
      </c>
      <c r="GH348" s="11">
        <f>GH299-GH293</f>
        <v>-400</v>
      </c>
      <c r="GI348" s="11">
        <f>GI299-GI294</f>
        <v>-400</v>
      </c>
      <c r="GJ348" s="11">
        <f>GJ299-GJ295</f>
        <v>6100</v>
      </c>
      <c r="GK348" s="11">
        <f>GK300-GK295</f>
        <v>10000</v>
      </c>
      <c r="GL348" s="11">
        <f>GL301-GL295</f>
        <v>9300</v>
      </c>
      <c r="GM348" s="11">
        <f>GM301-GM296</f>
        <v>-1800</v>
      </c>
      <c r="GN348" s="11">
        <f>GN303-GN297</f>
        <v>-4300</v>
      </c>
      <c r="GO348" s="11">
        <f>GO304-GO298</f>
        <v>-700</v>
      </c>
      <c r="GP348" s="11">
        <f>GP304-GP299</f>
        <v>8100</v>
      </c>
      <c r="GQ348" s="11">
        <f>GQ304-GQ300</f>
        <v>0</v>
      </c>
      <c r="GR348" s="11">
        <f>GR305-GR300</f>
        <v>900</v>
      </c>
      <c r="GS348" s="11">
        <f>GS306-GS300</f>
        <v>4200</v>
      </c>
      <c r="GT348" s="11">
        <f>GT307-GT301</f>
        <v>2700</v>
      </c>
      <c r="GU348" s="11">
        <f>GU308-GU303</f>
        <v>1700</v>
      </c>
      <c r="GV348" s="11">
        <f>GV309-GV303</f>
        <v>-600</v>
      </c>
      <c r="GW348" s="11">
        <f>GW309-GW304</f>
        <v>-2500</v>
      </c>
      <c r="GX348" s="11">
        <f>GX309-GX305</f>
        <v>-1100</v>
      </c>
      <c r="GY348" s="11">
        <f>GY310-GY305</f>
        <v>1400</v>
      </c>
      <c r="GZ348" s="11">
        <f>GZ311-GZ305</f>
        <v>4100</v>
      </c>
      <c r="HA348" s="11">
        <f>HA312-HA306</f>
        <v>6400</v>
      </c>
      <c r="HB348" s="11">
        <f>HB313-HB307</f>
        <v>7000</v>
      </c>
      <c r="HC348" s="11">
        <f>HC314-HC308</f>
        <v>4700</v>
      </c>
      <c r="HD348" s="11">
        <f>HD314-HD309</f>
        <v>-600</v>
      </c>
      <c r="HE348" s="11">
        <f>HE314-HE310</f>
        <v>900</v>
      </c>
      <c r="HF348" s="11">
        <f>HF315-HF310</f>
        <v>-2100</v>
      </c>
      <c r="HG348" s="11">
        <f>HG316-HG310</f>
        <v>-600</v>
      </c>
      <c r="HH348" s="11">
        <f>HH317-HH311</f>
        <v>7700</v>
      </c>
      <c r="HI348" s="11">
        <f>HI318-HI312</f>
        <v>8000</v>
      </c>
      <c r="HJ348" s="11">
        <f>HJ319-HJ312</f>
        <v>-1200</v>
      </c>
      <c r="HK348" s="11">
        <f>HK319-HK314</f>
        <v>-500</v>
      </c>
      <c r="HL348" s="11">
        <f>HL319-HL315</f>
        <v>5700</v>
      </c>
      <c r="HM348" s="11">
        <f>HM320-HM315</f>
        <v>5100</v>
      </c>
      <c r="HN348" s="11">
        <f>HN321-HN315</f>
        <v>9300</v>
      </c>
      <c r="HO348" s="11">
        <f>HO322-HO316</f>
        <v>10900</v>
      </c>
      <c r="HP348" s="11">
        <f>HP323-HP317</f>
        <v>7500</v>
      </c>
      <c r="HQ348" s="11">
        <f>HQ324-HQ318</f>
        <v>600</v>
      </c>
      <c r="HR348" s="11">
        <f>HR324-HR319</f>
        <v>-3400</v>
      </c>
      <c r="HS348" s="11">
        <f>HS324-HS320</f>
        <v>-1000</v>
      </c>
      <c r="HT348" s="11">
        <f>HT325-HT320</f>
        <v>1400</v>
      </c>
      <c r="HU348" s="11">
        <f>HU326-HU320</f>
        <v>6300</v>
      </c>
      <c r="HV348" s="11">
        <f>HV327-HV321</f>
        <v>7800</v>
      </c>
      <c r="HW348" s="11">
        <f>HW328-HW322</f>
        <v>6500</v>
      </c>
      <c r="HX348" s="11">
        <f>HX329-HX323</f>
        <v>6100</v>
      </c>
      <c r="HY348" s="11">
        <f>HY329-HY324</f>
        <v>5400</v>
      </c>
      <c r="HZ348" s="11">
        <f>HZ329-HZ325</f>
        <v>1300</v>
      </c>
      <c r="IA348" s="11">
        <f>IA330-IA325</f>
        <v>4400</v>
      </c>
      <c r="IB348" s="11">
        <f>IB331-IB325</f>
        <v>2800</v>
      </c>
      <c r="IC348" s="11">
        <f>IC332-IC325</f>
        <v>3000</v>
      </c>
      <c r="ID348" s="11">
        <f>ID333-ID328</f>
        <v>8000</v>
      </c>
      <c r="IE348" s="11">
        <f>IE334-IE328</f>
        <v>6400</v>
      </c>
      <c r="IF348" s="11">
        <f>IF334-IF330</f>
        <v>100</v>
      </c>
      <c r="IG348" s="11">
        <f>IG334-IG330</f>
        <v>1600</v>
      </c>
      <c r="IH348" s="11">
        <f>IH335-IH330</f>
        <v>300</v>
      </c>
      <c r="II348" s="11">
        <f>II336-II330</f>
        <v>900</v>
      </c>
      <c r="IJ348" s="11">
        <f>IJ337-IJ331</f>
        <v>-200</v>
      </c>
      <c r="IK348" s="11">
        <f>IK338-IK332</f>
        <v>-1900</v>
      </c>
      <c r="IL348" s="11">
        <f>IL339-IL333</f>
        <v>-2600</v>
      </c>
      <c r="IM348" s="11">
        <f>IM339-IM334</f>
        <v>-500</v>
      </c>
      <c r="IN348" s="11">
        <f>IN339-IN335</f>
        <v>300</v>
      </c>
      <c r="IO348" s="11">
        <f>IO340-IO335</f>
        <v>1300</v>
      </c>
      <c r="IP348" s="11">
        <f>IP341-IP335</f>
        <v>1200</v>
      </c>
      <c r="IQ348" s="11">
        <f>IQ342-IQ335</f>
        <v>-900</v>
      </c>
      <c r="IR348" s="11">
        <f>IR343-IR335</f>
        <v>-1100</v>
      </c>
      <c r="IS348" s="11">
        <f>IS344-IS335</f>
        <v>-900</v>
      </c>
      <c r="IT348" s="11">
        <f>B378-B374</f>
        <v>-2400</v>
      </c>
      <c r="IU348" s="11">
        <f>C378-C375</f>
        <v>-2200</v>
      </c>
      <c r="IV348" s="11">
        <f>D378-D376</f>
        <v>-1700</v>
      </c>
    </row>
    <row r="349" spans="1:256" s="133" customFormat="1" ht="10.199999999999999" thickBot="1" x14ac:dyDescent="0.25">
      <c r="B349" s="134">
        <v>36658</v>
      </c>
      <c r="C349" s="133">
        <v>36659</v>
      </c>
      <c r="D349" s="134">
        <v>36660</v>
      </c>
      <c r="E349" s="133">
        <v>36661</v>
      </c>
      <c r="F349" s="134">
        <v>36662</v>
      </c>
      <c r="G349" s="133">
        <v>36663</v>
      </c>
      <c r="H349" s="134">
        <v>36664</v>
      </c>
      <c r="I349" s="133">
        <v>36665</v>
      </c>
      <c r="J349" s="134">
        <v>36666</v>
      </c>
      <c r="K349" s="133">
        <v>36667</v>
      </c>
      <c r="L349" s="134">
        <v>36668</v>
      </c>
      <c r="M349" s="133">
        <v>36669</v>
      </c>
      <c r="N349" s="134">
        <v>36670</v>
      </c>
      <c r="O349" s="133">
        <v>36671</v>
      </c>
      <c r="P349" s="134">
        <v>36672</v>
      </c>
      <c r="Q349" s="133">
        <v>36673</v>
      </c>
      <c r="R349" s="134">
        <v>36674</v>
      </c>
      <c r="S349" s="133">
        <v>36675</v>
      </c>
      <c r="T349" s="134">
        <v>36676</v>
      </c>
      <c r="U349" s="133">
        <v>36677</v>
      </c>
      <c r="V349" s="134">
        <v>36678</v>
      </c>
      <c r="W349" s="133">
        <v>36679</v>
      </c>
      <c r="X349" s="134">
        <v>36680</v>
      </c>
      <c r="Y349" s="133">
        <v>36681</v>
      </c>
      <c r="Z349" s="134">
        <v>36682</v>
      </c>
      <c r="AA349" s="133">
        <v>36683</v>
      </c>
      <c r="AB349" s="134">
        <v>36684</v>
      </c>
      <c r="AC349" s="133">
        <v>36685</v>
      </c>
      <c r="AD349" s="134">
        <v>36686</v>
      </c>
      <c r="AE349" s="134">
        <v>36687</v>
      </c>
      <c r="AF349" s="133">
        <v>36688</v>
      </c>
      <c r="AG349" s="134">
        <v>36689</v>
      </c>
      <c r="AH349" s="134">
        <v>36690</v>
      </c>
      <c r="AI349" s="133">
        <v>36691</v>
      </c>
      <c r="AJ349" s="134">
        <v>36692</v>
      </c>
      <c r="AK349" s="134">
        <v>36693</v>
      </c>
      <c r="AL349" s="133">
        <v>36694</v>
      </c>
      <c r="AM349" s="134">
        <v>36695</v>
      </c>
      <c r="AN349" s="134">
        <v>36696</v>
      </c>
      <c r="AO349" s="133">
        <v>36697</v>
      </c>
      <c r="AP349" s="134">
        <v>36698</v>
      </c>
      <c r="AQ349" s="134">
        <v>36699</v>
      </c>
      <c r="AR349" s="133">
        <v>36700</v>
      </c>
      <c r="AS349" s="134">
        <v>36701</v>
      </c>
      <c r="AT349" s="134">
        <v>36702</v>
      </c>
      <c r="AU349" s="133">
        <v>36703</v>
      </c>
      <c r="AV349" s="134">
        <v>36704</v>
      </c>
      <c r="AW349" s="134">
        <v>36705</v>
      </c>
      <c r="AX349" s="133">
        <v>36706</v>
      </c>
      <c r="AY349" s="134">
        <v>36707</v>
      </c>
      <c r="AZ349" s="134">
        <v>36708</v>
      </c>
      <c r="BA349" s="133">
        <v>36709</v>
      </c>
      <c r="BB349" s="134">
        <v>36710</v>
      </c>
      <c r="BC349" s="134">
        <v>36711</v>
      </c>
      <c r="BD349" s="133">
        <v>36712</v>
      </c>
      <c r="BE349" s="134">
        <v>36713</v>
      </c>
      <c r="BF349" s="134">
        <v>36714</v>
      </c>
      <c r="BG349" s="133">
        <v>36715</v>
      </c>
      <c r="BH349" s="134">
        <v>36716</v>
      </c>
      <c r="BI349" s="134">
        <v>36717</v>
      </c>
      <c r="BJ349" s="133">
        <v>36718</v>
      </c>
      <c r="BK349" s="134">
        <v>36719</v>
      </c>
      <c r="BL349" s="134">
        <v>36720</v>
      </c>
      <c r="BM349" s="133">
        <v>36721</v>
      </c>
      <c r="BN349" s="134">
        <v>36722</v>
      </c>
      <c r="BO349" s="134">
        <v>36723</v>
      </c>
      <c r="BP349" s="133">
        <v>36724</v>
      </c>
      <c r="BQ349" s="134">
        <v>36725</v>
      </c>
      <c r="BR349" s="134">
        <v>36726</v>
      </c>
      <c r="BS349" s="133">
        <v>36727</v>
      </c>
      <c r="BT349" s="134">
        <v>36728</v>
      </c>
      <c r="BU349" s="134">
        <v>36729</v>
      </c>
      <c r="BV349" s="133">
        <v>36730</v>
      </c>
      <c r="BW349" s="134">
        <v>36731</v>
      </c>
      <c r="BX349" s="134">
        <v>36732</v>
      </c>
      <c r="BY349" s="133">
        <v>36733</v>
      </c>
      <c r="BZ349" s="134">
        <v>36734</v>
      </c>
      <c r="CA349" s="134">
        <v>36735</v>
      </c>
      <c r="CB349" s="133">
        <v>36736</v>
      </c>
      <c r="CC349" s="134">
        <v>36737</v>
      </c>
      <c r="CD349" s="134">
        <v>36738</v>
      </c>
      <c r="CE349" s="133">
        <v>36739</v>
      </c>
      <c r="CF349" s="134">
        <v>36740</v>
      </c>
      <c r="CG349" s="134">
        <v>36741</v>
      </c>
      <c r="CH349" s="133">
        <v>36742</v>
      </c>
      <c r="CI349" s="134">
        <v>36743</v>
      </c>
      <c r="CJ349" s="134">
        <v>36744</v>
      </c>
      <c r="CK349" s="133">
        <v>36745</v>
      </c>
      <c r="CL349" s="134">
        <v>36746</v>
      </c>
      <c r="CM349" s="134">
        <v>36747</v>
      </c>
      <c r="CN349" s="133">
        <v>36748</v>
      </c>
      <c r="CO349" s="134">
        <v>36749</v>
      </c>
      <c r="CP349" s="134">
        <v>36750</v>
      </c>
      <c r="CQ349" s="133">
        <v>36751</v>
      </c>
      <c r="CR349" s="134">
        <v>36752</v>
      </c>
      <c r="CS349" s="134">
        <v>36753</v>
      </c>
      <c r="CT349" s="133">
        <v>36754</v>
      </c>
      <c r="CU349" s="134">
        <v>36755</v>
      </c>
      <c r="CV349" s="134">
        <v>36756</v>
      </c>
      <c r="CW349" s="133">
        <v>36757</v>
      </c>
      <c r="CX349" s="134">
        <v>36758</v>
      </c>
      <c r="CY349" s="134">
        <v>36759</v>
      </c>
      <c r="CZ349" s="133">
        <v>36760</v>
      </c>
      <c r="DA349" s="134">
        <v>36761</v>
      </c>
      <c r="DB349" s="134">
        <v>36762</v>
      </c>
      <c r="DC349" s="133">
        <v>36763</v>
      </c>
      <c r="DD349" s="134">
        <v>36764</v>
      </c>
      <c r="DE349" s="134">
        <v>36765</v>
      </c>
      <c r="DF349" s="133">
        <v>36766</v>
      </c>
      <c r="DG349" s="134">
        <v>36767</v>
      </c>
      <c r="DH349" s="134">
        <v>36768</v>
      </c>
      <c r="DI349" s="133">
        <v>36769</v>
      </c>
      <c r="DJ349" s="134">
        <v>36770</v>
      </c>
      <c r="DK349" s="134">
        <v>36771</v>
      </c>
      <c r="DL349" s="133">
        <v>36772</v>
      </c>
      <c r="DM349" s="134">
        <v>36773</v>
      </c>
      <c r="DN349" s="134">
        <v>36774</v>
      </c>
      <c r="DO349" s="133">
        <v>36775</v>
      </c>
      <c r="DP349" s="134">
        <v>36776</v>
      </c>
      <c r="DQ349" s="134">
        <v>36777</v>
      </c>
      <c r="DR349" s="133">
        <v>36778</v>
      </c>
      <c r="DS349" s="134">
        <v>36779</v>
      </c>
      <c r="DT349" s="134">
        <v>36780</v>
      </c>
      <c r="DU349" s="133">
        <v>36781</v>
      </c>
      <c r="DV349" s="134">
        <v>36782</v>
      </c>
      <c r="DW349" s="134">
        <v>36783</v>
      </c>
      <c r="DX349" s="133">
        <v>36784</v>
      </c>
      <c r="DY349" s="134">
        <v>36785</v>
      </c>
      <c r="DZ349" s="134">
        <v>36786</v>
      </c>
      <c r="EA349" s="133">
        <v>36787</v>
      </c>
      <c r="EB349" s="134">
        <v>36788</v>
      </c>
      <c r="EC349" s="134">
        <v>36789</v>
      </c>
      <c r="ED349" s="133">
        <v>36790</v>
      </c>
      <c r="EE349" s="134">
        <v>36791</v>
      </c>
      <c r="EF349" s="134">
        <v>36792</v>
      </c>
      <c r="EG349" s="133">
        <v>36793</v>
      </c>
      <c r="EH349" s="134">
        <v>36794</v>
      </c>
      <c r="EI349" s="134">
        <v>36795</v>
      </c>
      <c r="EJ349" s="133">
        <v>36796</v>
      </c>
      <c r="EK349" s="134">
        <v>36797</v>
      </c>
      <c r="EL349" s="134">
        <v>36798</v>
      </c>
      <c r="EM349" s="133">
        <v>36799</v>
      </c>
      <c r="EN349" s="134">
        <v>36800</v>
      </c>
      <c r="EO349" s="134">
        <v>36801</v>
      </c>
      <c r="EP349" s="133">
        <v>36802</v>
      </c>
      <c r="EQ349" s="134">
        <v>36803</v>
      </c>
      <c r="ER349" s="134">
        <v>36804</v>
      </c>
      <c r="ES349" s="133">
        <v>36805</v>
      </c>
      <c r="ET349" s="134">
        <v>36806</v>
      </c>
      <c r="EU349" s="134">
        <v>36807</v>
      </c>
      <c r="EV349" s="133">
        <v>36808</v>
      </c>
      <c r="EW349" s="134">
        <v>36809</v>
      </c>
      <c r="EX349" s="134">
        <v>36810</v>
      </c>
      <c r="EY349" s="133">
        <v>36811</v>
      </c>
      <c r="EZ349" s="134">
        <v>36812</v>
      </c>
      <c r="FA349" s="134">
        <v>36813</v>
      </c>
      <c r="FB349" s="133">
        <v>36814</v>
      </c>
      <c r="FC349" s="134">
        <v>36815</v>
      </c>
      <c r="FD349" s="134">
        <v>36816</v>
      </c>
      <c r="FE349" s="133">
        <v>36817</v>
      </c>
      <c r="FF349" s="134">
        <v>36818</v>
      </c>
      <c r="FG349" s="134">
        <v>36819</v>
      </c>
      <c r="FH349" s="133">
        <v>36820</v>
      </c>
      <c r="FI349" s="134">
        <v>36821</v>
      </c>
      <c r="FJ349" s="134">
        <v>36822</v>
      </c>
      <c r="FK349" s="133">
        <v>36823</v>
      </c>
      <c r="FL349" s="134">
        <v>36824</v>
      </c>
      <c r="FM349" s="134">
        <v>36825</v>
      </c>
      <c r="FN349" s="133">
        <v>36826</v>
      </c>
      <c r="FO349" s="134">
        <v>36827</v>
      </c>
      <c r="FP349" s="134">
        <v>36828</v>
      </c>
      <c r="FQ349" s="133">
        <v>36829</v>
      </c>
      <c r="FR349" s="134">
        <v>36830</v>
      </c>
      <c r="FS349" s="134">
        <v>36831</v>
      </c>
      <c r="FT349" s="133">
        <v>36832</v>
      </c>
      <c r="FU349" s="134">
        <v>36833</v>
      </c>
      <c r="FV349" s="134">
        <v>36834</v>
      </c>
      <c r="FW349" s="133">
        <v>36835</v>
      </c>
      <c r="FX349" s="134">
        <v>36836</v>
      </c>
      <c r="FY349" s="134">
        <v>36837</v>
      </c>
      <c r="FZ349" s="133">
        <v>36838</v>
      </c>
      <c r="GA349" s="134">
        <v>36839</v>
      </c>
      <c r="GB349" s="134">
        <v>36840</v>
      </c>
      <c r="GC349" s="133">
        <v>36841</v>
      </c>
      <c r="GD349" s="134">
        <v>36842</v>
      </c>
      <c r="GE349" s="134">
        <v>36843</v>
      </c>
      <c r="GF349" s="133">
        <v>36844</v>
      </c>
      <c r="GG349" s="134">
        <v>36845</v>
      </c>
      <c r="GH349" s="134">
        <v>36846</v>
      </c>
      <c r="GI349" s="133">
        <v>36847</v>
      </c>
      <c r="GJ349" s="134">
        <v>36848</v>
      </c>
      <c r="GK349" s="134">
        <v>36849</v>
      </c>
      <c r="GL349" s="133">
        <v>36850</v>
      </c>
      <c r="GM349" s="134">
        <v>36851</v>
      </c>
      <c r="GN349" s="134">
        <v>36852</v>
      </c>
      <c r="GO349" s="133">
        <v>36853</v>
      </c>
      <c r="GP349" s="134">
        <v>36854</v>
      </c>
      <c r="GQ349" s="134">
        <v>36855</v>
      </c>
      <c r="GR349" s="133">
        <v>36856</v>
      </c>
      <c r="GS349" s="134">
        <v>36857</v>
      </c>
      <c r="GT349" s="134">
        <v>36858</v>
      </c>
      <c r="GU349" s="133">
        <v>36859</v>
      </c>
      <c r="GV349" s="134">
        <v>36860</v>
      </c>
      <c r="GW349" s="134">
        <v>36861</v>
      </c>
      <c r="GX349" s="133">
        <v>36862</v>
      </c>
      <c r="GY349" s="134">
        <v>36863</v>
      </c>
      <c r="GZ349" s="134">
        <v>36864</v>
      </c>
      <c r="HA349" s="133">
        <v>36865</v>
      </c>
      <c r="HB349" s="134">
        <v>36866</v>
      </c>
      <c r="HC349" s="134">
        <v>36867</v>
      </c>
      <c r="HD349" s="133">
        <v>36868</v>
      </c>
      <c r="HE349" s="134">
        <v>36869</v>
      </c>
      <c r="HF349" s="134">
        <v>36870</v>
      </c>
      <c r="HG349" s="133">
        <v>36871</v>
      </c>
      <c r="HH349" s="134">
        <v>36872</v>
      </c>
      <c r="HI349" s="134">
        <v>36873</v>
      </c>
      <c r="HJ349" s="133">
        <v>36874</v>
      </c>
      <c r="HK349" s="134">
        <v>36875</v>
      </c>
      <c r="HL349" s="134">
        <v>36876</v>
      </c>
      <c r="HM349" s="133">
        <v>36877</v>
      </c>
      <c r="HN349" s="134">
        <v>36878</v>
      </c>
      <c r="HO349" s="134">
        <v>36879</v>
      </c>
      <c r="HP349" s="133">
        <v>36880</v>
      </c>
      <c r="HQ349" s="134">
        <v>36881</v>
      </c>
      <c r="HR349" s="134">
        <v>36882</v>
      </c>
      <c r="HS349" s="133">
        <v>36883</v>
      </c>
      <c r="HT349" s="134">
        <v>36884</v>
      </c>
      <c r="HU349" s="134">
        <v>36885</v>
      </c>
      <c r="HV349" s="133">
        <v>36886</v>
      </c>
      <c r="HW349" s="134">
        <v>36887</v>
      </c>
      <c r="HX349" s="134">
        <v>36888</v>
      </c>
      <c r="HY349" s="134">
        <v>36889</v>
      </c>
      <c r="HZ349" s="134">
        <v>36890</v>
      </c>
      <c r="IA349" s="134">
        <v>36891</v>
      </c>
      <c r="IB349" s="134">
        <v>36892</v>
      </c>
      <c r="IC349" s="134">
        <v>36893</v>
      </c>
      <c r="ID349" s="134">
        <v>36894</v>
      </c>
      <c r="IE349" s="134">
        <v>36895</v>
      </c>
      <c r="IF349" s="134">
        <v>36896</v>
      </c>
      <c r="IG349" s="134">
        <v>36897</v>
      </c>
      <c r="IH349" s="134">
        <v>36898</v>
      </c>
      <c r="II349" s="134">
        <v>36899</v>
      </c>
      <c r="IJ349" s="134">
        <v>36900</v>
      </c>
      <c r="IK349" s="134">
        <v>36901</v>
      </c>
      <c r="IL349" s="134">
        <v>36902</v>
      </c>
      <c r="IM349" s="134">
        <v>36903</v>
      </c>
      <c r="IN349" s="134">
        <v>36904</v>
      </c>
      <c r="IO349" s="134">
        <v>36905</v>
      </c>
      <c r="IP349" s="134">
        <v>36906</v>
      </c>
      <c r="IQ349" s="134">
        <v>36907</v>
      </c>
      <c r="IR349" s="134">
        <v>36908</v>
      </c>
      <c r="IS349" s="134">
        <v>36909</v>
      </c>
    </row>
    <row r="350" spans="1:256" s="11" customFormat="1" ht="10.199999999999999" thickBot="1" x14ac:dyDescent="0.25">
      <c r="A350" s="1"/>
      <c r="B350" s="6" t="s">
        <v>0</v>
      </c>
      <c r="C350" s="6" t="s">
        <v>1</v>
      </c>
      <c r="D350" s="6" t="s">
        <v>2</v>
      </c>
      <c r="E350" s="6" t="s">
        <v>3</v>
      </c>
      <c r="F350" s="6" t="s">
        <v>4</v>
      </c>
      <c r="G350" s="6" t="s">
        <v>5</v>
      </c>
      <c r="H350" s="6" t="s">
        <v>6</v>
      </c>
      <c r="I350" s="6" t="s">
        <v>0</v>
      </c>
      <c r="J350" s="6" t="s">
        <v>1</v>
      </c>
      <c r="K350" s="6" t="s">
        <v>2</v>
      </c>
      <c r="L350" s="6" t="s">
        <v>3</v>
      </c>
      <c r="M350" s="6" t="s">
        <v>4</v>
      </c>
      <c r="N350" s="6" t="s">
        <v>5</v>
      </c>
      <c r="O350" s="6" t="s">
        <v>6</v>
      </c>
      <c r="P350" s="6" t="s">
        <v>0</v>
      </c>
      <c r="Q350" s="6" t="s">
        <v>1</v>
      </c>
      <c r="R350" s="6" t="s">
        <v>2</v>
      </c>
      <c r="S350" s="6" t="s">
        <v>3</v>
      </c>
      <c r="T350" s="6" t="s">
        <v>4</v>
      </c>
      <c r="U350" s="6" t="s">
        <v>5</v>
      </c>
      <c r="V350" s="6" t="s">
        <v>6</v>
      </c>
      <c r="W350" s="6" t="s">
        <v>0</v>
      </c>
      <c r="X350" s="6" t="s">
        <v>1</v>
      </c>
      <c r="Y350" s="6" t="s">
        <v>2</v>
      </c>
      <c r="Z350" s="6" t="s">
        <v>3</v>
      </c>
      <c r="AA350" s="6" t="s">
        <v>4</v>
      </c>
      <c r="AB350" s="6" t="s">
        <v>5</v>
      </c>
      <c r="AC350" s="6" t="s">
        <v>6</v>
      </c>
      <c r="AD350" s="6" t="s">
        <v>0</v>
      </c>
      <c r="AE350" s="6" t="s">
        <v>1</v>
      </c>
      <c r="AF350" s="6" t="s">
        <v>2</v>
      </c>
      <c r="AG350" s="6" t="s">
        <v>3</v>
      </c>
      <c r="AH350" s="6" t="s">
        <v>4</v>
      </c>
      <c r="AI350" s="6" t="s">
        <v>5</v>
      </c>
      <c r="AJ350" s="6" t="s">
        <v>6</v>
      </c>
      <c r="AK350" s="6" t="s">
        <v>0</v>
      </c>
      <c r="AL350" s="6" t="s">
        <v>1</v>
      </c>
      <c r="AM350" s="6" t="s">
        <v>2</v>
      </c>
      <c r="AN350" s="6" t="s">
        <v>3</v>
      </c>
      <c r="AO350" s="6" t="s">
        <v>4</v>
      </c>
      <c r="AP350" s="6" t="s">
        <v>5</v>
      </c>
      <c r="AQ350" s="6" t="s">
        <v>6</v>
      </c>
      <c r="AR350" s="6" t="s">
        <v>0</v>
      </c>
      <c r="AS350" s="6" t="s">
        <v>1</v>
      </c>
      <c r="AT350" s="6" t="s">
        <v>2</v>
      </c>
      <c r="AU350" s="6" t="s">
        <v>3</v>
      </c>
      <c r="AV350" s="6" t="s">
        <v>4</v>
      </c>
      <c r="AW350" s="6" t="s">
        <v>5</v>
      </c>
      <c r="AX350" s="6" t="s">
        <v>6</v>
      </c>
      <c r="AY350" s="6" t="s">
        <v>0</v>
      </c>
      <c r="AZ350" s="6" t="s">
        <v>1</v>
      </c>
      <c r="BA350" s="6" t="s">
        <v>2</v>
      </c>
      <c r="BB350" s="6" t="s">
        <v>3</v>
      </c>
      <c r="BC350" s="6" t="s">
        <v>4</v>
      </c>
      <c r="BD350" s="6" t="s">
        <v>5</v>
      </c>
      <c r="BE350" s="6" t="s">
        <v>6</v>
      </c>
      <c r="BF350" s="6" t="s">
        <v>0</v>
      </c>
      <c r="BG350" s="6" t="s">
        <v>1</v>
      </c>
      <c r="BH350" s="6" t="s">
        <v>2</v>
      </c>
      <c r="BI350" s="6" t="s">
        <v>3</v>
      </c>
      <c r="BJ350" s="6" t="s">
        <v>4</v>
      </c>
      <c r="BK350" s="6" t="s">
        <v>5</v>
      </c>
      <c r="BL350" s="6" t="s">
        <v>6</v>
      </c>
      <c r="BM350" s="6" t="s">
        <v>0</v>
      </c>
      <c r="BN350" s="6" t="s">
        <v>1</v>
      </c>
      <c r="BO350" s="6" t="s">
        <v>2</v>
      </c>
      <c r="BP350" s="6" t="s">
        <v>3</v>
      </c>
      <c r="BQ350" s="6" t="s">
        <v>4</v>
      </c>
      <c r="BR350" s="6" t="s">
        <v>5</v>
      </c>
      <c r="BS350" s="6" t="s">
        <v>6</v>
      </c>
      <c r="BT350" s="6" t="s">
        <v>0</v>
      </c>
      <c r="BU350" s="6" t="s">
        <v>1</v>
      </c>
      <c r="BV350" s="6" t="s">
        <v>2</v>
      </c>
      <c r="BW350" s="6" t="s">
        <v>3</v>
      </c>
      <c r="BX350" s="6" t="s">
        <v>4</v>
      </c>
      <c r="BY350" s="6" t="s">
        <v>5</v>
      </c>
      <c r="BZ350" s="6" t="s">
        <v>6</v>
      </c>
      <c r="CA350" s="6" t="s">
        <v>0</v>
      </c>
      <c r="CB350" s="6" t="s">
        <v>1</v>
      </c>
      <c r="CC350" s="6" t="s">
        <v>2</v>
      </c>
      <c r="CD350" s="6" t="s">
        <v>3</v>
      </c>
      <c r="CE350" s="6" t="s">
        <v>4</v>
      </c>
      <c r="CF350" s="6" t="s">
        <v>5</v>
      </c>
      <c r="CG350" s="6" t="s">
        <v>6</v>
      </c>
      <c r="CH350" s="6" t="s">
        <v>0</v>
      </c>
      <c r="CI350" s="6" t="s">
        <v>1</v>
      </c>
      <c r="CJ350" s="6" t="s">
        <v>2</v>
      </c>
      <c r="CK350" s="6" t="s">
        <v>3</v>
      </c>
      <c r="CL350" s="6" t="s">
        <v>4</v>
      </c>
      <c r="CM350" s="6" t="s">
        <v>5</v>
      </c>
      <c r="CN350" s="6" t="s">
        <v>6</v>
      </c>
      <c r="CO350" s="6" t="s">
        <v>0</v>
      </c>
      <c r="CP350" s="6" t="s">
        <v>1</v>
      </c>
      <c r="CQ350" s="6" t="s">
        <v>2</v>
      </c>
      <c r="CR350" s="6" t="s">
        <v>3</v>
      </c>
      <c r="CS350" s="6" t="s">
        <v>4</v>
      </c>
      <c r="CT350" s="6" t="s">
        <v>5</v>
      </c>
      <c r="CU350" s="6" t="s">
        <v>6</v>
      </c>
      <c r="CV350" s="6" t="s">
        <v>0</v>
      </c>
      <c r="CW350" s="6" t="s">
        <v>1</v>
      </c>
      <c r="CX350" s="6" t="s">
        <v>2</v>
      </c>
      <c r="CY350" s="6" t="s">
        <v>3</v>
      </c>
      <c r="CZ350" s="6" t="s">
        <v>4</v>
      </c>
      <c r="DA350" s="6" t="s">
        <v>5</v>
      </c>
      <c r="DB350" s="6" t="s">
        <v>6</v>
      </c>
      <c r="DC350" s="6" t="s">
        <v>0</v>
      </c>
      <c r="DD350" s="6" t="s">
        <v>1</v>
      </c>
      <c r="DE350" s="6" t="s">
        <v>2</v>
      </c>
      <c r="DF350" s="6" t="s">
        <v>3</v>
      </c>
      <c r="DG350" s="6" t="s">
        <v>4</v>
      </c>
      <c r="DH350" s="6" t="s">
        <v>5</v>
      </c>
      <c r="DI350" s="6" t="s">
        <v>6</v>
      </c>
      <c r="DJ350" s="6" t="s">
        <v>0</v>
      </c>
      <c r="DK350" s="6" t="s">
        <v>1</v>
      </c>
      <c r="DL350" s="6" t="s">
        <v>2</v>
      </c>
      <c r="DM350" s="6" t="s">
        <v>3</v>
      </c>
      <c r="DN350" s="6" t="s">
        <v>4</v>
      </c>
      <c r="DO350" s="6" t="s">
        <v>5</v>
      </c>
      <c r="DP350" s="6" t="s">
        <v>6</v>
      </c>
      <c r="DQ350" s="6" t="s">
        <v>0</v>
      </c>
      <c r="DR350" s="6" t="s">
        <v>1</v>
      </c>
      <c r="DS350" s="6" t="s">
        <v>2</v>
      </c>
      <c r="DT350" s="6" t="s">
        <v>3</v>
      </c>
      <c r="DU350" s="6" t="s">
        <v>4</v>
      </c>
      <c r="DV350" s="6" t="s">
        <v>5</v>
      </c>
      <c r="DW350" s="6" t="s">
        <v>6</v>
      </c>
      <c r="DX350" s="6" t="s">
        <v>0</v>
      </c>
      <c r="DY350" s="6" t="s">
        <v>1</v>
      </c>
      <c r="DZ350" s="6" t="s">
        <v>2</v>
      </c>
      <c r="EA350" s="6" t="s">
        <v>3</v>
      </c>
      <c r="EB350" s="6" t="s">
        <v>4</v>
      </c>
      <c r="EC350" s="6" t="s">
        <v>5</v>
      </c>
      <c r="ED350" s="6" t="s">
        <v>6</v>
      </c>
      <c r="EE350" s="6" t="s">
        <v>0</v>
      </c>
      <c r="EF350" s="6" t="s">
        <v>1</v>
      </c>
      <c r="EG350" s="6" t="s">
        <v>2</v>
      </c>
      <c r="EH350" s="6" t="s">
        <v>3</v>
      </c>
      <c r="EI350" s="6" t="s">
        <v>4</v>
      </c>
      <c r="EJ350" s="6" t="s">
        <v>5</v>
      </c>
      <c r="EK350" s="6" t="s">
        <v>6</v>
      </c>
      <c r="EL350" s="6" t="s">
        <v>0</v>
      </c>
      <c r="EM350" s="6" t="s">
        <v>1</v>
      </c>
      <c r="EN350" s="6" t="s">
        <v>2</v>
      </c>
      <c r="EO350" s="6" t="s">
        <v>3</v>
      </c>
      <c r="EP350" s="6" t="s">
        <v>4</v>
      </c>
      <c r="EQ350" s="6" t="s">
        <v>5</v>
      </c>
      <c r="ER350" s="6" t="s">
        <v>6</v>
      </c>
      <c r="ES350" s="6" t="s">
        <v>0</v>
      </c>
      <c r="ET350" s="6" t="s">
        <v>1</v>
      </c>
      <c r="EU350" s="6" t="s">
        <v>2</v>
      </c>
      <c r="EV350" s="6" t="s">
        <v>3</v>
      </c>
      <c r="EW350" s="6" t="s">
        <v>4</v>
      </c>
      <c r="EX350" s="6" t="s">
        <v>5</v>
      </c>
      <c r="EY350" s="6" t="s">
        <v>6</v>
      </c>
      <c r="EZ350" s="6" t="s">
        <v>0</v>
      </c>
      <c r="FA350" s="6" t="s">
        <v>1</v>
      </c>
      <c r="FB350" s="6" t="s">
        <v>2</v>
      </c>
      <c r="FC350" s="6" t="s">
        <v>3</v>
      </c>
      <c r="FD350" s="6" t="s">
        <v>4</v>
      </c>
      <c r="FE350" s="6" t="s">
        <v>5</v>
      </c>
      <c r="FF350" s="6" t="s">
        <v>6</v>
      </c>
      <c r="FG350" s="6" t="s">
        <v>0</v>
      </c>
      <c r="FH350" s="6" t="s">
        <v>1</v>
      </c>
      <c r="FI350" s="6" t="s">
        <v>2</v>
      </c>
      <c r="FJ350" s="6" t="s">
        <v>3</v>
      </c>
      <c r="FK350" s="6" t="s">
        <v>4</v>
      </c>
      <c r="FL350" s="6" t="s">
        <v>5</v>
      </c>
      <c r="FM350" s="6" t="s">
        <v>6</v>
      </c>
      <c r="FN350" s="6" t="s">
        <v>0</v>
      </c>
      <c r="FO350" s="6" t="s">
        <v>1</v>
      </c>
      <c r="FP350" s="6" t="s">
        <v>2</v>
      </c>
      <c r="FQ350" s="6" t="s">
        <v>3</v>
      </c>
      <c r="FR350" s="6" t="s">
        <v>4</v>
      </c>
      <c r="FS350" s="6" t="s">
        <v>5</v>
      </c>
      <c r="FT350" s="6" t="s">
        <v>6</v>
      </c>
      <c r="FU350" s="6" t="s">
        <v>0</v>
      </c>
      <c r="FV350" s="6" t="s">
        <v>1</v>
      </c>
      <c r="FW350" s="6" t="s">
        <v>2</v>
      </c>
      <c r="FX350" s="6" t="s">
        <v>3</v>
      </c>
      <c r="FY350" s="6" t="s">
        <v>4</v>
      </c>
      <c r="FZ350" s="6" t="s">
        <v>5</v>
      </c>
      <c r="GA350" s="6" t="s">
        <v>6</v>
      </c>
      <c r="GB350" s="6" t="s">
        <v>0</v>
      </c>
      <c r="GC350" s="6" t="s">
        <v>1</v>
      </c>
      <c r="GD350" s="6" t="s">
        <v>2</v>
      </c>
      <c r="GE350" s="6" t="s">
        <v>3</v>
      </c>
      <c r="GF350" s="6" t="s">
        <v>4</v>
      </c>
      <c r="GG350" s="6" t="s">
        <v>5</v>
      </c>
      <c r="GH350" s="6" t="s">
        <v>6</v>
      </c>
      <c r="GI350" s="6" t="s">
        <v>0</v>
      </c>
      <c r="GJ350" s="6" t="s">
        <v>1</v>
      </c>
      <c r="GK350" s="6" t="s">
        <v>2</v>
      </c>
      <c r="GL350" s="6" t="s">
        <v>3</v>
      </c>
      <c r="GM350" s="6" t="s">
        <v>4</v>
      </c>
      <c r="GN350" s="6" t="s">
        <v>5</v>
      </c>
      <c r="GO350" s="6" t="s">
        <v>6</v>
      </c>
      <c r="GP350" s="6" t="s">
        <v>0</v>
      </c>
      <c r="GQ350" s="6" t="s">
        <v>1</v>
      </c>
      <c r="GR350" s="6" t="s">
        <v>2</v>
      </c>
      <c r="GS350" s="6" t="s">
        <v>3</v>
      </c>
      <c r="GT350" s="6" t="s">
        <v>4</v>
      </c>
      <c r="GU350" s="6" t="s">
        <v>5</v>
      </c>
      <c r="GV350" s="6" t="s">
        <v>6</v>
      </c>
      <c r="GW350" s="6" t="s">
        <v>0</v>
      </c>
      <c r="GX350" s="6" t="s">
        <v>1</v>
      </c>
      <c r="GY350" s="6" t="s">
        <v>2</v>
      </c>
      <c r="GZ350" s="6" t="s">
        <v>3</v>
      </c>
      <c r="HA350" s="6" t="s">
        <v>4</v>
      </c>
      <c r="HB350" s="6" t="s">
        <v>5</v>
      </c>
      <c r="HC350" s="6" t="s">
        <v>6</v>
      </c>
      <c r="HD350" s="6" t="s">
        <v>0</v>
      </c>
      <c r="HE350" s="6" t="s">
        <v>1</v>
      </c>
      <c r="HF350" s="6" t="s">
        <v>2</v>
      </c>
      <c r="HG350" s="6" t="s">
        <v>3</v>
      </c>
      <c r="HH350" s="6" t="s">
        <v>4</v>
      </c>
      <c r="HI350" s="6" t="s">
        <v>5</v>
      </c>
      <c r="HJ350" s="6" t="s">
        <v>6</v>
      </c>
      <c r="HK350" s="6" t="s">
        <v>0</v>
      </c>
      <c r="HL350" s="6" t="s">
        <v>1</v>
      </c>
      <c r="HM350" s="6" t="s">
        <v>2</v>
      </c>
      <c r="HN350" s="6" t="s">
        <v>3</v>
      </c>
      <c r="HO350" s="6" t="s">
        <v>4</v>
      </c>
      <c r="HP350" s="6" t="s">
        <v>5</v>
      </c>
      <c r="HQ350" s="6" t="s">
        <v>6</v>
      </c>
      <c r="HR350" s="6" t="s">
        <v>0</v>
      </c>
      <c r="HS350" s="6" t="s">
        <v>1</v>
      </c>
      <c r="HT350" s="6" t="s">
        <v>2</v>
      </c>
      <c r="HU350" s="6" t="s">
        <v>3</v>
      </c>
      <c r="HV350" s="6" t="s">
        <v>4</v>
      </c>
      <c r="HW350" s="6" t="s">
        <v>5</v>
      </c>
      <c r="HX350" s="6" t="s">
        <v>6</v>
      </c>
      <c r="HY350" s="6" t="s">
        <v>0</v>
      </c>
      <c r="HZ350" s="6" t="s">
        <v>1</v>
      </c>
      <c r="IA350" s="6" t="s">
        <v>2</v>
      </c>
      <c r="IB350" s="6" t="s">
        <v>3</v>
      </c>
      <c r="IC350" s="6" t="s">
        <v>4</v>
      </c>
      <c r="ID350" s="6" t="s">
        <v>5</v>
      </c>
      <c r="IE350" s="6" t="s">
        <v>6</v>
      </c>
      <c r="IF350" s="6" t="s">
        <v>0</v>
      </c>
      <c r="IG350" s="6" t="s">
        <v>1</v>
      </c>
      <c r="IH350" s="6" t="s">
        <v>2</v>
      </c>
      <c r="II350" s="6" t="s">
        <v>3</v>
      </c>
      <c r="IJ350" s="6" t="s">
        <v>4</v>
      </c>
      <c r="IK350" s="6" t="s">
        <v>5</v>
      </c>
      <c r="IL350" s="6" t="s">
        <v>6</v>
      </c>
      <c r="IM350" s="6" t="s">
        <v>0</v>
      </c>
      <c r="IN350" s="6" t="s">
        <v>1</v>
      </c>
      <c r="IO350" s="6" t="s">
        <v>2</v>
      </c>
      <c r="IP350" s="6" t="s">
        <v>3</v>
      </c>
      <c r="IQ350" s="6" t="s">
        <v>4</v>
      </c>
      <c r="IR350" s="6" t="s">
        <v>5</v>
      </c>
      <c r="IS350" s="6" t="s">
        <v>6</v>
      </c>
    </row>
    <row r="351" spans="1:256" s="11" customFormat="1" x14ac:dyDescent="0.2">
      <c r="A351" s="11" t="s">
        <v>9</v>
      </c>
      <c r="B351" s="14">
        <v>544</v>
      </c>
      <c r="C351" s="14">
        <v>259</v>
      </c>
      <c r="D351" s="14">
        <v>98</v>
      </c>
      <c r="E351" s="14">
        <v>-101</v>
      </c>
      <c r="F351" s="14">
        <v>-207</v>
      </c>
      <c r="G351" s="14">
        <v>54</v>
      </c>
      <c r="H351" s="14">
        <v>384</v>
      </c>
      <c r="I351" s="14">
        <v>21</v>
      </c>
      <c r="J351" s="14">
        <v>1</v>
      </c>
      <c r="K351" s="14">
        <v>-45</v>
      </c>
      <c r="L351" s="14">
        <v>-182</v>
      </c>
      <c r="M351" s="14">
        <v>-214</v>
      </c>
      <c r="N351" s="14">
        <v>1</v>
      </c>
      <c r="O351" s="14">
        <v>62</v>
      </c>
      <c r="P351" s="14">
        <v>-48</v>
      </c>
      <c r="Q351" s="14">
        <v>-57</v>
      </c>
      <c r="R351" s="14">
        <v>-147</v>
      </c>
      <c r="S351" s="14">
        <v>-18</v>
      </c>
      <c r="T351" s="14">
        <v>241</v>
      </c>
      <c r="U351" s="14">
        <v>162</v>
      </c>
      <c r="V351" s="14">
        <v>287</v>
      </c>
      <c r="W351" s="14">
        <v>5</v>
      </c>
      <c r="X351" s="14">
        <v>-74</v>
      </c>
      <c r="Y351" s="14">
        <v>11</v>
      </c>
      <c r="Z351" s="14">
        <v>-52</v>
      </c>
      <c r="AA351" s="14">
        <v>-114</v>
      </c>
      <c r="AB351" s="14">
        <v>-65</v>
      </c>
      <c r="AC351" s="14">
        <v>-49</v>
      </c>
      <c r="AD351" s="14">
        <v>-56</v>
      </c>
      <c r="AE351" s="14">
        <v>91</v>
      </c>
      <c r="AF351" s="14">
        <v>213</v>
      </c>
      <c r="AG351" s="14">
        <v>-83</v>
      </c>
      <c r="AH351" s="14">
        <v>55</v>
      </c>
      <c r="AI351" s="14"/>
      <c r="AJ351" s="14">
        <v>32</v>
      </c>
      <c r="AK351" s="14">
        <v>353</v>
      </c>
      <c r="AL351" s="14">
        <v>221</v>
      </c>
      <c r="AM351" s="14">
        <v>35</v>
      </c>
      <c r="AN351" s="14">
        <v>-48</v>
      </c>
      <c r="AO351" s="14">
        <v>132</v>
      </c>
      <c r="AP351" s="14">
        <v>129</v>
      </c>
      <c r="AQ351" s="14">
        <v>-1</v>
      </c>
      <c r="AR351" s="14">
        <v>-8</v>
      </c>
      <c r="AS351" s="14">
        <v>-4</v>
      </c>
      <c r="AT351" s="14">
        <v>57</v>
      </c>
      <c r="AU351" s="14">
        <v>203</v>
      </c>
      <c r="AV351" s="14">
        <v>240</v>
      </c>
      <c r="AW351" s="14">
        <v>158</v>
      </c>
      <c r="AX351" s="14">
        <v>44</v>
      </c>
      <c r="AY351" s="14">
        <v>-23</v>
      </c>
      <c r="AZ351" s="14">
        <v>-30</v>
      </c>
      <c r="BA351" s="14">
        <v>-63</v>
      </c>
      <c r="BB351" s="14">
        <v>-50</v>
      </c>
      <c r="BC351" s="14">
        <v>33</v>
      </c>
      <c r="BD351" s="14">
        <v>8</v>
      </c>
      <c r="BE351" s="14">
        <v>-28</v>
      </c>
      <c r="BF351" s="14">
        <v>-31</v>
      </c>
      <c r="BG351" s="14">
        <v>-56</v>
      </c>
      <c r="BH351" s="14">
        <v>-61</v>
      </c>
      <c r="BI351" s="14">
        <v>-7</v>
      </c>
      <c r="BJ351" s="14">
        <v>-55</v>
      </c>
      <c r="BK351" s="14">
        <v>-5</v>
      </c>
      <c r="BL351" s="14">
        <v>-43</v>
      </c>
      <c r="BM351" s="14">
        <v>-19</v>
      </c>
      <c r="BN351" s="14">
        <v>-5</v>
      </c>
      <c r="BO351" s="14">
        <v>95</v>
      </c>
      <c r="BP351" s="14">
        <v>44</v>
      </c>
      <c r="BQ351" s="14">
        <v>-47</v>
      </c>
      <c r="BR351" s="14">
        <v>14</v>
      </c>
      <c r="BS351" s="14">
        <v>21</v>
      </c>
      <c r="BT351" s="14">
        <v>24</v>
      </c>
      <c r="BU351" s="14">
        <v>-15</v>
      </c>
      <c r="BV351" s="14">
        <v>-31</v>
      </c>
      <c r="BW351" s="14">
        <v>-3</v>
      </c>
      <c r="BX351" s="14">
        <v>-52</v>
      </c>
      <c r="BY351" s="14">
        <v>-44</v>
      </c>
      <c r="BZ351" s="14">
        <v>3</v>
      </c>
      <c r="CA351" s="14">
        <v>0</v>
      </c>
      <c r="CB351" s="14">
        <v>13</v>
      </c>
      <c r="CC351" s="14">
        <v>47</v>
      </c>
      <c r="CD351" s="14">
        <v>43</v>
      </c>
      <c r="CE351" s="14">
        <v>-66</v>
      </c>
      <c r="CF351" s="14">
        <v>-10</v>
      </c>
      <c r="CG351" s="14">
        <v>-2</v>
      </c>
      <c r="CH351" s="14">
        <v>-10</v>
      </c>
      <c r="CI351" s="14">
        <v>-17</v>
      </c>
      <c r="CJ351" s="14">
        <v>26</v>
      </c>
      <c r="CK351" s="14">
        <v>-46</v>
      </c>
      <c r="CL351" s="14">
        <v>-3</v>
      </c>
      <c r="CM351" s="14">
        <v>-17</v>
      </c>
      <c r="CN351" s="14">
        <v>-27</v>
      </c>
      <c r="CO351" s="14">
        <v>-23</v>
      </c>
      <c r="CP351" s="14">
        <v>-3</v>
      </c>
      <c r="CQ351" s="14">
        <v>-19</v>
      </c>
      <c r="CR351" s="14">
        <v>278</v>
      </c>
      <c r="CS351" s="14">
        <v>295</v>
      </c>
      <c r="CT351" s="14">
        <v>-7</v>
      </c>
      <c r="CU351" s="14">
        <v>38</v>
      </c>
      <c r="CV351" s="14">
        <v>-39</v>
      </c>
      <c r="CW351" s="14">
        <v>-35</v>
      </c>
      <c r="CX351" s="14">
        <v>-28</v>
      </c>
      <c r="CY351" s="14">
        <v>27</v>
      </c>
      <c r="CZ351" s="14">
        <v>43</v>
      </c>
      <c r="DA351" s="14">
        <v>31</v>
      </c>
      <c r="DB351" s="14">
        <v>-107</v>
      </c>
      <c r="DC351" s="14">
        <v>-78</v>
      </c>
      <c r="DD351" s="14">
        <v>-68</v>
      </c>
      <c r="DE351" s="14">
        <v>-57</v>
      </c>
      <c r="DF351" s="14">
        <v>20</v>
      </c>
      <c r="DG351" s="14">
        <v>-9</v>
      </c>
      <c r="DH351" s="14">
        <v>-74</v>
      </c>
      <c r="DI351" s="14">
        <v>-27</v>
      </c>
      <c r="DJ351" s="14">
        <v>-6</v>
      </c>
      <c r="DK351" s="14">
        <v>-35</v>
      </c>
      <c r="DL351" s="14">
        <v>-25</v>
      </c>
      <c r="DM351" s="14">
        <v>-44</v>
      </c>
      <c r="DN351" s="14">
        <v>-70</v>
      </c>
      <c r="DO351" s="14">
        <v>-127</v>
      </c>
      <c r="DP351" s="14">
        <v>71</v>
      </c>
      <c r="DQ351" s="14">
        <v>-133</v>
      </c>
      <c r="DR351" s="14">
        <v>-97</v>
      </c>
      <c r="DS351" s="14">
        <v>-86</v>
      </c>
      <c r="DT351" s="14">
        <v>-56</v>
      </c>
      <c r="DU351" s="14">
        <v>-48</v>
      </c>
      <c r="DV351" s="14">
        <v>-72</v>
      </c>
      <c r="DW351" s="14">
        <v>-50</v>
      </c>
      <c r="DX351" s="14">
        <v>-189</v>
      </c>
      <c r="DY351" s="14">
        <v>-184</v>
      </c>
      <c r="DZ351" s="14">
        <v>-204</v>
      </c>
      <c r="EA351" s="14">
        <v>-198</v>
      </c>
      <c r="EB351" s="14">
        <v>-150</v>
      </c>
      <c r="EC351" s="14">
        <v>242</v>
      </c>
      <c r="ED351" s="14">
        <v>47</v>
      </c>
      <c r="EE351" s="14">
        <v>147</v>
      </c>
      <c r="EF351" s="14">
        <v>390</v>
      </c>
      <c r="EG351" s="14">
        <v>789</v>
      </c>
      <c r="EH351" s="14">
        <v>318</v>
      </c>
      <c r="EI351" s="14">
        <v>172</v>
      </c>
      <c r="EJ351" s="14">
        <v>-19</v>
      </c>
      <c r="EK351" s="14">
        <v>-126</v>
      </c>
      <c r="EL351" s="14">
        <v>-263</v>
      </c>
      <c r="EM351" s="14">
        <v>-339</v>
      </c>
      <c r="EN351" s="14">
        <v>-170</v>
      </c>
      <c r="EO351" s="14">
        <v>-49</v>
      </c>
      <c r="EP351" s="14">
        <v>-97</v>
      </c>
      <c r="EQ351" s="14">
        <v>45</v>
      </c>
      <c r="ER351" s="14">
        <v>444</v>
      </c>
      <c r="ES351" s="14">
        <v>715</v>
      </c>
      <c r="ET351" s="14">
        <v>611</v>
      </c>
      <c r="EU351" s="14">
        <v>301</v>
      </c>
      <c r="EV351" s="14">
        <v>76</v>
      </c>
      <c r="EW351" s="14">
        <v>13</v>
      </c>
      <c r="EX351" s="14">
        <v>-111</v>
      </c>
      <c r="EY351" s="14">
        <v>-135</v>
      </c>
      <c r="EZ351" s="14">
        <v>-91</v>
      </c>
      <c r="FA351" s="14">
        <v>272</v>
      </c>
      <c r="FB351" s="14">
        <v>243</v>
      </c>
      <c r="FC351" s="14">
        <v>-130</v>
      </c>
      <c r="FD351" s="14">
        <v>-338</v>
      </c>
      <c r="FE351" s="14">
        <v>-528</v>
      </c>
      <c r="FF351" s="14">
        <v>-367</v>
      </c>
      <c r="FG351" s="14">
        <v>-356</v>
      </c>
      <c r="FH351" s="14">
        <v>-121</v>
      </c>
      <c r="FI351" s="14">
        <v>189</v>
      </c>
      <c r="FJ351" s="14">
        <v>-144</v>
      </c>
      <c r="FK351" s="14">
        <v>-280</v>
      </c>
      <c r="FL351" s="14">
        <v>-327</v>
      </c>
      <c r="FM351" s="14">
        <v>-85</v>
      </c>
      <c r="FN351" s="14">
        <v>-111</v>
      </c>
      <c r="FO351" s="14">
        <v>-210</v>
      </c>
      <c r="FP351" s="14">
        <v>-482</v>
      </c>
      <c r="FQ351" s="14">
        <v>-22</v>
      </c>
      <c r="FR351" s="14">
        <v>204</v>
      </c>
      <c r="FS351" s="14">
        <v>102</v>
      </c>
      <c r="FT351" s="14">
        <v>165</v>
      </c>
      <c r="FU351" s="14">
        <v>115</v>
      </c>
      <c r="FV351" s="14">
        <v>-85</v>
      </c>
      <c r="FW351" s="14">
        <v>82</v>
      </c>
      <c r="FX351" s="14">
        <v>507</v>
      </c>
      <c r="FY351" s="14">
        <v>687</v>
      </c>
      <c r="FZ351" s="14">
        <v>421</v>
      </c>
      <c r="GA351" s="14">
        <v>526</v>
      </c>
      <c r="GB351" s="14">
        <v>615</v>
      </c>
      <c r="GC351" s="14">
        <v>698</v>
      </c>
      <c r="GD351" s="14">
        <v>916</v>
      </c>
      <c r="GE351" s="14">
        <v>746</v>
      </c>
      <c r="GF351" s="14">
        <v>607</v>
      </c>
      <c r="GG351" s="14">
        <v>671</v>
      </c>
      <c r="GH351" s="14">
        <v>877</v>
      </c>
      <c r="GI351" s="14">
        <v>669</v>
      </c>
      <c r="GJ351" s="14">
        <v>434</v>
      </c>
      <c r="GK351" s="14">
        <v>529</v>
      </c>
      <c r="GL351" s="14">
        <v>250</v>
      </c>
      <c r="GM351" s="14">
        <v>61</v>
      </c>
      <c r="GN351" s="14">
        <v>49</v>
      </c>
      <c r="GO351" s="14">
        <v>8</v>
      </c>
      <c r="GP351" s="14">
        <v>-151</v>
      </c>
      <c r="GQ351" s="14">
        <v>-59</v>
      </c>
      <c r="GR351" s="14">
        <v>-154</v>
      </c>
      <c r="GS351" s="14">
        <v>-227</v>
      </c>
      <c r="GT351" s="14">
        <v>161</v>
      </c>
      <c r="GU351" s="14">
        <v>27</v>
      </c>
      <c r="GV351" s="14">
        <v>-247</v>
      </c>
      <c r="GW351" s="14">
        <v>-111</v>
      </c>
      <c r="GX351" s="14">
        <v>-172</v>
      </c>
      <c r="GY351" s="14">
        <v>-182</v>
      </c>
      <c r="GZ351" s="14">
        <v>-16</v>
      </c>
      <c r="HA351" s="14">
        <v>-91</v>
      </c>
      <c r="HB351" s="14">
        <v>-76</v>
      </c>
      <c r="HC351" s="14">
        <v>-176</v>
      </c>
      <c r="HD351" s="14">
        <v>-458</v>
      </c>
      <c r="HE351" s="14">
        <v>114</v>
      </c>
      <c r="HF351" s="14">
        <v>416</v>
      </c>
      <c r="HG351" s="14">
        <v>657</v>
      </c>
      <c r="HH351" s="14">
        <v>656</v>
      </c>
      <c r="HI351" s="14">
        <v>616</v>
      </c>
      <c r="HJ351" s="14">
        <v>101</v>
      </c>
      <c r="HK351" s="14">
        <v>-125</v>
      </c>
      <c r="HL351" s="14">
        <v>270</v>
      </c>
      <c r="HM351" s="14">
        <v>-395</v>
      </c>
      <c r="HN351" s="14">
        <v>148</v>
      </c>
      <c r="HO351" s="14">
        <v>-168</v>
      </c>
      <c r="HP351" s="14">
        <v>218</v>
      </c>
      <c r="HQ351" s="14">
        <v>118</v>
      </c>
      <c r="HR351" s="14">
        <v>-24</v>
      </c>
      <c r="HS351" s="14">
        <v>-137</v>
      </c>
      <c r="HT351" s="14">
        <v>0</v>
      </c>
      <c r="HU351" s="14">
        <v>50</v>
      </c>
      <c r="HV351" s="14">
        <v>-160</v>
      </c>
      <c r="HW351" s="14">
        <v>-462</v>
      </c>
      <c r="HX351" s="14">
        <v>-145</v>
      </c>
      <c r="HY351" s="14">
        <v>-76</v>
      </c>
      <c r="HZ351" s="14">
        <v>-193</v>
      </c>
      <c r="IA351" s="14">
        <v>-98</v>
      </c>
      <c r="IB351" s="14">
        <v>-17</v>
      </c>
      <c r="IC351" s="14">
        <v>-275</v>
      </c>
      <c r="ID351" s="14">
        <v>-421</v>
      </c>
      <c r="IE351" s="14">
        <v>-985</v>
      </c>
      <c r="IF351" s="14">
        <v>-868</v>
      </c>
      <c r="IG351" s="14">
        <v>-598</v>
      </c>
      <c r="IH351" s="14">
        <v>-320</v>
      </c>
      <c r="II351" s="14">
        <v>-459</v>
      </c>
      <c r="IJ351" s="14">
        <v>-271</v>
      </c>
      <c r="IK351" s="14">
        <v>-588</v>
      </c>
      <c r="IL351" s="14">
        <v>-452</v>
      </c>
      <c r="IM351" s="14">
        <v>-487</v>
      </c>
      <c r="IN351" s="14">
        <v>-173</v>
      </c>
      <c r="IO351" s="14">
        <v>225</v>
      </c>
      <c r="IP351" s="14">
        <v>225</v>
      </c>
      <c r="IQ351" s="14">
        <v>435</v>
      </c>
      <c r="IR351" s="14">
        <v>457</v>
      </c>
      <c r="IS351" s="14">
        <v>87</v>
      </c>
    </row>
    <row r="352" spans="1:256" s="11" customFormat="1" x14ac:dyDescent="0.2">
      <c r="A352" s="11" t="s">
        <v>10</v>
      </c>
      <c r="B352" s="14">
        <v>646</v>
      </c>
      <c r="C352" s="14">
        <v>390</v>
      </c>
      <c r="D352" s="14">
        <v>295</v>
      </c>
      <c r="E352" s="14">
        <v>-121</v>
      </c>
      <c r="F352" s="14">
        <v>-211</v>
      </c>
      <c r="G352" s="14">
        <v>65</v>
      </c>
      <c r="H352" s="14">
        <v>186</v>
      </c>
      <c r="I352" s="14">
        <v>479</v>
      </c>
      <c r="J352" s="14">
        <v>571</v>
      </c>
      <c r="K352" s="14">
        <v>524</v>
      </c>
      <c r="L352" s="14">
        <v>194</v>
      </c>
      <c r="M352" s="14">
        <v>523</v>
      </c>
      <c r="N352" s="14">
        <v>6</v>
      </c>
      <c r="O352" s="14">
        <v>-369</v>
      </c>
      <c r="P352" s="14">
        <v>-167</v>
      </c>
      <c r="Q352" s="14">
        <v>851</v>
      </c>
      <c r="R352" s="14">
        <v>763</v>
      </c>
      <c r="S352" s="14">
        <v>19</v>
      </c>
      <c r="T352" s="14">
        <v>25</v>
      </c>
      <c r="U352" s="14">
        <v>182</v>
      </c>
      <c r="V352" s="14">
        <v>490</v>
      </c>
      <c r="W352" s="14">
        <v>163</v>
      </c>
      <c r="X352" s="14">
        <v>561</v>
      </c>
      <c r="Y352" s="14">
        <v>13</v>
      </c>
      <c r="Z352" s="14">
        <v>-11</v>
      </c>
      <c r="AA352" s="14">
        <v>248</v>
      </c>
      <c r="AB352" s="14">
        <v>29</v>
      </c>
      <c r="AC352" s="14">
        <v>-375</v>
      </c>
      <c r="AD352" s="14">
        <v>-155</v>
      </c>
      <c r="AE352" s="14">
        <v>-45</v>
      </c>
      <c r="AF352" s="14">
        <v>-13</v>
      </c>
      <c r="AG352" s="14">
        <v>415</v>
      </c>
      <c r="AH352" s="14">
        <v>1074</v>
      </c>
      <c r="AI352" s="14" t="s">
        <v>56</v>
      </c>
      <c r="AJ352" s="14">
        <v>569</v>
      </c>
      <c r="AK352" s="14">
        <v>630</v>
      </c>
      <c r="AL352" s="14">
        <v>557</v>
      </c>
      <c r="AM352" s="14">
        <v>-129</v>
      </c>
      <c r="AN352" s="14">
        <v>467</v>
      </c>
      <c r="AO352" s="14">
        <v>319</v>
      </c>
      <c r="AP352" s="14">
        <v>317</v>
      </c>
      <c r="AQ352" s="14">
        <v>-86</v>
      </c>
      <c r="AR352" s="14">
        <v>-151</v>
      </c>
      <c r="AS352" s="14">
        <v>10</v>
      </c>
      <c r="AT352" s="14">
        <v>454</v>
      </c>
      <c r="AU352" s="14">
        <v>162</v>
      </c>
      <c r="AV352" s="14">
        <v>-37</v>
      </c>
      <c r="AW352" s="14">
        <v>-39</v>
      </c>
      <c r="AX352" s="14">
        <v>-90</v>
      </c>
      <c r="AY352" s="14">
        <v>-387</v>
      </c>
      <c r="AZ352" s="14">
        <v>-3</v>
      </c>
      <c r="BA352" s="14">
        <v>58</v>
      </c>
      <c r="BB352" s="14">
        <v>60</v>
      </c>
      <c r="BC352" s="14">
        <v>-417</v>
      </c>
      <c r="BD352" s="14">
        <v>-595</v>
      </c>
      <c r="BE352" s="14">
        <v>-701</v>
      </c>
      <c r="BF352" s="14">
        <v>-504</v>
      </c>
      <c r="BG352" s="14">
        <v>-440</v>
      </c>
      <c r="BH352" s="14">
        <v>-476</v>
      </c>
      <c r="BI352" s="14">
        <v>-174</v>
      </c>
      <c r="BJ352" s="14">
        <v>-94</v>
      </c>
      <c r="BK352" s="14">
        <v>-385</v>
      </c>
      <c r="BL352" s="14">
        <v>-403</v>
      </c>
      <c r="BM352" s="14">
        <v>6</v>
      </c>
      <c r="BN352" s="14">
        <v>-8</v>
      </c>
      <c r="BO352" s="14">
        <v>-664</v>
      </c>
      <c r="BP352" s="14">
        <v>-566</v>
      </c>
      <c r="BQ352" s="14">
        <v>80</v>
      </c>
      <c r="BR352" s="14">
        <v>167</v>
      </c>
      <c r="BS352" s="14">
        <v>63</v>
      </c>
      <c r="BT352" s="14">
        <v>113</v>
      </c>
      <c r="BU352" s="14">
        <v>210</v>
      </c>
      <c r="BV352" s="14">
        <v>144</v>
      </c>
      <c r="BW352" s="14">
        <v>-12</v>
      </c>
      <c r="BX352" s="14">
        <v>391</v>
      </c>
      <c r="BY352" s="14">
        <v>30</v>
      </c>
      <c r="BZ352" s="14">
        <v>26</v>
      </c>
      <c r="CA352" s="14">
        <v>229</v>
      </c>
      <c r="CB352" s="14">
        <v>345</v>
      </c>
      <c r="CC352" s="14">
        <v>98</v>
      </c>
      <c r="CD352" s="14">
        <v>781</v>
      </c>
      <c r="CE352" s="14">
        <v>899</v>
      </c>
      <c r="CF352" s="14">
        <v>560</v>
      </c>
      <c r="CG352" s="14">
        <v>204</v>
      </c>
      <c r="CH352" s="14">
        <v>70</v>
      </c>
      <c r="CI352" s="14">
        <v>231</v>
      </c>
      <c r="CJ352" s="14">
        <v>-355</v>
      </c>
      <c r="CK352" s="14">
        <v>-494</v>
      </c>
      <c r="CL352" s="14">
        <v>-458</v>
      </c>
      <c r="CM352" s="14">
        <v>-391</v>
      </c>
      <c r="CN352" s="14">
        <v>201</v>
      </c>
      <c r="CO352" s="14">
        <v>442</v>
      </c>
      <c r="CP352" s="14">
        <v>361</v>
      </c>
      <c r="CQ352" s="14">
        <v>89</v>
      </c>
      <c r="CR352" s="14">
        <v>123</v>
      </c>
      <c r="CS352" s="14">
        <v>246</v>
      </c>
      <c r="CT352" s="14">
        <v>698</v>
      </c>
      <c r="CU352" s="14">
        <v>356</v>
      </c>
      <c r="CV352" s="14">
        <v>92</v>
      </c>
      <c r="CW352" s="14">
        <v>206</v>
      </c>
      <c r="CX352" s="14">
        <v>438</v>
      </c>
      <c r="CY352" s="14">
        <v>292</v>
      </c>
      <c r="CZ352" s="14">
        <v>185</v>
      </c>
      <c r="DA352" s="14">
        <v>45</v>
      </c>
      <c r="DB352" s="14">
        <v>378</v>
      </c>
      <c r="DC352" s="14">
        <v>16</v>
      </c>
      <c r="DD352" s="14">
        <v>36</v>
      </c>
      <c r="DE352" s="14">
        <v>9</v>
      </c>
      <c r="DF352" s="14">
        <v>-550</v>
      </c>
      <c r="DG352" s="14">
        <v>-1278</v>
      </c>
      <c r="DH352" s="14">
        <v>-298</v>
      </c>
      <c r="DI352" s="14">
        <v>-301</v>
      </c>
      <c r="DJ352" s="14">
        <v>-672</v>
      </c>
      <c r="DK352" s="14">
        <v>-652</v>
      </c>
      <c r="DL352" s="14">
        <v>-99</v>
      </c>
      <c r="DM352" s="14">
        <v>-54</v>
      </c>
      <c r="DN352" s="14">
        <v>468</v>
      </c>
      <c r="DO352" s="14">
        <v>1674</v>
      </c>
      <c r="DP352" s="14">
        <v>-27</v>
      </c>
      <c r="DQ352" s="14">
        <v>45</v>
      </c>
      <c r="DR352" s="14">
        <v>21</v>
      </c>
      <c r="DS352" s="14">
        <v>-290</v>
      </c>
      <c r="DT352" s="14">
        <v>1741</v>
      </c>
      <c r="DU352" s="14">
        <v>1472</v>
      </c>
      <c r="DV352" s="14">
        <v>175</v>
      </c>
      <c r="DW352" s="14">
        <v>785</v>
      </c>
      <c r="DX352" s="14">
        <v>235</v>
      </c>
      <c r="DY352" s="14">
        <v>772</v>
      </c>
      <c r="DZ352" s="14">
        <v>2192</v>
      </c>
      <c r="EA352" s="14">
        <v>1042</v>
      </c>
      <c r="EB352" s="14">
        <v>786</v>
      </c>
      <c r="EC352" s="14">
        <v>514</v>
      </c>
      <c r="ED352" s="14">
        <v>-498</v>
      </c>
      <c r="EE352" s="14">
        <v>-476</v>
      </c>
      <c r="EF352" s="14">
        <v>-465</v>
      </c>
      <c r="EG352" s="14">
        <v>366</v>
      </c>
      <c r="EH352" s="14">
        <v>1180</v>
      </c>
      <c r="EI352" s="14">
        <v>455</v>
      </c>
      <c r="EJ352" s="14">
        <v>1</v>
      </c>
      <c r="EK352" s="14">
        <v>-531</v>
      </c>
      <c r="EL352" s="14">
        <v>44</v>
      </c>
      <c r="EM352" s="14">
        <v>297</v>
      </c>
      <c r="EN352" s="14">
        <v>179</v>
      </c>
      <c r="EO352" s="14">
        <v>40</v>
      </c>
      <c r="EP352" s="14">
        <v>42</v>
      </c>
      <c r="EQ352" s="14">
        <v>-439</v>
      </c>
      <c r="ER352" s="14">
        <v>-319</v>
      </c>
      <c r="ES352" s="14">
        <v>-352</v>
      </c>
      <c r="ET352" s="14">
        <v>-353</v>
      </c>
      <c r="EU352" s="14">
        <v>-211</v>
      </c>
      <c r="EV352" s="14">
        <v>-602</v>
      </c>
      <c r="EW352" s="14">
        <v>-1099</v>
      </c>
      <c r="EX352" s="14">
        <v>-454</v>
      </c>
      <c r="EY352" s="14">
        <v>-303</v>
      </c>
      <c r="EZ352" s="14">
        <v>-561</v>
      </c>
      <c r="FA352" s="14">
        <v>66</v>
      </c>
      <c r="FB352" s="14">
        <v>109</v>
      </c>
      <c r="FC352" s="14">
        <v>706</v>
      </c>
      <c r="FD352" s="14">
        <v>1012</v>
      </c>
      <c r="FE352" s="14">
        <v>-266</v>
      </c>
      <c r="FF352" s="14">
        <v>-397</v>
      </c>
      <c r="FG352" s="14">
        <v>-792</v>
      </c>
      <c r="FH352" s="14">
        <v>-674</v>
      </c>
      <c r="FI352" s="14">
        <v>-97</v>
      </c>
      <c r="FJ352" s="14">
        <v>451</v>
      </c>
      <c r="FK352" s="14">
        <v>129</v>
      </c>
      <c r="FL352" s="14">
        <v>132</v>
      </c>
      <c r="FM352" s="14">
        <v>-919</v>
      </c>
      <c r="FN352" s="14">
        <v>-605</v>
      </c>
      <c r="FO352" s="14">
        <v>-492</v>
      </c>
      <c r="FP352" s="14">
        <v>-568</v>
      </c>
      <c r="FQ352" s="14">
        <v>251</v>
      </c>
      <c r="FR352" s="14">
        <v>521</v>
      </c>
      <c r="FS352" s="14">
        <v>506</v>
      </c>
      <c r="FT352" s="14">
        <v>220</v>
      </c>
      <c r="FU352" s="14">
        <v>514</v>
      </c>
      <c r="FV352" s="14">
        <v>-21</v>
      </c>
      <c r="FW352" s="14">
        <v>-185</v>
      </c>
      <c r="FX352" s="14">
        <v>220</v>
      </c>
      <c r="FY352" s="14">
        <v>795</v>
      </c>
      <c r="FZ352" s="14">
        <v>1019</v>
      </c>
      <c r="GA352" s="14">
        <v>485</v>
      </c>
      <c r="GB352" s="14">
        <v>1582</v>
      </c>
      <c r="GC352" s="14">
        <v>1776</v>
      </c>
      <c r="GD352" s="14">
        <v>2835</v>
      </c>
      <c r="GE352" s="14">
        <v>2538</v>
      </c>
      <c r="GF352" s="14">
        <v>2982</v>
      </c>
      <c r="GG352" s="14">
        <v>2784</v>
      </c>
      <c r="GH352" s="14">
        <v>2817</v>
      </c>
      <c r="GI352" s="14">
        <v>826</v>
      </c>
      <c r="GJ352" s="14">
        <v>1125</v>
      </c>
      <c r="GK352" s="14">
        <v>1030</v>
      </c>
      <c r="GL352" s="14">
        <v>937</v>
      </c>
      <c r="GM352" s="14">
        <v>-64</v>
      </c>
      <c r="GN352" s="14">
        <v>280</v>
      </c>
      <c r="GO352" s="14">
        <v>500</v>
      </c>
      <c r="GP352" s="14">
        <v>62</v>
      </c>
      <c r="GQ352" s="14">
        <v>217</v>
      </c>
      <c r="GR352" s="14">
        <v>132</v>
      </c>
      <c r="GS352" s="14">
        <v>-67</v>
      </c>
      <c r="GT352" s="14">
        <v>-244</v>
      </c>
      <c r="GU352" s="14">
        <v>-358</v>
      </c>
      <c r="GV352" s="14">
        <v>91</v>
      </c>
      <c r="GW352" s="14">
        <v>188</v>
      </c>
      <c r="GX352" s="14">
        <v>-209</v>
      </c>
      <c r="GY352" s="14">
        <v>78</v>
      </c>
      <c r="GZ352" s="14">
        <v>-765</v>
      </c>
      <c r="HA352" s="14">
        <v>-1439</v>
      </c>
      <c r="HB352" s="14">
        <v>-1554</v>
      </c>
      <c r="HC352" s="14">
        <v>-1608</v>
      </c>
      <c r="HD352" s="14">
        <v>-2027</v>
      </c>
      <c r="HE352" s="14">
        <v>-1795</v>
      </c>
      <c r="HF352" s="14">
        <v>-995</v>
      </c>
      <c r="HG352" s="14">
        <v>320</v>
      </c>
      <c r="HH352" s="14">
        <v>-471</v>
      </c>
      <c r="HI352" s="14">
        <v>498</v>
      </c>
      <c r="HJ352" s="14">
        <v>-784</v>
      </c>
      <c r="HK352" s="14">
        <v>-804</v>
      </c>
      <c r="HL352" s="14">
        <v>-1146</v>
      </c>
      <c r="HM352" s="14">
        <v>-1249</v>
      </c>
      <c r="HN352" s="14">
        <v>-982</v>
      </c>
      <c r="HO352" s="14">
        <v>-1099</v>
      </c>
      <c r="HP352" s="14">
        <v>-939</v>
      </c>
      <c r="HQ352" s="14">
        <v>186</v>
      </c>
      <c r="HR352" s="14">
        <v>-966</v>
      </c>
      <c r="HS352" s="14">
        <v>-970</v>
      </c>
      <c r="HT352" s="14">
        <v>-1351</v>
      </c>
      <c r="HU352" s="14">
        <v>-934</v>
      </c>
      <c r="HV352" s="14">
        <v>-1346</v>
      </c>
      <c r="HW352" s="14">
        <v>-512</v>
      </c>
      <c r="HX352" s="14">
        <v>-926</v>
      </c>
      <c r="HY352" s="14">
        <v>-1472</v>
      </c>
      <c r="HZ352" s="14">
        <v>-1435</v>
      </c>
      <c r="IA352" s="14">
        <v>-1756</v>
      </c>
      <c r="IB352" s="14">
        <v>-1326</v>
      </c>
      <c r="IC352" s="14">
        <v>-741</v>
      </c>
      <c r="ID352" s="14">
        <v>-755</v>
      </c>
      <c r="IE352" s="14">
        <v>-1015</v>
      </c>
      <c r="IF352" s="14">
        <v>-1626</v>
      </c>
      <c r="IG352" s="14">
        <v>-1766</v>
      </c>
      <c r="IH352" s="14">
        <v>-966</v>
      </c>
      <c r="II352" s="14">
        <v>-287</v>
      </c>
      <c r="IJ352" s="14">
        <v>140</v>
      </c>
      <c r="IK352" s="14">
        <v>-181</v>
      </c>
      <c r="IL352" s="14">
        <v>581</v>
      </c>
      <c r="IM352" s="14">
        <v>250</v>
      </c>
      <c r="IN352" s="14">
        <v>535</v>
      </c>
      <c r="IO352" s="14">
        <v>1396</v>
      </c>
      <c r="IP352" s="14">
        <v>1396</v>
      </c>
      <c r="IQ352" s="14">
        <v>1556</v>
      </c>
      <c r="IR352" s="14">
        <v>2241</v>
      </c>
      <c r="IS352" s="14">
        <v>2056</v>
      </c>
    </row>
    <row r="353" spans="1:253" s="11" customFormat="1" x14ac:dyDescent="0.2">
      <c r="A353" s="11" t="s">
        <v>12</v>
      </c>
      <c r="B353" s="14">
        <v>743</v>
      </c>
      <c r="C353" s="14">
        <v>-312</v>
      </c>
      <c r="D353" s="14">
        <v>-174</v>
      </c>
      <c r="E353" s="14">
        <v>422</v>
      </c>
      <c r="F353" s="14">
        <v>782</v>
      </c>
      <c r="G353" s="14">
        <v>701</v>
      </c>
      <c r="H353" s="14">
        <v>420</v>
      </c>
      <c r="I353" s="14">
        <v>-543</v>
      </c>
      <c r="J353" s="14">
        <v>-345</v>
      </c>
      <c r="K353" s="14">
        <v>337</v>
      </c>
      <c r="L353" s="14">
        <v>1057</v>
      </c>
      <c r="M353" s="14">
        <v>1261</v>
      </c>
      <c r="N353" s="14">
        <v>1367</v>
      </c>
      <c r="O353" s="14">
        <v>847</v>
      </c>
      <c r="P353" s="14">
        <v>789</v>
      </c>
      <c r="Q353" s="14">
        <v>650</v>
      </c>
      <c r="R353" s="14">
        <v>1091</v>
      </c>
      <c r="S353" s="14">
        <v>1104</v>
      </c>
      <c r="T353" s="14">
        <v>1439</v>
      </c>
      <c r="U353" s="14">
        <v>1031</v>
      </c>
      <c r="V353" s="14">
        <v>834</v>
      </c>
      <c r="W353" s="14">
        <v>445</v>
      </c>
      <c r="X353" s="14">
        <v>-37</v>
      </c>
      <c r="Y353" s="14">
        <v>-587</v>
      </c>
      <c r="Z353" s="14">
        <v>-685</v>
      </c>
      <c r="AA353" s="14">
        <v>-981</v>
      </c>
      <c r="AB353" s="14">
        <v>-813</v>
      </c>
      <c r="AC353" s="14">
        <v>-429</v>
      </c>
      <c r="AD353" s="14">
        <v>-574</v>
      </c>
      <c r="AE353" s="14">
        <v>-502</v>
      </c>
      <c r="AF353" s="14">
        <v>-726</v>
      </c>
      <c r="AG353" s="14">
        <v>-85</v>
      </c>
      <c r="AH353" s="14">
        <v>-188</v>
      </c>
      <c r="AI353" s="14" t="s">
        <v>57</v>
      </c>
      <c r="AJ353" s="14">
        <v>-321</v>
      </c>
      <c r="AK353" s="14">
        <v>-723</v>
      </c>
      <c r="AL353" s="14">
        <v>-745</v>
      </c>
      <c r="AM353" s="14">
        <v>-1025</v>
      </c>
      <c r="AN353" s="14">
        <v>-429</v>
      </c>
      <c r="AO353" s="14">
        <v>0</v>
      </c>
      <c r="AP353" s="14">
        <v>-194</v>
      </c>
      <c r="AQ353" s="14">
        <v>-18</v>
      </c>
      <c r="AR353" s="14">
        <v>244</v>
      </c>
      <c r="AS353" s="14">
        <v>184</v>
      </c>
      <c r="AT353" s="14">
        <v>133</v>
      </c>
      <c r="AU353" s="14">
        <v>-472</v>
      </c>
      <c r="AV353" s="14">
        <v>-63</v>
      </c>
      <c r="AW353" s="14">
        <v>207</v>
      </c>
      <c r="AX353" s="14">
        <v>-653</v>
      </c>
      <c r="AY353" s="14">
        <v>-435</v>
      </c>
      <c r="AZ353" s="14">
        <v>-403</v>
      </c>
      <c r="BA353" s="14">
        <v>-137</v>
      </c>
      <c r="BB353" s="14">
        <v>-153</v>
      </c>
      <c r="BC353" s="14">
        <v>-5</v>
      </c>
      <c r="BD353" s="14">
        <v>179</v>
      </c>
      <c r="BE353" s="14">
        <v>375</v>
      </c>
      <c r="BF353" s="14">
        <v>671</v>
      </c>
      <c r="BG353" s="14">
        <v>636</v>
      </c>
      <c r="BH353" s="14">
        <v>392</v>
      </c>
      <c r="BI353" s="14">
        <v>597</v>
      </c>
      <c r="BJ353" s="14">
        <v>853</v>
      </c>
      <c r="BK353" s="14">
        <v>1378</v>
      </c>
      <c r="BL353" s="14">
        <v>1927</v>
      </c>
      <c r="BM353" s="14">
        <v>1228</v>
      </c>
      <c r="BN353" s="14">
        <v>1616</v>
      </c>
      <c r="BO353" s="14">
        <v>2117</v>
      </c>
      <c r="BP353" s="14">
        <v>1292</v>
      </c>
      <c r="BQ353" s="14">
        <v>1331</v>
      </c>
      <c r="BR353" s="14">
        <v>1807</v>
      </c>
      <c r="BS353" s="14">
        <v>2096</v>
      </c>
      <c r="BT353" s="14">
        <v>1408</v>
      </c>
      <c r="BU353" s="14">
        <v>857</v>
      </c>
      <c r="BV353" s="14">
        <v>314</v>
      </c>
      <c r="BW353" s="14">
        <v>-156</v>
      </c>
      <c r="BX353" s="14">
        <v>452</v>
      </c>
      <c r="BY353" s="14">
        <v>751</v>
      </c>
      <c r="BZ353" s="14">
        <v>-150</v>
      </c>
      <c r="CA353" s="14">
        <v>82</v>
      </c>
      <c r="CB353" s="14">
        <v>-377</v>
      </c>
      <c r="CC353" s="14">
        <v>-142</v>
      </c>
      <c r="CD353" s="14">
        <v>-258</v>
      </c>
      <c r="CE353" s="14">
        <v>304</v>
      </c>
      <c r="CF353" s="14">
        <v>918</v>
      </c>
      <c r="CG353" s="14">
        <v>1091</v>
      </c>
      <c r="CH353" s="14">
        <v>646</v>
      </c>
      <c r="CI353" s="14">
        <v>960</v>
      </c>
      <c r="CJ353" s="14">
        <v>786</v>
      </c>
      <c r="CK353" s="14">
        <v>752</v>
      </c>
      <c r="CL353" s="14">
        <v>534</v>
      </c>
      <c r="CM353" s="14">
        <v>413</v>
      </c>
      <c r="CN353" s="14">
        <v>1008</v>
      </c>
      <c r="CO353" s="14">
        <v>1782</v>
      </c>
      <c r="CP353" s="14">
        <v>1826</v>
      </c>
      <c r="CQ353" s="14">
        <v>1113</v>
      </c>
      <c r="CR353" s="14">
        <v>692</v>
      </c>
      <c r="CS353" s="14">
        <v>1048</v>
      </c>
      <c r="CT353" s="14">
        <v>1453</v>
      </c>
      <c r="CU353" s="14">
        <v>1650</v>
      </c>
      <c r="CV353" s="14">
        <v>1653</v>
      </c>
      <c r="CW353" s="14">
        <v>1280</v>
      </c>
      <c r="CX353" s="14">
        <v>1667</v>
      </c>
      <c r="CY353" s="14">
        <v>1705</v>
      </c>
      <c r="CZ353" s="14">
        <v>568</v>
      </c>
      <c r="DA353" s="14">
        <v>-278</v>
      </c>
      <c r="DB353" s="14">
        <v>1343</v>
      </c>
      <c r="DC353" s="14">
        <v>1048</v>
      </c>
      <c r="DD353" s="14">
        <v>1210</v>
      </c>
      <c r="DE353" s="14">
        <v>1812</v>
      </c>
      <c r="DF353" s="14">
        <v>1984</v>
      </c>
      <c r="DG353" s="14">
        <v>2306</v>
      </c>
      <c r="DH353" s="14">
        <v>3328</v>
      </c>
      <c r="DI353" s="14">
        <v>4032</v>
      </c>
      <c r="DJ353" s="14">
        <v>3463</v>
      </c>
      <c r="DK353" s="14">
        <v>2888</v>
      </c>
      <c r="DL353" s="14">
        <v>2244</v>
      </c>
      <c r="DM353" s="14">
        <v>5389</v>
      </c>
      <c r="DN353" s="14">
        <v>3656</v>
      </c>
      <c r="DO353" s="14">
        <v>1322</v>
      </c>
      <c r="DP353" s="14">
        <v>1337</v>
      </c>
      <c r="DQ353" s="14">
        <v>116</v>
      </c>
      <c r="DR353" s="14">
        <v>-171</v>
      </c>
      <c r="DS353" s="14">
        <v>1932</v>
      </c>
      <c r="DT353" s="14">
        <v>1847</v>
      </c>
      <c r="DU353" s="14">
        <v>1140</v>
      </c>
      <c r="DV353" s="14">
        <v>1100</v>
      </c>
      <c r="DW353" s="14">
        <v>1200</v>
      </c>
      <c r="DX353" s="14">
        <v>712</v>
      </c>
      <c r="DY353" s="14">
        <v>263</v>
      </c>
      <c r="DZ353" s="14">
        <v>69</v>
      </c>
      <c r="EA353" s="14">
        <v>652</v>
      </c>
      <c r="EB353" s="14">
        <v>1195</v>
      </c>
      <c r="EC353" s="14">
        <v>1710</v>
      </c>
      <c r="ED353" s="14">
        <v>632</v>
      </c>
      <c r="EE353" s="14">
        <v>768</v>
      </c>
      <c r="EF353" s="14">
        <v>1410</v>
      </c>
      <c r="EG353" s="14">
        <v>-520</v>
      </c>
      <c r="EH353" s="14">
        <v>-1469</v>
      </c>
      <c r="EI353" s="14">
        <v>-748</v>
      </c>
      <c r="EJ353" s="14">
        <v>-284</v>
      </c>
      <c r="EK353" s="14">
        <v>85</v>
      </c>
      <c r="EL353" s="14">
        <v>366</v>
      </c>
      <c r="EM353" s="14">
        <v>545</v>
      </c>
      <c r="EN353" s="14">
        <v>569</v>
      </c>
      <c r="EO353" s="14">
        <v>1502</v>
      </c>
      <c r="EP353" s="14">
        <v>1567</v>
      </c>
      <c r="EQ353" s="14">
        <v>1638</v>
      </c>
      <c r="ER353" s="14">
        <v>1475</v>
      </c>
      <c r="ES353" s="14">
        <v>-727</v>
      </c>
      <c r="ET353" s="14">
        <v>-1399</v>
      </c>
      <c r="EU353" s="14">
        <v>287</v>
      </c>
      <c r="EV353" s="14">
        <v>542</v>
      </c>
      <c r="EW353" s="14">
        <v>3</v>
      </c>
      <c r="EX353" s="14">
        <v>-392</v>
      </c>
      <c r="EY353" s="14">
        <v>424</v>
      </c>
      <c r="EZ353" s="14">
        <v>308</v>
      </c>
      <c r="FA353" s="14">
        <v>40</v>
      </c>
      <c r="FB353" s="14">
        <v>488</v>
      </c>
      <c r="FC353" s="14">
        <v>287</v>
      </c>
      <c r="FD353" s="14">
        <v>118</v>
      </c>
      <c r="FE353" s="14">
        <v>-5</v>
      </c>
      <c r="FF353" s="14">
        <v>235</v>
      </c>
      <c r="FG353" s="14">
        <v>-18</v>
      </c>
      <c r="FH353" s="14">
        <v>-344</v>
      </c>
      <c r="FI353" s="14">
        <v>31</v>
      </c>
      <c r="FJ353" s="14">
        <v>338</v>
      </c>
      <c r="FK353" s="14">
        <v>308</v>
      </c>
      <c r="FL353" s="14">
        <v>377</v>
      </c>
      <c r="FM353" s="14">
        <v>546</v>
      </c>
      <c r="FN353" s="14">
        <v>87</v>
      </c>
      <c r="FO353" s="14">
        <v>4</v>
      </c>
      <c r="FP353" s="14">
        <v>127</v>
      </c>
      <c r="FQ353" s="14">
        <v>544</v>
      </c>
      <c r="FR353" s="14">
        <v>512</v>
      </c>
      <c r="FS353" s="14">
        <v>464</v>
      </c>
      <c r="FT353" s="14">
        <v>453</v>
      </c>
      <c r="FU353" s="14">
        <v>-471</v>
      </c>
      <c r="FV353" s="14">
        <v>6</v>
      </c>
      <c r="FW353" s="14">
        <v>-430</v>
      </c>
      <c r="FX353" s="14">
        <v>-666</v>
      </c>
      <c r="FY353" s="14">
        <v>1140</v>
      </c>
      <c r="FZ353" s="14">
        <v>1963</v>
      </c>
      <c r="GA353" s="14">
        <v>2423</v>
      </c>
      <c r="GB353" s="14">
        <v>2180</v>
      </c>
      <c r="GC353" s="14">
        <v>45</v>
      </c>
      <c r="GD353" s="14">
        <v>522</v>
      </c>
      <c r="GE353" s="14">
        <v>2068</v>
      </c>
      <c r="GF353" s="14">
        <v>3337</v>
      </c>
      <c r="GG353" s="14">
        <v>2608</v>
      </c>
      <c r="GH353" s="14">
        <v>510</v>
      </c>
      <c r="GI353" s="14">
        <v>2591</v>
      </c>
      <c r="GJ353" s="14">
        <v>2634</v>
      </c>
      <c r="GK353" s="14">
        <v>2408</v>
      </c>
      <c r="GL353" s="14">
        <v>3213</v>
      </c>
      <c r="GM353" s="14">
        <v>3539</v>
      </c>
      <c r="GN353" s="14">
        <v>1986</v>
      </c>
      <c r="GO353" s="14">
        <v>21</v>
      </c>
      <c r="GP353" s="14">
        <v>908</v>
      </c>
      <c r="GQ353" s="14">
        <v>1504</v>
      </c>
      <c r="GR353" s="14">
        <v>1358</v>
      </c>
      <c r="GS353" s="14">
        <v>475</v>
      </c>
      <c r="GT353" s="14">
        <v>-625</v>
      </c>
      <c r="GU353" s="14">
        <v>-1190</v>
      </c>
      <c r="GV353" s="14">
        <v>583</v>
      </c>
      <c r="GW353" s="14">
        <v>-461</v>
      </c>
      <c r="GX353" s="14">
        <v>1246</v>
      </c>
      <c r="GY353" s="14">
        <v>2478</v>
      </c>
      <c r="GZ353" s="14">
        <v>1660</v>
      </c>
      <c r="HA353" s="14">
        <v>1352</v>
      </c>
      <c r="HB353" s="14">
        <v>1351</v>
      </c>
      <c r="HC353" s="14">
        <v>1846</v>
      </c>
      <c r="HD353" s="14">
        <v>610</v>
      </c>
      <c r="HE353" s="14">
        <v>-529</v>
      </c>
      <c r="HF353" s="14">
        <v>-1128</v>
      </c>
      <c r="HG353" s="14">
        <v>181</v>
      </c>
      <c r="HH353" s="14">
        <v>6208</v>
      </c>
      <c r="HI353" s="14">
        <v>3058</v>
      </c>
      <c r="HJ353" s="14">
        <v>1915</v>
      </c>
      <c r="HK353" s="14">
        <v>67</v>
      </c>
      <c r="HL353" s="14">
        <v>-1796</v>
      </c>
      <c r="HM353" s="14">
        <v>4136</v>
      </c>
      <c r="HN353" s="14">
        <v>485</v>
      </c>
      <c r="HO353" s="14">
        <v>3100</v>
      </c>
      <c r="HP353" s="14">
        <v>91</v>
      </c>
      <c r="HQ353" s="14">
        <v>1533</v>
      </c>
      <c r="HR353" s="14">
        <v>788</v>
      </c>
      <c r="HS353" s="14">
        <v>142</v>
      </c>
      <c r="HT353" s="14">
        <v>-289</v>
      </c>
      <c r="HU353" s="14">
        <v>461</v>
      </c>
      <c r="HV353" s="14">
        <v>779</v>
      </c>
      <c r="HW353" s="14">
        <v>2440</v>
      </c>
      <c r="HX353" s="14">
        <v>1413</v>
      </c>
      <c r="HY353" s="14">
        <v>1308</v>
      </c>
      <c r="HZ353" s="14">
        <v>2877</v>
      </c>
      <c r="IA353" s="14">
        <v>2725</v>
      </c>
      <c r="IB353" s="14">
        <v>4656</v>
      </c>
      <c r="IC353" s="14">
        <v>5301</v>
      </c>
      <c r="ID353" s="14">
        <v>4601</v>
      </c>
      <c r="IE353" s="14">
        <v>1311</v>
      </c>
      <c r="IF353" s="14">
        <v>-601</v>
      </c>
      <c r="IG353" s="14">
        <v>-10</v>
      </c>
      <c r="IH353" s="14">
        <v>-1569</v>
      </c>
      <c r="II353" s="14">
        <v>386</v>
      </c>
      <c r="IJ353" s="14">
        <v>1126</v>
      </c>
      <c r="IK353" s="14">
        <v>388</v>
      </c>
      <c r="IL353" s="14">
        <v>-279</v>
      </c>
      <c r="IM353" s="14">
        <v>-365</v>
      </c>
      <c r="IN353" s="14">
        <v>-533</v>
      </c>
      <c r="IO353" s="14">
        <v>-239</v>
      </c>
      <c r="IP353" s="14">
        <v>-239</v>
      </c>
      <c r="IQ353" s="14">
        <v>-337</v>
      </c>
      <c r="IR353" s="14">
        <v>220</v>
      </c>
      <c r="IS353" s="14">
        <v>654</v>
      </c>
    </row>
    <row r="354" spans="1:253" x14ac:dyDescent="0.2">
      <c r="A354" s="11" t="s">
        <v>36</v>
      </c>
      <c r="B354" s="14">
        <v>-1507</v>
      </c>
      <c r="C354" s="14">
        <v>-328</v>
      </c>
      <c r="D354" s="14">
        <v>2464</v>
      </c>
      <c r="E354" s="14">
        <v>1506</v>
      </c>
      <c r="F354" s="14">
        <v>1053</v>
      </c>
      <c r="G354" s="14">
        <v>129</v>
      </c>
      <c r="H354" s="14">
        <v>417</v>
      </c>
      <c r="I354" s="14">
        <v>1397</v>
      </c>
      <c r="J354" s="14">
        <v>1030</v>
      </c>
      <c r="K354" s="14">
        <v>1090</v>
      </c>
      <c r="L354" s="14">
        <v>609</v>
      </c>
      <c r="M354" s="14">
        <v>624</v>
      </c>
      <c r="N354" s="14">
        <v>377</v>
      </c>
      <c r="O354" s="14">
        <v>-89</v>
      </c>
      <c r="P354" s="14">
        <v>328</v>
      </c>
      <c r="Q354" s="14">
        <v>-38</v>
      </c>
      <c r="R354" s="14">
        <v>627</v>
      </c>
      <c r="S354" s="14">
        <v>1957</v>
      </c>
      <c r="T354" s="14">
        <v>1083</v>
      </c>
      <c r="U354" s="14">
        <v>497</v>
      </c>
      <c r="V354" s="14">
        <v>563</v>
      </c>
      <c r="W354" s="14">
        <v>-350</v>
      </c>
      <c r="X354" s="14">
        <v>894</v>
      </c>
      <c r="Y354" s="14">
        <v>1235</v>
      </c>
      <c r="Z354" s="14">
        <v>1104</v>
      </c>
      <c r="AA354" s="14">
        <v>1136</v>
      </c>
      <c r="AB354" s="14">
        <v>713</v>
      </c>
      <c r="AC354" s="14">
        <v>385</v>
      </c>
      <c r="AD354" s="14">
        <v>383</v>
      </c>
      <c r="AE354" s="14">
        <v>222</v>
      </c>
      <c r="AF354" s="14">
        <v>-66</v>
      </c>
      <c r="AG354" s="14">
        <v>642</v>
      </c>
      <c r="AH354" s="14">
        <v>292</v>
      </c>
      <c r="AI354" s="14"/>
      <c r="AJ354" s="14">
        <v>-12</v>
      </c>
      <c r="AK354" s="14">
        <v>-497</v>
      </c>
      <c r="AL354" s="14">
        <v>-522</v>
      </c>
      <c r="AM354" s="14">
        <v>-400</v>
      </c>
      <c r="AN354" s="14">
        <v>-99</v>
      </c>
      <c r="AO354" s="14">
        <v>-29</v>
      </c>
      <c r="AP354" s="14">
        <v>-151</v>
      </c>
      <c r="AQ354" s="14">
        <v>-9</v>
      </c>
      <c r="AR354" s="14">
        <v>285</v>
      </c>
      <c r="AS354" s="14">
        <v>207</v>
      </c>
      <c r="AT354" s="14">
        <v>29</v>
      </c>
      <c r="AU354" s="14">
        <v>-573</v>
      </c>
      <c r="AV354" s="14">
        <v>-697</v>
      </c>
      <c r="AW354" s="14">
        <v>-529</v>
      </c>
      <c r="AX354" s="14">
        <v>-489</v>
      </c>
      <c r="AY354" s="14">
        <v>-29</v>
      </c>
      <c r="AZ354" s="14">
        <v>230</v>
      </c>
      <c r="BA354" s="14">
        <v>160</v>
      </c>
      <c r="BB354" s="14">
        <v>213</v>
      </c>
      <c r="BC354" s="14">
        <v>-152</v>
      </c>
      <c r="BD354" s="14">
        <v>35</v>
      </c>
      <c r="BE354" s="14">
        <v>120</v>
      </c>
      <c r="BF354" s="14">
        <v>84</v>
      </c>
      <c r="BG354" s="14">
        <v>271</v>
      </c>
      <c r="BH354" s="14">
        <v>593</v>
      </c>
      <c r="BI354" s="14">
        <v>502</v>
      </c>
      <c r="BJ354" s="14">
        <v>182</v>
      </c>
      <c r="BK354" s="14">
        <v>105</v>
      </c>
      <c r="BL354" s="14">
        <v>408</v>
      </c>
      <c r="BM354" s="14">
        <v>650</v>
      </c>
      <c r="BN354" s="14">
        <v>411</v>
      </c>
      <c r="BO354" s="14">
        <v>464</v>
      </c>
      <c r="BP354" s="14">
        <v>260</v>
      </c>
      <c r="BQ354" s="14">
        <v>254</v>
      </c>
      <c r="BR354" s="14">
        <v>-5</v>
      </c>
      <c r="BS354" s="14">
        <v>-316</v>
      </c>
      <c r="BT354" s="14">
        <v>-468</v>
      </c>
      <c r="BU354" s="14">
        <v>-287</v>
      </c>
      <c r="BV354" s="14">
        <v>-517</v>
      </c>
      <c r="BW354" s="14">
        <v>-340</v>
      </c>
      <c r="BX354" s="14">
        <v>-218</v>
      </c>
      <c r="BY354" s="14">
        <v>12</v>
      </c>
      <c r="BZ354" s="14">
        <v>-149</v>
      </c>
      <c r="CA354" s="14">
        <v>-194</v>
      </c>
      <c r="CB354" s="14">
        <v>-426</v>
      </c>
      <c r="CC354" s="14">
        <v>-683</v>
      </c>
      <c r="CD354" s="14">
        <v>-506</v>
      </c>
      <c r="CE354" s="14">
        <v>-90</v>
      </c>
      <c r="CF354" s="14">
        <v>159</v>
      </c>
      <c r="CG354" s="14">
        <v>165</v>
      </c>
      <c r="CH354" s="14">
        <v>301</v>
      </c>
      <c r="CI354" s="14">
        <v>528</v>
      </c>
      <c r="CJ354" s="14">
        <v>694</v>
      </c>
      <c r="CK354" s="14">
        <v>734</v>
      </c>
      <c r="CL354" s="14">
        <v>715</v>
      </c>
      <c r="CM354" s="14">
        <v>809</v>
      </c>
      <c r="CN354" s="14">
        <v>672</v>
      </c>
      <c r="CO354" s="14">
        <v>698</v>
      </c>
      <c r="CP354" s="14">
        <v>653</v>
      </c>
      <c r="CQ354" s="14">
        <v>589</v>
      </c>
      <c r="CR354" s="14">
        <v>688</v>
      </c>
      <c r="CS354" s="14">
        <v>1221</v>
      </c>
      <c r="CT354" s="14">
        <v>875</v>
      </c>
      <c r="CU354" s="14">
        <v>1006</v>
      </c>
      <c r="CV354" s="14">
        <v>-304</v>
      </c>
      <c r="CW354" s="14">
        <v>223</v>
      </c>
      <c r="CX354" s="14">
        <v>1106</v>
      </c>
      <c r="CY354" s="14">
        <v>1234</v>
      </c>
      <c r="CZ354" s="14">
        <v>1104</v>
      </c>
      <c r="DA354" s="14">
        <v>1080</v>
      </c>
      <c r="DB354" s="14">
        <v>805</v>
      </c>
      <c r="DC354" s="14">
        <v>1033</v>
      </c>
      <c r="DD354" s="14">
        <v>669</v>
      </c>
      <c r="DE354" s="14">
        <v>1404</v>
      </c>
      <c r="DF354" s="14">
        <v>1634</v>
      </c>
      <c r="DG354" s="14">
        <v>1367</v>
      </c>
      <c r="DH354" s="14">
        <v>1704</v>
      </c>
      <c r="DI354" s="14">
        <v>2139</v>
      </c>
      <c r="DJ354" s="14">
        <v>1479</v>
      </c>
      <c r="DK354" s="14">
        <v>1090</v>
      </c>
      <c r="DL354" s="14">
        <v>841</v>
      </c>
      <c r="DM354" s="14">
        <v>1177</v>
      </c>
      <c r="DN354" s="14">
        <v>1087</v>
      </c>
      <c r="DO354" s="14">
        <v>1197</v>
      </c>
      <c r="DP354" s="14">
        <v>776</v>
      </c>
      <c r="DQ354" s="14">
        <v>-69</v>
      </c>
      <c r="DR354" s="14">
        <v>41</v>
      </c>
      <c r="DS354" s="14">
        <v>1050</v>
      </c>
      <c r="DT354" s="14">
        <v>1658</v>
      </c>
      <c r="DU354" s="14">
        <v>245</v>
      </c>
      <c r="DV354" s="14">
        <v>750</v>
      </c>
      <c r="DW354" s="14">
        <v>1100</v>
      </c>
      <c r="DX354" s="14">
        <v>1667</v>
      </c>
      <c r="DY354" s="14">
        <v>2425</v>
      </c>
      <c r="DZ354" s="14">
        <v>1142</v>
      </c>
      <c r="EA354" s="14">
        <v>926</v>
      </c>
      <c r="EB354" s="14">
        <v>684</v>
      </c>
      <c r="EC354" s="14">
        <v>-724</v>
      </c>
      <c r="ED354" s="14">
        <v>1970</v>
      </c>
      <c r="EE354" s="14">
        <v>1649</v>
      </c>
      <c r="EF354" s="14">
        <v>-240</v>
      </c>
      <c r="EG354" s="14">
        <v>1379</v>
      </c>
      <c r="EH354" s="14">
        <v>3144</v>
      </c>
      <c r="EI354" s="14">
        <v>1671</v>
      </c>
      <c r="EJ354" s="14">
        <v>960</v>
      </c>
      <c r="EK354" s="14">
        <v>1705</v>
      </c>
      <c r="EL354" s="14">
        <v>429</v>
      </c>
      <c r="EM354" s="14">
        <v>-845</v>
      </c>
      <c r="EN354" s="14">
        <v>-857</v>
      </c>
      <c r="EO354" s="14">
        <v>-990</v>
      </c>
      <c r="EP354" s="14">
        <v>-1287</v>
      </c>
      <c r="EQ354" s="14">
        <v>-184</v>
      </c>
      <c r="ER354" s="14">
        <v>95</v>
      </c>
      <c r="ES354" s="14">
        <v>4132</v>
      </c>
      <c r="ET354" s="14">
        <v>7413</v>
      </c>
      <c r="EU354" s="14">
        <v>6907</v>
      </c>
      <c r="EV354" s="14">
        <v>5440</v>
      </c>
      <c r="EW354" s="14">
        <v>2502</v>
      </c>
      <c r="EX354" s="14">
        <v>912</v>
      </c>
      <c r="EY354" s="14">
        <v>-245</v>
      </c>
      <c r="EZ354" s="14">
        <v>-2660</v>
      </c>
      <c r="FA354" s="14">
        <v>-3018</v>
      </c>
      <c r="FB354" s="14">
        <v>-2534</v>
      </c>
      <c r="FC354" s="14">
        <v>-1174</v>
      </c>
      <c r="FD354" s="14">
        <v>-1774</v>
      </c>
      <c r="FE354" s="14">
        <v>-1600</v>
      </c>
      <c r="FF354" s="14">
        <v>-2557</v>
      </c>
      <c r="FG354" s="14">
        <v>-4148</v>
      </c>
      <c r="FH354" s="14">
        <v>-3058</v>
      </c>
      <c r="FI354" s="14">
        <v>-3355</v>
      </c>
      <c r="FJ354" s="14">
        <v>-4581</v>
      </c>
      <c r="FK354" s="14">
        <v>-5518</v>
      </c>
      <c r="FL354" s="14">
        <v>-5850</v>
      </c>
      <c r="FM354" s="14">
        <v>-5753</v>
      </c>
      <c r="FN354" s="14">
        <v>-5682</v>
      </c>
      <c r="FO354" s="14">
        <v>-1139</v>
      </c>
      <c r="FP354" s="14">
        <v>-313</v>
      </c>
      <c r="FQ354" s="14">
        <v>-2083</v>
      </c>
      <c r="FR354" s="14">
        <v>-3789</v>
      </c>
      <c r="FS354" s="14">
        <v>-4694</v>
      </c>
      <c r="FT354" s="14">
        <v>-5468</v>
      </c>
      <c r="FU354" s="14">
        <v>-3966</v>
      </c>
      <c r="FV354" s="14">
        <v>-797</v>
      </c>
      <c r="FW354" s="14">
        <v>-1239</v>
      </c>
      <c r="FX354" s="14">
        <v>-2112</v>
      </c>
      <c r="FY354" s="14">
        <v>-3651</v>
      </c>
      <c r="FZ354" s="14">
        <v>-1053</v>
      </c>
      <c r="GA354" s="14">
        <v>-2460</v>
      </c>
      <c r="GB354" s="14">
        <v>772</v>
      </c>
      <c r="GC354" s="14">
        <v>402</v>
      </c>
      <c r="GD354" s="14">
        <v>-697</v>
      </c>
      <c r="GE354" s="14">
        <v>614</v>
      </c>
      <c r="GF354" s="14">
        <v>2986</v>
      </c>
      <c r="GG354" s="14">
        <v>2604</v>
      </c>
      <c r="GH354" s="14">
        <v>1749</v>
      </c>
      <c r="GI354" s="14">
        <v>4472</v>
      </c>
      <c r="GJ354" s="14">
        <v>4144</v>
      </c>
      <c r="GK354" s="14">
        <v>2778</v>
      </c>
      <c r="GL354" s="14">
        <v>5482</v>
      </c>
      <c r="GM354" s="14">
        <v>7838</v>
      </c>
      <c r="GN354" s="14">
        <v>4817</v>
      </c>
      <c r="GO354" s="14">
        <v>4080</v>
      </c>
      <c r="GP354" s="14">
        <v>635</v>
      </c>
      <c r="GQ354" s="14">
        <v>-2476</v>
      </c>
      <c r="GR354" s="14">
        <v>-2021</v>
      </c>
      <c r="GS354" s="14">
        <v>-765</v>
      </c>
      <c r="GT354" s="14">
        <v>-648</v>
      </c>
      <c r="GU354" s="14">
        <v>-277</v>
      </c>
      <c r="GV354" s="14">
        <v>-675</v>
      </c>
      <c r="GW354" s="14">
        <v>655</v>
      </c>
      <c r="GX354" s="14">
        <v>3833</v>
      </c>
      <c r="GY354" s="14">
        <v>2403</v>
      </c>
      <c r="GZ354" s="14">
        <v>1644</v>
      </c>
      <c r="HA354" s="14">
        <v>5123</v>
      </c>
      <c r="HB354" s="14">
        <v>6232</v>
      </c>
      <c r="HC354" s="14">
        <v>1666</v>
      </c>
      <c r="HD354" s="14">
        <v>1972</v>
      </c>
      <c r="HE354" s="14">
        <v>2235</v>
      </c>
      <c r="HF354" s="14">
        <v>267</v>
      </c>
      <c r="HG354" s="14">
        <v>2211</v>
      </c>
      <c r="HH354" s="14">
        <v>7213</v>
      </c>
      <c r="HI354" s="14">
        <v>7167</v>
      </c>
      <c r="HJ354" s="14">
        <v>4061</v>
      </c>
      <c r="HK354" s="14">
        <v>1559</v>
      </c>
      <c r="HL354" s="14">
        <v>-2537</v>
      </c>
      <c r="HM354" s="14">
        <v>5992</v>
      </c>
      <c r="HN354" s="14">
        <v>7287</v>
      </c>
      <c r="HO354" s="14">
        <v>6211</v>
      </c>
      <c r="HP354" s="14">
        <v>6987</v>
      </c>
      <c r="HQ354" s="14">
        <v>7563</v>
      </c>
      <c r="HR354" s="14">
        <v>5452</v>
      </c>
      <c r="HS354" s="14">
        <v>4490</v>
      </c>
      <c r="HT354" s="14">
        <v>4157</v>
      </c>
      <c r="HU354" s="14">
        <v>5609</v>
      </c>
      <c r="HV354" s="14">
        <v>4520</v>
      </c>
      <c r="HW354" s="14">
        <v>5274</v>
      </c>
      <c r="HX354" s="14">
        <v>4984</v>
      </c>
      <c r="HY354" s="14">
        <v>2607</v>
      </c>
      <c r="HZ354" s="14">
        <v>2502</v>
      </c>
      <c r="IA354" s="14">
        <v>3883</v>
      </c>
      <c r="IB354" s="14">
        <v>3807</v>
      </c>
      <c r="IC354" s="14">
        <v>4728</v>
      </c>
      <c r="ID354" s="14">
        <v>2418</v>
      </c>
      <c r="IE354" s="14">
        <v>-1107</v>
      </c>
      <c r="IF354" s="14">
        <v>-3907</v>
      </c>
      <c r="IG354" s="14">
        <v>-2354</v>
      </c>
      <c r="IH354" s="14">
        <v>-3458</v>
      </c>
      <c r="II354" s="14">
        <v>167</v>
      </c>
      <c r="IJ354" s="14">
        <v>1296</v>
      </c>
      <c r="IK354" s="14">
        <v>-2936</v>
      </c>
      <c r="IL354" s="14">
        <v>-4150</v>
      </c>
      <c r="IM354" s="14">
        <v>-5771</v>
      </c>
      <c r="IN354" s="14">
        <v>-5172</v>
      </c>
      <c r="IO354" s="14">
        <v>-5802</v>
      </c>
      <c r="IP354" s="14">
        <v>-5802</v>
      </c>
      <c r="IQ354" s="14">
        <v>-3507</v>
      </c>
      <c r="IR354" s="14">
        <v>-1779</v>
      </c>
      <c r="IS354" s="14">
        <v>-2521</v>
      </c>
    </row>
    <row r="355" spans="1:253" x14ac:dyDescent="0.2">
      <c r="A355" s="11" t="s">
        <v>51</v>
      </c>
      <c r="B355" s="14">
        <v>-80</v>
      </c>
      <c r="C355" s="14">
        <v>342</v>
      </c>
      <c r="D355" s="14">
        <v>-137</v>
      </c>
      <c r="E355" s="14">
        <v>300</v>
      </c>
      <c r="F355" s="14">
        <v>631</v>
      </c>
      <c r="G355" s="14">
        <v>-271</v>
      </c>
      <c r="H355" s="14">
        <v>251</v>
      </c>
      <c r="I355" s="14">
        <v>1246</v>
      </c>
      <c r="J355" s="14">
        <v>1423</v>
      </c>
      <c r="K355" s="14">
        <v>1296</v>
      </c>
      <c r="L355" s="14">
        <v>1000</v>
      </c>
      <c r="M355" s="14">
        <v>577</v>
      </c>
      <c r="N355" s="14">
        <v>526</v>
      </c>
      <c r="O355" s="14">
        <v>-39</v>
      </c>
      <c r="P355" s="14">
        <v>217</v>
      </c>
      <c r="Q355" s="14">
        <v>282</v>
      </c>
      <c r="R355" s="14">
        <v>-498</v>
      </c>
      <c r="S355" s="14">
        <v>188</v>
      </c>
      <c r="T355" s="14">
        <v>431</v>
      </c>
      <c r="U355" s="14">
        <v>74</v>
      </c>
      <c r="V355" s="14">
        <v>736</v>
      </c>
      <c r="W355" s="14">
        <v>1338</v>
      </c>
      <c r="X355" s="14">
        <v>-291</v>
      </c>
      <c r="Y355" s="14">
        <v>-48</v>
      </c>
      <c r="Z355" s="14">
        <v>-745</v>
      </c>
      <c r="AA355" s="14">
        <v>737</v>
      </c>
      <c r="AB355" s="14">
        <v>255</v>
      </c>
      <c r="AC355" s="14">
        <v>464</v>
      </c>
      <c r="AD355" s="14">
        <v>982</v>
      </c>
      <c r="AE355" s="14">
        <v>1906</v>
      </c>
      <c r="AF355" s="14">
        <v>1752</v>
      </c>
      <c r="AG355" s="14">
        <v>-60</v>
      </c>
      <c r="AH355" s="14">
        <v>-145</v>
      </c>
      <c r="AI355" s="14"/>
      <c r="AJ355" s="14">
        <v>-152</v>
      </c>
      <c r="AK355" s="14">
        <v>625</v>
      </c>
      <c r="AL355" s="14">
        <v>944</v>
      </c>
      <c r="AM355" s="14">
        <v>-481</v>
      </c>
      <c r="AN355" s="14">
        <v>-637</v>
      </c>
      <c r="AO355" s="14">
        <v>201</v>
      </c>
      <c r="AP355" s="14">
        <v>90</v>
      </c>
      <c r="AQ355" s="14">
        <v>608</v>
      </c>
      <c r="AR355" s="14">
        <v>361</v>
      </c>
      <c r="AS355" s="14">
        <v>713</v>
      </c>
      <c r="AT355" s="14">
        <v>550</v>
      </c>
      <c r="AU355" s="14">
        <v>710</v>
      </c>
      <c r="AV355" s="14">
        <v>478</v>
      </c>
      <c r="AW355" s="14">
        <v>-284</v>
      </c>
      <c r="AX355" s="14">
        <v>-512</v>
      </c>
      <c r="AY355" s="14">
        <v>-46</v>
      </c>
      <c r="AZ355" s="14">
        <v>157</v>
      </c>
      <c r="BA355" s="14">
        <v>483</v>
      </c>
      <c r="BB355" s="14">
        <v>588</v>
      </c>
      <c r="BC355" s="14">
        <v>72</v>
      </c>
      <c r="BD355" s="14">
        <v>92</v>
      </c>
      <c r="BE355" s="14">
        <v>-402</v>
      </c>
      <c r="BF355" s="14">
        <v>-457</v>
      </c>
      <c r="BG355" s="14">
        <v>-82</v>
      </c>
      <c r="BH355" s="14">
        <v>-25</v>
      </c>
      <c r="BI355" s="14">
        <v>695</v>
      </c>
      <c r="BJ355" s="14">
        <v>-343</v>
      </c>
      <c r="BK355" s="14">
        <v>-222</v>
      </c>
      <c r="BL355" s="14">
        <v>-30</v>
      </c>
      <c r="BM355" s="14">
        <v>-280</v>
      </c>
      <c r="BN355" s="14">
        <v>-823</v>
      </c>
      <c r="BO355" s="14">
        <v>-387</v>
      </c>
      <c r="BP355" s="14">
        <v>-235</v>
      </c>
      <c r="BQ355" s="14">
        <v>707</v>
      </c>
      <c r="BR355" s="14">
        <v>-445</v>
      </c>
      <c r="BS355" s="14">
        <v>111</v>
      </c>
      <c r="BT355" s="14">
        <v>-423</v>
      </c>
      <c r="BU355" s="14">
        <v>-526</v>
      </c>
      <c r="BV355" s="14">
        <v>-371</v>
      </c>
      <c r="BW355" s="14">
        <v>-685</v>
      </c>
      <c r="BX355" s="14">
        <v>-649</v>
      </c>
      <c r="BY355" s="14">
        <v>-1087</v>
      </c>
      <c r="BZ355" s="14">
        <v>-989</v>
      </c>
      <c r="CA355" s="14">
        <v>-287</v>
      </c>
      <c r="CB355" s="14">
        <v>-281</v>
      </c>
      <c r="CC355" s="14">
        <v>-498</v>
      </c>
      <c r="CD355" s="14">
        <v>-530</v>
      </c>
      <c r="CE355" s="14">
        <v>-528</v>
      </c>
      <c r="CF355" s="14">
        <v>451</v>
      </c>
      <c r="CG355" s="14">
        <v>-142</v>
      </c>
      <c r="CH355" s="14">
        <v>-296</v>
      </c>
      <c r="CI355" s="14">
        <v>-32</v>
      </c>
      <c r="CJ355" s="14">
        <v>-267</v>
      </c>
      <c r="CK355" s="14">
        <v>911</v>
      </c>
      <c r="CL355" s="14">
        <v>741</v>
      </c>
      <c r="CM355" s="14">
        <v>617</v>
      </c>
      <c r="CN355" s="14">
        <v>175</v>
      </c>
      <c r="CO355" s="14">
        <v>-151</v>
      </c>
      <c r="CP355" s="14">
        <v>-469</v>
      </c>
      <c r="CQ355" s="14">
        <v>-623</v>
      </c>
      <c r="CR355" s="14">
        <v>-723</v>
      </c>
      <c r="CS355" s="14">
        <v>77</v>
      </c>
      <c r="CT355" s="14">
        <v>141</v>
      </c>
      <c r="CU355" s="14">
        <v>-439</v>
      </c>
      <c r="CV355" s="14">
        <v>-722</v>
      </c>
      <c r="CW355" s="14">
        <v>-248</v>
      </c>
      <c r="CX355" s="14">
        <v>-578</v>
      </c>
      <c r="CY355" s="14">
        <v>-232</v>
      </c>
      <c r="CZ355" s="14">
        <v>-112</v>
      </c>
      <c r="DA355" s="14">
        <v>-340</v>
      </c>
      <c r="DB355" s="14">
        <v>17</v>
      </c>
      <c r="DC355" s="14">
        <v>260</v>
      </c>
      <c r="DD355" s="14">
        <v>336</v>
      </c>
      <c r="DE355" s="14">
        <v>169</v>
      </c>
      <c r="DF355" s="14">
        <v>-157</v>
      </c>
      <c r="DG355" s="14">
        <v>-222</v>
      </c>
      <c r="DH355" s="14">
        <v>-28</v>
      </c>
      <c r="DI355" s="14">
        <v>444</v>
      </c>
      <c r="DJ355" s="14">
        <v>464</v>
      </c>
      <c r="DK355" s="14">
        <v>387</v>
      </c>
      <c r="DL355" s="14">
        <v>2</v>
      </c>
      <c r="DM355" s="14">
        <v>297</v>
      </c>
      <c r="DN355" s="14">
        <v>-139</v>
      </c>
      <c r="DO355" s="14">
        <v>165</v>
      </c>
      <c r="DP355" s="14">
        <v>124</v>
      </c>
      <c r="DQ355" s="14">
        <v>293</v>
      </c>
      <c r="DR355" s="14">
        <v>508</v>
      </c>
      <c r="DS355" s="14">
        <v>263</v>
      </c>
      <c r="DT355" s="14">
        <v>78</v>
      </c>
      <c r="DU355" s="14">
        <v>478</v>
      </c>
      <c r="DV355" s="14">
        <v>160</v>
      </c>
      <c r="DW355" s="14">
        <v>158</v>
      </c>
      <c r="DX355" s="14">
        <v>150</v>
      </c>
      <c r="DY355" s="14">
        <v>-35</v>
      </c>
      <c r="DZ355" s="14">
        <v>746</v>
      </c>
      <c r="EA355" s="14">
        <v>445</v>
      </c>
      <c r="EB355" s="14">
        <v>-209</v>
      </c>
      <c r="EC355" s="14">
        <v>834</v>
      </c>
      <c r="ED355" s="14">
        <v>9</v>
      </c>
      <c r="EE355" s="14">
        <v>59</v>
      </c>
      <c r="EF355" s="14">
        <v>-111</v>
      </c>
      <c r="EG355" s="14">
        <v>-48</v>
      </c>
      <c r="EH355" s="14">
        <v>992</v>
      </c>
      <c r="EI355" s="14">
        <v>2255</v>
      </c>
      <c r="EJ355" s="14">
        <v>1111</v>
      </c>
      <c r="EK355" s="14">
        <v>673</v>
      </c>
      <c r="EL355" s="14">
        <v>1617</v>
      </c>
      <c r="EM355" s="14">
        <v>661</v>
      </c>
      <c r="EN355" s="14">
        <v>61</v>
      </c>
      <c r="EO355" s="14">
        <v>-188</v>
      </c>
      <c r="EP355" s="14">
        <v>-288</v>
      </c>
      <c r="EQ355" s="14">
        <v>-497</v>
      </c>
      <c r="ER355" s="14">
        <v>-105</v>
      </c>
      <c r="ES355" s="14">
        <v>-537</v>
      </c>
      <c r="ET355" s="14">
        <v>994</v>
      </c>
      <c r="EU355" s="14">
        <v>3499</v>
      </c>
      <c r="EV355" s="14">
        <v>4320</v>
      </c>
      <c r="EW355" s="14">
        <v>3155</v>
      </c>
      <c r="EX355" s="14">
        <v>91</v>
      </c>
      <c r="EY355" s="14">
        <v>115</v>
      </c>
      <c r="EZ355" s="14">
        <v>-374</v>
      </c>
      <c r="FA355" s="14">
        <v>-590</v>
      </c>
      <c r="FB355" s="14">
        <v>-760</v>
      </c>
      <c r="FC355" s="14">
        <v>-558</v>
      </c>
      <c r="FD355" s="14">
        <v>81</v>
      </c>
      <c r="FE355" s="14">
        <v>-644</v>
      </c>
      <c r="FF355" s="14">
        <v>-985</v>
      </c>
      <c r="FG355" s="14">
        <v>-1058</v>
      </c>
      <c r="FH355" s="14">
        <v>-1227</v>
      </c>
      <c r="FI355" s="14">
        <v>-576</v>
      </c>
      <c r="FJ355" s="14">
        <v>352</v>
      </c>
      <c r="FK355" s="14">
        <v>-869</v>
      </c>
      <c r="FL355" s="14">
        <v>-966</v>
      </c>
      <c r="FM355" s="14">
        <v>-1422</v>
      </c>
      <c r="FN355" s="14">
        <v>-1826</v>
      </c>
      <c r="FO355" s="14">
        <v>-1202</v>
      </c>
      <c r="FP355" s="14">
        <v>2234</v>
      </c>
      <c r="FQ355" s="14">
        <v>1839</v>
      </c>
      <c r="FR355" s="14">
        <v>543</v>
      </c>
      <c r="FS355" s="14">
        <v>63</v>
      </c>
      <c r="FT355" s="14">
        <v>-801</v>
      </c>
      <c r="FU355" s="14">
        <v>-1035</v>
      </c>
      <c r="FV355" s="14">
        <v>-1001</v>
      </c>
      <c r="FW355" s="14">
        <v>243</v>
      </c>
      <c r="FX355" s="14">
        <v>350</v>
      </c>
      <c r="FY355" s="14">
        <v>114</v>
      </c>
      <c r="FZ355" s="14">
        <v>-1061</v>
      </c>
      <c r="GA355" s="14">
        <v>-1794</v>
      </c>
      <c r="GB355" s="14">
        <v>-1772</v>
      </c>
      <c r="GC355" s="14">
        <v>-1044</v>
      </c>
      <c r="GD355" s="14">
        <v>-508</v>
      </c>
      <c r="GE355" s="14">
        <v>-93</v>
      </c>
      <c r="GF355" s="14">
        <v>-986</v>
      </c>
      <c r="GG355" s="14">
        <v>1151</v>
      </c>
      <c r="GH355" s="14">
        <v>923</v>
      </c>
      <c r="GI355" s="14">
        <v>-360</v>
      </c>
      <c r="GJ355" s="14">
        <v>1645</v>
      </c>
      <c r="GK355" s="14">
        <v>1937</v>
      </c>
      <c r="GL355" s="14">
        <v>1942</v>
      </c>
      <c r="GM355" s="14">
        <v>2480</v>
      </c>
      <c r="GN355" s="14">
        <v>3356</v>
      </c>
      <c r="GO355" s="14">
        <v>3630</v>
      </c>
      <c r="GP355" s="14">
        <v>3140</v>
      </c>
      <c r="GQ355" s="14">
        <v>1235</v>
      </c>
      <c r="GR355" s="14">
        <v>-915</v>
      </c>
      <c r="GS355" s="14">
        <v>-1845</v>
      </c>
      <c r="GT355" s="14">
        <v>-1416</v>
      </c>
      <c r="GU355" s="14">
        <v>-616</v>
      </c>
      <c r="GV355" s="14">
        <v>-44</v>
      </c>
      <c r="GW355" s="14">
        <v>1012</v>
      </c>
      <c r="GX355" s="14">
        <v>2044</v>
      </c>
      <c r="GY355" s="14">
        <v>2629</v>
      </c>
      <c r="GZ355" s="14">
        <v>959</v>
      </c>
      <c r="HA355" s="14">
        <v>-2</v>
      </c>
      <c r="HB355" s="14">
        <v>2635</v>
      </c>
      <c r="HC355" s="14">
        <v>1816</v>
      </c>
      <c r="HD355" s="14">
        <v>1701</v>
      </c>
      <c r="HE355" s="14">
        <v>1411</v>
      </c>
      <c r="HF355" s="14">
        <v>1079</v>
      </c>
      <c r="HG355" s="14">
        <v>-1045</v>
      </c>
      <c r="HH355" s="14">
        <v>-1730</v>
      </c>
      <c r="HI355" s="14">
        <v>2368</v>
      </c>
      <c r="HJ355" s="14">
        <v>-825</v>
      </c>
      <c r="HK355" s="14">
        <v>195</v>
      </c>
      <c r="HL355" s="14">
        <v>-1204</v>
      </c>
      <c r="HM355" s="14">
        <v>-3671</v>
      </c>
      <c r="HN355" s="14">
        <v>867</v>
      </c>
      <c r="HO355" s="14">
        <v>192</v>
      </c>
      <c r="HP355" s="14">
        <v>1129</v>
      </c>
      <c r="HQ355" s="14">
        <v>1528</v>
      </c>
      <c r="HR355" s="14">
        <v>1289</v>
      </c>
      <c r="HS355" s="14">
        <v>1567</v>
      </c>
      <c r="HT355" s="14">
        <v>880</v>
      </c>
      <c r="HU355" s="14">
        <v>1711</v>
      </c>
      <c r="HV355" s="14">
        <v>2120</v>
      </c>
      <c r="HW355" s="14">
        <v>1379</v>
      </c>
      <c r="HX355" s="14">
        <v>1846</v>
      </c>
      <c r="HY355" s="14">
        <v>1339</v>
      </c>
      <c r="HZ355" s="14">
        <v>399</v>
      </c>
      <c r="IA355" s="14">
        <v>511</v>
      </c>
      <c r="IB355" s="14">
        <v>948</v>
      </c>
      <c r="IC355" s="14">
        <v>1609</v>
      </c>
      <c r="ID355" s="14">
        <v>1415</v>
      </c>
      <c r="IE355" s="14">
        <v>723</v>
      </c>
      <c r="IF355" s="14">
        <v>249</v>
      </c>
      <c r="IG355" s="14">
        <v>-661</v>
      </c>
      <c r="IH355" s="14">
        <v>-817</v>
      </c>
      <c r="II355" s="14">
        <v>-636</v>
      </c>
      <c r="IJ355" s="14">
        <v>169</v>
      </c>
      <c r="IK355" s="14">
        <v>652</v>
      </c>
      <c r="IL355" s="14">
        <v>-1457</v>
      </c>
      <c r="IM355" s="14">
        <v>-1202</v>
      </c>
      <c r="IN355" s="14" t="s">
        <v>76</v>
      </c>
      <c r="IO355" s="14">
        <v>-1543</v>
      </c>
      <c r="IP355" s="14">
        <v>-1543</v>
      </c>
      <c r="IQ355" s="14">
        <v>-2220</v>
      </c>
      <c r="IR355" s="14">
        <v>-1819</v>
      </c>
      <c r="IS355" s="14">
        <v>-634</v>
      </c>
    </row>
    <row r="356" spans="1:253" x14ac:dyDescent="0.2">
      <c r="A356" s="11" t="s">
        <v>38</v>
      </c>
      <c r="B356" s="14">
        <v>379</v>
      </c>
      <c r="C356" s="14">
        <v>-50</v>
      </c>
      <c r="D356" s="14">
        <v>221</v>
      </c>
      <c r="E356" s="14">
        <v>513</v>
      </c>
      <c r="F356" s="14">
        <v>329</v>
      </c>
      <c r="G356" s="14">
        <v>277</v>
      </c>
      <c r="H356" s="14">
        <v>397</v>
      </c>
      <c r="I356" s="14">
        <v>211</v>
      </c>
      <c r="J356" s="14">
        <v>-105</v>
      </c>
      <c r="K356" s="14">
        <v>117</v>
      </c>
      <c r="L356" s="14">
        <v>330</v>
      </c>
      <c r="M356" s="14">
        <v>613</v>
      </c>
      <c r="N356" s="14">
        <v>582</v>
      </c>
      <c r="O356" s="14">
        <v>742</v>
      </c>
      <c r="P356" s="14">
        <v>599</v>
      </c>
      <c r="Q356" s="14">
        <v>365</v>
      </c>
      <c r="R356" s="14">
        <v>283</v>
      </c>
      <c r="S356" s="14">
        <v>546</v>
      </c>
      <c r="T356" s="14">
        <v>518</v>
      </c>
      <c r="U356" s="14">
        <v>413</v>
      </c>
      <c r="V356" s="14">
        <v>265</v>
      </c>
      <c r="W356" s="14">
        <v>492</v>
      </c>
      <c r="X356" s="14">
        <v>387</v>
      </c>
      <c r="Y356" s="14">
        <v>-25</v>
      </c>
      <c r="Z356" s="14">
        <v>-76</v>
      </c>
      <c r="AA356" s="14">
        <v>-274</v>
      </c>
      <c r="AB356" s="14">
        <v>107</v>
      </c>
      <c r="AC356" s="14">
        <v>44</v>
      </c>
      <c r="AD356" s="14">
        <v>18</v>
      </c>
      <c r="AE356" s="14">
        <v>-8</v>
      </c>
      <c r="AF356" s="14">
        <v>115</v>
      </c>
      <c r="AG356" s="14">
        <v>312</v>
      </c>
      <c r="AH356" s="14">
        <v>259</v>
      </c>
      <c r="AI356" s="14"/>
      <c r="AJ356" s="14">
        <v>167</v>
      </c>
      <c r="AK356" s="14">
        <v>-321</v>
      </c>
      <c r="AL356" s="14">
        <v>-342</v>
      </c>
      <c r="AM356" s="14">
        <v>174</v>
      </c>
      <c r="AN356" s="14">
        <v>102</v>
      </c>
      <c r="AO356" s="14">
        <v>72</v>
      </c>
      <c r="AP356" s="14">
        <v>75</v>
      </c>
      <c r="AQ356" s="14">
        <v>245</v>
      </c>
      <c r="AR356" s="14">
        <v>451</v>
      </c>
      <c r="AS356" s="14">
        <v>263</v>
      </c>
      <c r="AT356" s="14">
        <v>36</v>
      </c>
      <c r="AU356" s="14">
        <v>-103</v>
      </c>
      <c r="AV356" s="14">
        <v>-328</v>
      </c>
      <c r="AW356" s="14">
        <v>-212</v>
      </c>
      <c r="AX356" s="14">
        <v>-233</v>
      </c>
      <c r="AY356" s="14">
        <v>-117</v>
      </c>
      <c r="AZ356" s="14">
        <v>-113</v>
      </c>
      <c r="BA356" s="14">
        <v>43</v>
      </c>
      <c r="BB356" s="14">
        <v>-178</v>
      </c>
      <c r="BC356" s="14">
        <v>260</v>
      </c>
      <c r="BD356" s="14">
        <v>234</v>
      </c>
      <c r="BE356" s="14">
        <v>574</v>
      </c>
      <c r="BF356" s="14">
        <v>672</v>
      </c>
      <c r="BG356" s="14">
        <v>573</v>
      </c>
      <c r="BH356" s="14">
        <v>519</v>
      </c>
      <c r="BI356" s="14">
        <v>606</v>
      </c>
      <c r="BJ356" s="14">
        <v>647</v>
      </c>
      <c r="BK356" s="14">
        <v>609</v>
      </c>
      <c r="BL356" s="14">
        <v>606</v>
      </c>
      <c r="BM356" s="14">
        <v>552</v>
      </c>
      <c r="BN356" s="14">
        <v>778</v>
      </c>
      <c r="BO356" s="14">
        <v>1117</v>
      </c>
      <c r="BP356" s="14">
        <v>876</v>
      </c>
      <c r="BQ356" s="14">
        <v>839</v>
      </c>
      <c r="BR356" s="14">
        <v>808</v>
      </c>
      <c r="BS356" s="14">
        <v>1131</v>
      </c>
      <c r="BT356" s="14">
        <v>414</v>
      </c>
      <c r="BU356" s="14">
        <v>305</v>
      </c>
      <c r="BV356" s="14">
        <v>-329</v>
      </c>
      <c r="BW356" s="14">
        <v>-286</v>
      </c>
      <c r="BX356" s="14">
        <v>1</v>
      </c>
      <c r="BY356" s="14">
        <v>243</v>
      </c>
      <c r="BZ356" s="14">
        <v>208</v>
      </c>
      <c r="CA356" s="14">
        <v>117</v>
      </c>
      <c r="CB356" s="14">
        <v>-72</v>
      </c>
      <c r="CC356" s="14">
        <v>-425</v>
      </c>
      <c r="CD356" s="14">
        <v>-448</v>
      </c>
      <c r="CE356" s="14">
        <v>-307</v>
      </c>
      <c r="CF356" s="14">
        <v>-148</v>
      </c>
      <c r="CG356" s="14">
        <v>-432</v>
      </c>
      <c r="CH356" s="14">
        <v>-71</v>
      </c>
      <c r="CI356" s="14">
        <v>202</v>
      </c>
      <c r="CJ356" s="14">
        <v>372</v>
      </c>
      <c r="CK356" s="14">
        <v>468</v>
      </c>
      <c r="CL356" s="14">
        <v>585</v>
      </c>
      <c r="CM356" s="14">
        <v>646</v>
      </c>
      <c r="CN356" s="14">
        <v>997</v>
      </c>
      <c r="CO356" s="14">
        <v>718</v>
      </c>
      <c r="CP356" s="14">
        <v>188</v>
      </c>
      <c r="CQ356" s="14">
        <v>243</v>
      </c>
      <c r="CR356" s="14">
        <v>116</v>
      </c>
      <c r="CS356" s="14">
        <v>735</v>
      </c>
      <c r="CT356" s="14">
        <v>1017</v>
      </c>
      <c r="CU356" s="14">
        <v>1205</v>
      </c>
      <c r="CV356" s="14">
        <v>1161</v>
      </c>
      <c r="CW356" s="14">
        <v>498</v>
      </c>
      <c r="CX356" s="14">
        <v>684</v>
      </c>
      <c r="CY356" s="14">
        <v>663</v>
      </c>
      <c r="CZ356" s="14">
        <v>199</v>
      </c>
      <c r="DA356" s="14">
        <v>303</v>
      </c>
      <c r="DB356" s="14">
        <v>152</v>
      </c>
      <c r="DC356" s="14">
        <v>694</v>
      </c>
      <c r="DD356" s="14">
        <v>585</v>
      </c>
      <c r="DE356" s="14">
        <v>321</v>
      </c>
      <c r="DF356" s="14">
        <v>719</v>
      </c>
      <c r="DG356" s="14">
        <v>912</v>
      </c>
      <c r="DH356" s="14">
        <v>1381</v>
      </c>
      <c r="DI356" s="14">
        <v>991</v>
      </c>
      <c r="DJ356" s="14">
        <v>741</v>
      </c>
      <c r="DK356" s="14">
        <v>642</v>
      </c>
      <c r="DL356" s="14">
        <v>565</v>
      </c>
      <c r="DM356" s="14">
        <v>1391</v>
      </c>
      <c r="DN356" s="14">
        <v>717</v>
      </c>
      <c r="DO356" s="14">
        <v>-238</v>
      </c>
      <c r="DP356" s="14">
        <v>-432</v>
      </c>
      <c r="DQ356" s="61">
        <v>-255</v>
      </c>
      <c r="DR356" s="61">
        <v>142</v>
      </c>
      <c r="DS356" s="14">
        <v>241</v>
      </c>
      <c r="DT356" s="14">
        <v>164</v>
      </c>
      <c r="DU356" s="14">
        <v>-12</v>
      </c>
      <c r="DV356" s="14">
        <v>600</v>
      </c>
      <c r="DW356" s="14">
        <v>599</v>
      </c>
      <c r="DX356" s="14">
        <v>400</v>
      </c>
      <c r="DY356" s="14">
        <v>144</v>
      </c>
      <c r="DZ356" s="14">
        <v>26</v>
      </c>
      <c r="EA356" s="14">
        <v>114</v>
      </c>
      <c r="EB356" s="14">
        <v>541</v>
      </c>
      <c r="EC356" s="14">
        <v>587</v>
      </c>
      <c r="ED356" s="14">
        <v>84</v>
      </c>
      <c r="EE356" s="14">
        <v>257</v>
      </c>
      <c r="EF356" s="14">
        <v>332</v>
      </c>
      <c r="EG356" s="14">
        <v>568</v>
      </c>
      <c r="EH356" s="14">
        <v>-88</v>
      </c>
      <c r="EI356" s="14">
        <v>-41</v>
      </c>
      <c r="EJ356" s="14">
        <v>624</v>
      </c>
      <c r="EK356" s="14">
        <v>288</v>
      </c>
      <c r="EL356" s="14">
        <v>62</v>
      </c>
      <c r="EM356" s="14">
        <v>91</v>
      </c>
      <c r="EN356" s="14">
        <v>30</v>
      </c>
      <c r="EO356" s="14">
        <v>109</v>
      </c>
      <c r="EP356" s="14">
        <v>61</v>
      </c>
      <c r="EQ356" s="14">
        <v>150</v>
      </c>
      <c r="ER356" s="14">
        <v>420</v>
      </c>
      <c r="ES356" s="14">
        <v>-216</v>
      </c>
      <c r="ET356" s="14">
        <v>540</v>
      </c>
      <c r="EU356" s="14">
        <v>2231</v>
      </c>
      <c r="EV356" s="14">
        <v>2261</v>
      </c>
      <c r="EW356" s="14">
        <v>1286</v>
      </c>
      <c r="EX356" s="14">
        <v>1552</v>
      </c>
      <c r="EY356" s="14">
        <v>944</v>
      </c>
      <c r="EZ356" s="14">
        <v>251</v>
      </c>
      <c r="FA356" s="14">
        <v>4</v>
      </c>
      <c r="FB356" s="14">
        <v>-138</v>
      </c>
      <c r="FC356" s="14">
        <v>-400</v>
      </c>
      <c r="FD356" s="14">
        <v>-717</v>
      </c>
      <c r="FE356" s="14">
        <v>-856</v>
      </c>
      <c r="FF356" s="14">
        <v>-274</v>
      </c>
      <c r="FG356" s="14">
        <v>-528</v>
      </c>
      <c r="FH356" s="14">
        <v>-722</v>
      </c>
      <c r="FI356" s="14">
        <v>-837</v>
      </c>
      <c r="FJ356" s="14">
        <v>-597</v>
      </c>
      <c r="FK356" s="14">
        <v>-585</v>
      </c>
      <c r="FL356" s="14">
        <v>-704</v>
      </c>
      <c r="FM356" s="14">
        <v>-925</v>
      </c>
      <c r="FN356" s="14">
        <v>-1135</v>
      </c>
      <c r="FO356" s="14">
        <v>-1088</v>
      </c>
      <c r="FP356" s="14">
        <v>-25</v>
      </c>
      <c r="FQ356" s="14">
        <v>-232</v>
      </c>
      <c r="FR356" s="14">
        <v>-289</v>
      </c>
      <c r="FS356" s="14">
        <v>-332</v>
      </c>
      <c r="FT356" s="14">
        <v>-800</v>
      </c>
      <c r="FU356" s="14">
        <v>-1252</v>
      </c>
      <c r="FV356" s="14">
        <v>-1057</v>
      </c>
      <c r="FW356" s="14">
        <v>-533</v>
      </c>
      <c r="FX356" s="14">
        <v>56</v>
      </c>
      <c r="FY356" s="14">
        <v>-1110</v>
      </c>
      <c r="FZ356" s="14">
        <v>-1637</v>
      </c>
      <c r="GA356" s="14">
        <v>-2042</v>
      </c>
      <c r="GB356" s="14">
        <v>-40</v>
      </c>
      <c r="GC356" s="14">
        <v>495</v>
      </c>
      <c r="GD356" s="14">
        <v>481</v>
      </c>
      <c r="GE356" s="14">
        <v>411</v>
      </c>
      <c r="GF356" s="14">
        <v>877</v>
      </c>
      <c r="GG356" s="14">
        <v>2402</v>
      </c>
      <c r="GH356" s="14">
        <v>2031</v>
      </c>
      <c r="GI356" s="14">
        <v>1350</v>
      </c>
      <c r="GJ356" s="14">
        <v>2992</v>
      </c>
      <c r="GK356" s="14">
        <v>2697</v>
      </c>
      <c r="GL356" s="14">
        <v>1978</v>
      </c>
      <c r="GM356" s="14">
        <v>3517</v>
      </c>
      <c r="GN356" s="14">
        <v>3199</v>
      </c>
      <c r="GO356" s="14">
        <v>2061</v>
      </c>
      <c r="GP356" s="14">
        <v>1089</v>
      </c>
      <c r="GQ356" s="14">
        <v>411</v>
      </c>
      <c r="GR356" s="14">
        <v>-858</v>
      </c>
      <c r="GS356" s="14">
        <v>-260</v>
      </c>
      <c r="GT356" s="14">
        <v>-138</v>
      </c>
      <c r="GU356" s="14">
        <v>-331</v>
      </c>
      <c r="GV356" s="14">
        <v>823</v>
      </c>
      <c r="GW356" s="14">
        <v>1190</v>
      </c>
      <c r="GX356" s="14">
        <v>1244</v>
      </c>
      <c r="GY356" s="14">
        <v>2438</v>
      </c>
      <c r="GZ356" s="14">
        <v>2235</v>
      </c>
      <c r="HA356" s="14">
        <v>1566</v>
      </c>
      <c r="HB356" s="14">
        <v>2958</v>
      </c>
      <c r="HC356" s="14">
        <v>983</v>
      </c>
      <c r="HD356" s="14">
        <v>1071</v>
      </c>
      <c r="HE356" s="14">
        <v>-440</v>
      </c>
      <c r="HF356" s="14">
        <v>388</v>
      </c>
      <c r="HG356" s="14">
        <v>-1035</v>
      </c>
      <c r="HH356" s="14">
        <v>1443</v>
      </c>
      <c r="HI356" s="14">
        <v>2589</v>
      </c>
      <c r="HJ356" s="14">
        <v>821</v>
      </c>
      <c r="HK356" s="14">
        <v>465</v>
      </c>
      <c r="HL356" s="14">
        <v>-1539</v>
      </c>
      <c r="HM356" s="14">
        <v>1385</v>
      </c>
      <c r="HN356" s="14">
        <v>2509</v>
      </c>
      <c r="HO356" s="14">
        <v>2997</v>
      </c>
      <c r="HP356" s="14">
        <v>3673</v>
      </c>
      <c r="HQ356" s="14">
        <v>2748</v>
      </c>
      <c r="HR356" s="14">
        <v>3033</v>
      </c>
      <c r="HS356" s="14">
        <v>2742</v>
      </c>
      <c r="HT356" s="14">
        <v>917</v>
      </c>
      <c r="HU356" s="14">
        <v>2079</v>
      </c>
      <c r="HV356" s="14">
        <v>2212</v>
      </c>
      <c r="HW356" s="14">
        <v>1509</v>
      </c>
      <c r="HX356" s="14">
        <v>1604</v>
      </c>
      <c r="HY356" s="14">
        <v>1782</v>
      </c>
      <c r="HZ356" s="14">
        <v>2137</v>
      </c>
      <c r="IA356" s="14">
        <v>2172</v>
      </c>
      <c r="IB356" s="14">
        <v>2320</v>
      </c>
      <c r="IC356" s="14">
        <v>2670</v>
      </c>
      <c r="ID356" s="14">
        <v>2770</v>
      </c>
      <c r="IE356" s="14">
        <v>1239</v>
      </c>
      <c r="IF356" s="14">
        <v>-243</v>
      </c>
      <c r="IG356" s="14">
        <v>374</v>
      </c>
      <c r="IH356" s="14">
        <v>-873</v>
      </c>
      <c r="II356" s="14">
        <v>-147</v>
      </c>
      <c r="IJ356" s="14">
        <v>1587</v>
      </c>
      <c r="IK356" s="14">
        <v>179</v>
      </c>
      <c r="IL356" s="14">
        <v>-51</v>
      </c>
      <c r="IM356" s="14">
        <v>-508</v>
      </c>
      <c r="IN356" s="14">
        <v>-696</v>
      </c>
      <c r="IO356" s="14">
        <v>-2903</v>
      </c>
      <c r="IP356" s="14">
        <v>-2903</v>
      </c>
      <c r="IQ356" s="14">
        <v>-1044</v>
      </c>
      <c r="IR356" s="14">
        <v>-646</v>
      </c>
      <c r="IS356" s="14">
        <v>-1093</v>
      </c>
    </row>
    <row r="357" spans="1:253" x14ac:dyDescent="0.2">
      <c r="A357" s="14" t="s">
        <v>52</v>
      </c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  <c r="DI357" s="14"/>
      <c r="DJ357" s="99">
        <v>1500</v>
      </c>
      <c r="DK357" s="99">
        <v>2700</v>
      </c>
      <c r="DL357" s="99">
        <v>3500</v>
      </c>
      <c r="DM357" s="14"/>
      <c r="DN357" s="14"/>
      <c r="DO357" s="14"/>
      <c r="DP357" s="14"/>
      <c r="DQ357" s="109">
        <v>1500</v>
      </c>
      <c r="DR357" s="109">
        <v>2000</v>
      </c>
      <c r="DS357" s="14"/>
      <c r="DT357" s="14"/>
      <c r="DU357" s="14"/>
      <c r="DV357" s="14"/>
      <c r="DW357" s="14"/>
      <c r="DX357" s="14">
        <v>300</v>
      </c>
      <c r="DY357" s="14"/>
      <c r="DZ357" s="14"/>
      <c r="EA357" s="14"/>
      <c r="EB357" s="14"/>
      <c r="EC357" s="14"/>
      <c r="ED357" s="14"/>
      <c r="EE357" s="14"/>
      <c r="EF357" s="14"/>
      <c r="EG357" s="14"/>
      <c r="EH357" s="14"/>
      <c r="EI357" s="14"/>
      <c r="EJ357" s="14"/>
      <c r="EK357" s="14"/>
      <c r="EL357" s="14"/>
      <c r="EM357" s="109">
        <v>900</v>
      </c>
      <c r="EN357" s="109">
        <v>900</v>
      </c>
      <c r="EO357" s="14"/>
      <c r="EP357" s="14"/>
      <c r="EQ357" s="14"/>
      <c r="ER357" s="14"/>
      <c r="ES357" s="61"/>
      <c r="ET357" s="61"/>
      <c r="EU357" s="109">
        <v>100</v>
      </c>
      <c r="EV357" s="109">
        <v>400</v>
      </c>
      <c r="EW357" s="109">
        <v>200</v>
      </c>
      <c r="EX357" s="109">
        <v>100</v>
      </c>
      <c r="EY357" s="14"/>
      <c r="EZ357" s="14"/>
      <c r="FA357" s="14"/>
      <c r="FB357" s="14"/>
      <c r="FC357" s="14"/>
      <c r="FD357" s="116">
        <v>-1000</v>
      </c>
      <c r="FE357" s="14"/>
      <c r="FF357" s="14"/>
      <c r="FG357" s="14"/>
      <c r="FH357" s="14"/>
      <c r="FI357" s="14"/>
      <c r="FJ357" s="14"/>
      <c r="FK357" s="14"/>
      <c r="FL357" s="14"/>
      <c r="FM357" s="14"/>
      <c r="FN357" s="14"/>
      <c r="FO357" s="14"/>
      <c r="FP357" s="14"/>
      <c r="FQ357" s="14"/>
      <c r="FR357" s="14"/>
      <c r="FS357" s="14"/>
      <c r="FT357" s="14"/>
      <c r="FU357" s="14"/>
      <c r="FV357" s="14"/>
      <c r="FW357" s="14"/>
      <c r="FX357" s="14"/>
      <c r="FY357" s="14"/>
      <c r="FZ357" s="14"/>
      <c r="GA357" s="109">
        <v>800</v>
      </c>
      <c r="GB357" s="14"/>
      <c r="GC357" s="14"/>
      <c r="GD357" s="14"/>
      <c r="GE357" s="14"/>
      <c r="GF357" s="14"/>
      <c r="GG357" s="14"/>
      <c r="GH357" s="14"/>
      <c r="GI357" s="14"/>
      <c r="GJ357" s="14"/>
      <c r="GK357" s="14"/>
      <c r="GL357" s="14"/>
      <c r="GM357" s="14"/>
      <c r="GN357" s="14"/>
      <c r="GO357" s="14"/>
      <c r="GP357" s="14"/>
      <c r="GQ357" s="14"/>
      <c r="GR357" s="14"/>
      <c r="GS357" s="14"/>
      <c r="GT357" s="14"/>
      <c r="GU357" s="14"/>
      <c r="GV357" s="14"/>
      <c r="GW357" s="14"/>
      <c r="GX357" s="14"/>
      <c r="GY357" s="14"/>
      <c r="GZ357" s="14"/>
      <c r="HA357" s="14"/>
      <c r="HB357" s="14"/>
      <c r="HC357" s="14"/>
      <c r="HD357" s="109">
        <v>500</v>
      </c>
      <c r="HE357" s="109">
        <v>1000</v>
      </c>
      <c r="HF357" s="109">
        <v>1000</v>
      </c>
      <c r="HG357" s="14"/>
      <c r="HH357" s="14"/>
      <c r="HI357" s="14"/>
      <c r="HJ357" s="14"/>
      <c r="HK357" s="14"/>
      <c r="HL357" s="109">
        <v>9000</v>
      </c>
      <c r="HM357" s="14"/>
      <c r="HN357" s="14"/>
      <c r="HO357" s="14"/>
      <c r="HP357" s="14"/>
      <c r="HQ357" s="14"/>
      <c r="HR357" s="14"/>
      <c r="HS357" s="14"/>
      <c r="HT357" s="14"/>
      <c r="HU357" s="14"/>
      <c r="HV357" s="14"/>
      <c r="HW357" s="14"/>
      <c r="HX357" s="14"/>
      <c r="HY357" s="109">
        <v>1000</v>
      </c>
      <c r="HZ357" s="109">
        <v>1000</v>
      </c>
      <c r="IA357" s="14"/>
      <c r="IB357" s="14"/>
      <c r="IC357" s="14"/>
      <c r="ID357" s="14"/>
      <c r="IE357" s="14"/>
      <c r="IF357" s="14"/>
      <c r="IG357" s="14"/>
      <c r="IH357" s="14"/>
      <c r="II357" s="14"/>
      <c r="IJ357" s="14"/>
      <c r="IK357" s="14"/>
      <c r="IL357" s="14"/>
      <c r="IM357" s="14"/>
      <c r="IN357" s="14"/>
      <c r="IO357" s="14"/>
      <c r="IP357" s="14"/>
      <c r="IQ357" s="14"/>
      <c r="IR357" s="14"/>
      <c r="IS357" s="14"/>
    </row>
    <row r="358" spans="1:253" ht="10.199999999999999" thickBot="1" x14ac:dyDescent="0.25">
      <c r="A358" s="11" t="s">
        <v>53</v>
      </c>
      <c r="B358" s="17">
        <f t="shared" ref="B358:BK358" si="256">SUM(B351:B356)</f>
        <v>725</v>
      </c>
      <c r="C358" s="17">
        <f t="shared" si="256"/>
        <v>301</v>
      </c>
      <c r="D358" s="17">
        <f t="shared" si="256"/>
        <v>2767</v>
      </c>
      <c r="E358" s="17">
        <f t="shared" si="256"/>
        <v>2519</v>
      </c>
      <c r="F358" s="17">
        <f t="shared" si="256"/>
        <v>2377</v>
      </c>
      <c r="G358" s="17">
        <f t="shared" si="256"/>
        <v>955</v>
      </c>
      <c r="H358" s="17">
        <f t="shared" si="256"/>
        <v>2055</v>
      </c>
      <c r="I358" s="17">
        <f t="shared" si="256"/>
        <v>2811</v>
      </c>
      <c r="J358" s="17">
        <f t="shared" si="256"/>
        <v>2575</v>
      </c>
      <c r="K358" s="17">
        <f t="shared" si="256"/>
        <v>3319</v>
      </c>
      <c r="L358" s="17">
        <f t="shared" si="256"/>
        <v>3008</v>
      </c>
      <c r="M358" s="17">
        <f t="shared" si="256"/>
        <v>3384</v>
      </c>
      <c r="N358" s="17">
        <f t="shared" si="256"/>
        <v>2859</v>
      </c>
      <c r="O358" s="17">
        <f t="shared" si="256"/>
        <v>1154</v>
      </c>
      <c r="P358" s="17">
        <f t="shared" si="256"/>
        <v>1718</v>
      </c>
      <c r="Q358" s="17">
        <f t="shared" si="256"/>
        <v>2053</v>
      </c>
      <c r="R358" s="17">
        <f t="shared" si="256"/>
        <v>2119</v>
      </c>
      <c r="S358" s="17">
        <f t="shared" si="256"/>
        <v>3796</v>
      </c>
      <c r="T358" s="17">
        <f t="shared" si="256"/>
        <v>3737</v>
      </c>
      <c r="U358" s="17">
        <f t="shared" si="256"/>
        <v>2359</v>
      </c>
      <c r="V358" s="17">
        <f t="shared" si="256"/>
        <v>3175</v>
      </c>
      <c r="W358" s="17">
        <f t="shared" si="256"/>
        <v>2093</v>
      </c>
      <c r="X358" s="17">
        <f t="shared" si="256"/>
        <v>1440</v>
      </c>
      <c r="Y358" s="17">
        <f t="shared" si="256"/>
        <v>599</v>
      </c>
      <c r="Z358" s="17">
        <f t="shared" si="256"/>
        <v>-465</v>
      </c>
      <c r="AA358" s="17">
        <f t="shared" si="256"/>
        <v>752</v>
      </c>
      <c r="AB358" s="17">
        <f t="shared" si="256"/>
        <v>226</v>
      </c>
      <c r="AC358" s="17">
        <f t="shared" si="256"/>
        <v>40</v>
      </c>
      <c r="AD358" s="17">
        <f t="shared" si="256"/>
        <v>598</v>
      </c>
      <c r="AE358" s="17">
        <f t="shared" si="256"/>
        <v>1664</v>
      </c>
      <c r="AF358" s="17">
        <f t="shared" si="256"/>
        <v>1275</v>
      </c>
      <c r="AG358" s="17">
        <f t="shared" si="256"/>
        <v>1141</v>
      </c>
      <c r="AH358" s="17">
        <f t="shared" si="256"/>
        <v>1347</v>
      </c>
      <c r="AI358" s="17">
        <v>-100</v>
      </c>
      <c r="AJ358" s="17">
        <f t="shared" si="256"/>
        <v>283</v>
      </c>
      <c r="AK358" s="17">
        <f t="shared" si="256"/>
        <v>67</v>
      </c>
      <c r="AL358" s="17">
        <f t="shared" si="256"/>
        <v>113</v>
      </c>
      <c r="AM358" s="17">
        <f t="shared" si="256"/>
        <v>-1826</v>
      </c>
      <c r="AN358" s="17">
        <f t="shared" si="256"/>
        <v>-644</v>
      </c>
      <c r="AO358" s="17">
        <f t="shared" si="256"/>
        <v>695</v>
      </c>
      <c r="AP358" s="17">
        <f t="shared" si="256"/>
        <v>266</v>
      </c>
      <c r="AQ358" s="17">
        <f t="shared" si="256"/>
        <v>739</v>
      </c>
      <c r="AR358" s="17">
        <f t="shared" si="256"/>
        <v>1182</v>
      </c>
      <c r="AS358" s="17">
        <f t="shared" si="256"/>
        <v>1373</v>
      </c>
      <c r="AT358" s="17">
        <f t="shared" si="256"/>
        <v>1259</v>
      </c>
      <c r="AU358" s="17">
        <f t="shared" si="256"/>
        <v>-73</v>
      </c>
      <c r="AV358" s="17">
        <f t="shared" si="256"/>
        <v>-407</v>
      </c>
      <c r="AW358" s="17">
        <f t="shared" si="256"/>
        <v>-699</v>
      </c>
      <c r="AX358" s="17">
        <f t="shared" si="256"/>
        <v>-1933</v>
      </c>
      <c r="AY358" s="17">
        <f t="shared" si="256"/>
        <v>-1037</v>
      </c>
      <c r="AZ358" s="17">
        <f t="shared" si="256"/>
        <v>-162</v>
      </c>
      <c r="BA358" s="17">
        <f t="shared" si="256"/>
        <v>544</v>
      </c>
      <c r="BB358" s="17">
        <f t="shared" si="256"/>
        <v>480</v>
      </c>
      <c r="BC358" s="17">
        <f t="shared" si="256"/>
        <v>-209</v>
      </c>
      <c r="BD358" s="17">
        <f t="shared" si="256"/>
        <v>-47</v>
      </c>
      <c r="BE358" s="17">
        <f t="shared" si="256"/>
        <v>-62</v>
      </c>
      <c r="BF358" s="17">
        <f t="shared" si="256"/>
        <v>435</v>
      </c>
      <c r="BG358" s="17">
        <f t="shared" si="256"/>
        <v>902</v>
      </c>
      <c r="BH358" s="17">
        <f t="shared" si="256"/>
        <v>942</v>
      </c>
      <c r="BI358" s="17">
        <f t="shared" si="256"/>
        <v>2219</v>
      </c>
      <c r="BJ358" s="17">
        <f t="shared" si="256"/>
        <v>1190</v>
      </c>
      <c r="BK358" s="17">
        <f t="shared" si="256"/>
        <v>1480</v>
      </c>
      <c r="BL358" s="17">
        <f t="shared" ref="BL358:CA358" si="257">SUM(BL351:BL357)</f>
        <v>2465</v>
      </c>
      <c r="BM358" s="17">
        <f t="shared" si="257"/>
        <v>2137</v>
      </c>
      <c r="BN358" s="17">
        <f t="shared" si="257"/>
        <v>1969</v>
      </c>
      <c r="BO358" s="17">
        <f t="shared" si="257"/>
        <v>2742</v>
      </c>
      <c r="BP358" s="17">
        <f t="shared" si="257"/>
        <v>1671</v>
      </c>
      <c r="BQ358" s="17">
        <f t="shared" si="257"/>
        <v>3164</v>
      </c>
      <c r="BR358" s="17">
        <f t="shared" si="257"/>
        <v>2346</v>
      </c>
      <c r="BS358" s="17">
        <f t="shared" si="257"/>
        <v>3106</v>
      </c>
      <c r="BT358" s="17">
        <f t="shared" si="257"/>
        <v>1068</v>
      </c>
      <c r="BU358" s="17">
        <f t="shared" si="257"/>
        <v>544</v>
      </c>
      <c r="BV358" s="17">
        <f t="shared" si="257"/>
        <v>-790</v>
      </c>
      <c r="BW358" s="17">
        <f t="shared" si="257"/>
        <v>-1482</v>
      </c>
      <c r="BX358" s="17">
        <f t="shared" si="257"/>
        <v>-75</v>
      </c>
      <c r="BY358" s="17">
        <f t="shared" si="257"/>
        <v>-95</v>
      </c>
      <c r="BZ358" s="17">
        <f t="shared" si="257"/>
        <v>-1051</v>
      </c>
      <c r="CA358" s="17">
        <f t="shared" si="257"/>
        <v>-53</v>
      </c>
      <c r="CB358" s="17">
        <f t="shared" ref="CB358:CN358" si="258">SUM(CB351:CB357)</f>
        <v>-798</v>
      </c>
      <c r="CC358" s="17">
        <f t="shared" si="258"/>
        <v>-1603</v>
      </c>
      <c r="CD358" s="17">
        <f t="shared" si="258"/>
        <v>-918</v>
      </c>
      <c r="CE358" s="17">
        <f t="shared" si="258"/>
        <v>212</v>
      </c>
      <c r="CF358" s="17">
        <f t="shared" si="258"/>
        <v>1930</v>
      </c>
      <c r="CG358" s="17">
        <f t="shared" si="258"/>
        <v>884</v>
      </c>
      <c r="CH358" s="17">
        <f t="shared" si="258"/>
        <v>640</v>
      </c>
      <c r="CI358" s="17">
        <f t="shared" si="258"/>
        <v>1872</v>
      </c>
      <c r="CJ358" s="17">
        <f t="shared" si="258"/>
        <v>1256</v>
      </c>
      <c r="CK358" s="17">
        <f t="shared" si="258"/>
        <v>2325</v>
      </c>
      <c r="CL358" s="17">
        <f t="shared" si="258"/>
        <v>2114</v>
      </c>
      <c r="CM358" s="17">
        <f t="shared" si="258"/>
        <v>2077</v>
      </c>
      <c r="CN358" s="17">
        <f t="shared" si="258"/>
        <v>3026</v>
      </c>
      <c r="CO358" s="17">
        <f t="shared" ref="CO358:CT358" si="259">SUM(CO351:CO357)</f>
        <v>3466</v>
      </c>
      <c r="CP358" s="17">
        <f t="shared" si="259"/>
        <v>2556</v>
      </c>
      <c r="CQ358" s="17">
        <f t="shared" si="259"/>
        <v>1392</v>
      </c>
      <c r="CR358" s="17">
        <f t="shared" si="259"/>
        <v>1174</v>
      </c>
      <c r="CS358" s="17">
        <f t="shared" si="259"/>
        <v>3622</v>
      </c>
      <c r="CT358" s="17">
        <f t="shared" si="259"/>
        <v>4177</v>
      </c>
      <c r="CU358" s="17">
        <f t="shared" ref="CU358:DI358" si="260">SUM(CU351:CU357)</f>
        <v>3816</v>
      </c>
      <c r="CV358" s="17">
        <f t="shared" si="260"/>
        <v>1841</v>
      </c>
      <c r="CW358" s="17">
        <f t="shared" si="260"/>
        <v>1924</v>
      </c>
      <c r="CX358" s="17">
        <f t="shared" si="260"/>
        <v>3289</v>
      </c>
      <c r="CY358" s="17">
        <f t="shared" si="260"/>
        <v>3689</v>
      </c>
      <c r="CZ358" s="17">
        <f t="shared" si="260"/>
        <v>1987</v>
      </c>
      <c r="DA358" s="17">
        <f t="shared" si="260"/>
        <v>841</v>
      </c>
      <c r="DB358" s="17">
        <f t="shared" si="260"/>
        <v>2588</v>
      </c>
      <c r="DC358" s="17">
        <f t="shared" si="260"/>
        <v>2973</v>
      </c>
      <c r="DD358" s="17">
        <f t="shared" si="260"/>
        <v>2768</v>
      </c>
      <c r="DE358" s="17">
        <f t="shared" si="260"/>
        <v>3658</v>
      </c>
      <c r="DF358" s="17">
        <f t="shared" si="260"/>
        <v>3650</v>
      </c>
      <c r="DG358" s="17">
        <f t="shared" si="260"/>
        <v>3076</v>
      </c>
      <c r="DH358" s="17">
        <f t="shared" si="260"/>
        <v>6013</v>
      </c>
      <c r="DI358" s="17">
        <f t="shared" si="260"/>
        <v>7278</v>
      </c>
      <c r="DJ358" s="17">
        <f t="shared" ref="DJ358:DV358" si="261">SUM(DJ351:DJ357)</f>
        <v>6969</v>
      </c>
      <c r="DK358" s="17">
        <f t="shared" si="261"/>
        <v>7020</v>
      </c>
      <c r="DL358" s="17">
        <f t="shared" si="261"/>
        <v>7028</v>
      </c>
      <c r="DM358" s="17">
        <f t="shared" si="261"/>
        <v>8156</v>
      </c>
      <c r="DN358" s="17">
        <f t="shared" si="261"/>
        <v>5719</v>
      </c>
      <c r="DO358" s="17">
        <f t="shared" si="261"/>
        <v>3993</v>
      </c>
      <c r="DP358" s="17">
        <f t="shared" si="261"/>
        <v>1849</v>
      </c>
      <c r="DQ358" s="17">
        <f t="shared" si="261"/>
        <v>1497</v>
      </c>
      <c r="DR358" s="17">
        <f t="shared" si="261"/>
        <v>2444</v>
      </c>
      <c r="DS358" s="17">
        <f t="shared" si="261"/>
        <v>3110</v>
      </c>
      <c r="DT358" s="17">
        <f t="shared" si="261"/>
        <v>5432</v>
      </c>
      <c r="DU358" s="17">
        <f t="shared" si="261"/>
        <v>3275</v>
      </c>
      <c r="DV358" s="17">
        <f t="shared" si="261"/>
        <v>2713</v>
      </c>
      <c r="DW358" s="17">
        <f t="shared" ref="DW358:ED358" si="262">SUM(DW351:DW357)</f>
        <v>3792</v>
      </c>
      <c r="DX358" s="17">
        <f t="shared" si="262"/>
        <v>3275</v>
      </c>
      <c r="DY358" s="17">
        <f t="shared" si="262"/>
        <v>3385</v>
      </c>
      <c r="DZ358" s="17">
        <f t="shared" si="262"/>
        <v>3971</v>
      </c>
      <c r="EA358" s="17">
        <f t="shared" si="262"/>
        <v>2981</v>
      </c>
      <c r="EB358" s="17">
        <f t="shared" si="262"/>
        <v>2847</v>
      </c>
      <c r="EC358" s="17">
        <f t="shared" si="262"/>
        <v>3163</v>
      </c>
      <c r="ED358" s="17">
        <f t="shared" si="262"/>
        <v>2244</v>
      </c>
      <c r="EE358" s="17">
        <f t="shared" ref="EE358:FJ358" si="263">SUM(EE351:EE357)</f>
        <v>2404</v>
      </c>
      <c r="EF358" s="17">
        <f t="shared" si="263"/>
        <v>1316</v>
      </c>
      <c r="EG358" s="17">
        <f t="shared" si="263"/>
        <v>2534</v>
      </c>
      <c r="EH358" s="17">
        <f t="shared" si="263"/>
        <v>4077</v>
      </c>
      <c r="EI358" s="17">
        <f t="shared" si="263"/>
        <v>3764</v>
      </c>
      <c r="EJ358" s="17">
        <f t="shared" si="263"/>
        <v>2393</v>
      </c>
      <c r="EK358" s="17">
        <f t="shared" si="263"/>
        <v>2094</v>
      </c>
      <c r="EL358" s="17">
        <f t="shared" si="263"/>
        <v>2255</v>
      </c>
      <c r="EM358" s="17">
        <f t="shared" si="263"/>
        <v>1310</v>
      </c>
      <c r="EN358" s="17">
        <f t="shared" si="263"/>
        <v>712</v>
      </c>
      <c r="EO358" s="17">
        <f t="shared" si="263"/>
        <v>424</v>
      </c>
      <c r="EP358" s="17">
        <f t="shared" si="263"/>
        <v>-2</v>
      </c>
      <c r="EQ358" s="17">
        <f t="shared" si="263"/>
        <v>713</v>
      </c>
      <c r="ER358" s="17">
        <f t="shared" si="263"/>
        <v>2010</v>
      </c>
      <c r="ES358" s="17">
        <f t="shared" si="263"/>
        <v>3015</v>
      </c>
      <c r="ET358" s="17">
        <f t="shared" si="263"/>
        <v>7806</v>
      </c>
      <c r="EU358" s="17">
        <f t="shared" si="263"/>
        <v>13114</v>
      </c>
      <c r="EV358" s="17">
        <f t="shared" si="263"/>
        <v>12437</v>
      </c>
      <c r="EW358" s="17">
        <f t="shared" si="263"/>
        <v>6060</v>
      </c>
      <c r="EX358" s="17">
        <f t="shared" si="263"/>
        <v>1698</v>
      </c>
      <c r="EY358" s="17">
        <f t="shared" si="263"/>
        <v>800</v>
      </c>
      <c r="EZ358" s="17">
        <f t="shared" si="263"/>
        <v>-3127</v>
      </c>
      <c r="FA358" s="17">
        <f t="shared" si="263"/>
        <v>-3226</v>
      </c>
      <c r="FB358" s="17">
        <f t="shared" si="263"/>
        <v>-2592</v>
      </c>
      <c r="FC358" s="17">
        <f t="shared" si="263"/>
        <v>-1269</v>
      </c>
      <c r="FD358" s="17">
        <f t="shared" si="263"/>
        <v>-2618</v>
      </c>
      <c r="FE358" s="17">
        <f t="shared" si="263"/>
        <v>-3899</v>
      </c>
      <c r="FF358" s="17">
        <f t="shared" si="263"/>
        <v>-4345</v>
      </c>
      <c r="FG358" s="17">
        <f t="shared" si="263"/>
        <v>-6900</v>
      </c>
      <c r="FH358" s="17">
        <f t="shared" si="263"/>
        <v>-6146</v>
      </c>
      <c r="FI358" s="17">
        <f t="shared" si="263"/>
        <v>-4645</v>
      </c>
      <c r="FJ358" s="17">
        <f t="shared" si="263"/>
        <v>-4181</v>
      </c>
      <c r="FK358" s="17">
        <f t="shared" ref="FK358:GP358" si="264">SUM(FK351:FK357)</f>
        <v>-6815</v>
      </c>
      <c r="FL358" s="17">
        <f t="shared" si="264"/>
        <v>-7338</v>
      </c>
      <c r="FM358" s="17">
        <f t="shared" si="264"/>
        <v>-8558</v>
      </c>
      <c r="FN358" s="17">
        <f t="shared" si="264"/>
        <v>-9272</v>
      </c>
      <c r="FO358" s="17">
        <f t="shared" si="264"/>
        <v>-4127</v>
      </c>
      <c r="FP358" s="17">
        <f t="shared" si="264"/>
        <v>973</v>
      </c>
      <c r="FQ358" s="17">
        <f t="shared" si="264"/>
        <v>297</v>
      </c>
      <c r="FR358" s="17">
        <f t="shared" si="264"/>
        <v>-2298</v>
      </c>
      <c r="FS358" s="17">
        <f t="shared" si="264"/>
        <v>-3891</v>
      </c>
      <c r="FT358" s="17">
        <f t="shared" si="264"/>
        <v>-6231</v>
      </c>
      <c r="FU358" s="17">
        <f t="shared" si="264"/>
        <v>-6095</v>
      </c>
      <c r="FV358" s="17">
        <f t="shared" si="264"/>
        <v>-2955</v>
      </c>
      <c r="FW358" s="17">
        <f t="shared" si="264"/>
        <v>-2062</v>
      </c>
      <c r="FX358" s="17">
        <f t="shared" si="264"/>
        <v>-1645</v>
      </c>
      <c r="FY358" s="17">
        <f t="shared" si="264"/>
        <v>-2025</v>
      </c>
      <c r="FZ358" s="17">
        <f t="shared" si="264"/>
        <v>-348</v>
      </c>
      <c r="GA358" s="17">
        <f t="shared" si="264"/>
        <v>-2062</v>
      </c>
      <c r="GB358" s="17">
        <f t="shared" si="264"/>
        <v>3337</v>
      </c>
      <c r="GC358" s="17">
        <f t="shared" si="264"/>
        <v>2372</v>
      </c>
      <c r="GD358" s="17">
        <f t="shared" si="264"/>
        <v>3549</v>
      </c>
      <c r="GE358" s="17">
        <f t="shared" si="264"/>
        <v>6284</v>
      </c>
      <c r="GF358" s="17">
        <f t="shared" si="264"/>
        <v>9803</v>
      </c>
      <c r="GG358" s="17">
        <f t="shared" si="264"/>
        <v>12220</v>
      </c>
      <c r="GH358" s="17">
        <f t="shared" si="264"/>
        <v>8907</v>
      </c>
      <c r="GI358" s="17">
        <f t="shared" si="264"/>
        <v>9548</v>
      </c>
      <c r="GJ358" s="17">
        <f t="shared" si="264"/>
        <v>12974</v>
      </c>
      <c r="GK358" s="17">
        <f t="shared" si="264"/>
        <v>11379</v>
      </c>
      <c r="GL358" s="17">
        <f t="shared" si="264"/>
        <v>13802</v>
      </c>
      <c r="GM358" s="17">
        <f t="shared" si="264"/>
        <v>17371</v>
      </c>
      <c r="GN358" s="17">
        <f t="shared" si="264"/>
        <v>13687</v>
      </c>
      <c r="GO358" s="17">
        <f t="shared" si="264"/>
        <v>10300</v>
      </c>
      <c r="GP358" s="17">
        <f t="shared" si="264"/>
        <v>5683</v>
      </c>
      <c r="GQ358" s="17">
        <f t="shared" ref="GQ358:HV358" si="265">SUM(GQ351:GQ357)</f>
        <v>832</v>
      </c>
      <c r="GR358" s="17">
        <f t="shared" si="265"/>
        <v>-2458</v>
      </c>
      <c r="GS358" s="17">
        <f t="shared" si="265"/>
        <v>-2689</v>
      </c>
      <c r="GT358" s="17">
        <f t="shared" si="265"/>
        <v>-2910</v>
      </c>
      <c r="GU358" s="17">
        <f t="shared" si="265"/>
        <v>-2745</v>
      </c>
      <c r="GV358" s="17">
        <f t="shared" si="265"/>
        <v>531</v>
      </c>
      <c r="GW358" s="17">
        <f t="shared" si="265"/>
        <v>2473</v>
      </c>
      <c r="GX358" s="17">
        <f t="shared" si="265"/>
        <v>7986</v>
      </c>
      <c r="GY358" s="17">
        <f t="shared" si="265"/>
        <v>9844</v>
      </c>
      <c r="GZ358" s="17">
        <f t="shared" si="265"/>
        <v>5717</v>
      </c>
      <c r="HA358" s="17">
        <f t="shared" si="265"/>
        <v>6509</v>
      </c>
      <c r="HB358" s="17">
        <f t="shared" si="265"/>
        <v>11546</v>
      </c>
      <c r="HC358" s="17">
        <f t="shared" si="265"/>
        <v>4527</v>
      </c>
      <c r="HD358" s="17">
        <f t="shared" si="265"/>
        <v>3369</v>
      </c>
      <c r="HE358" s="17">
        <f t="shared" si="265"/>
        <v>1996</v>
      </c>
      <c r="HF358" s="17">
        <f t="shared" si="265"/>
        <v>1027</v>
      </c>
      <c r="HG358" s="17">
        <f t="shared" si="265"/>
        <v>1289</v>
      </c>
      <c r="HH358" s="17">
        <f t="shared" si="265"/>
        <v>13319</v>
      </c>
      <c r="HI358" s="17">
        <f t="shared" si="265"/>
        <v>16296</v>
      </c>
      <c r="HJ358" s="17">
        <f t="shared" si="265"/>
        <v>5289</v>
      </c>
      <c r="HK358" s="17">
        <f t="shared" si="265"/>
        <v>1357</v>
      </c>
      <c r="HL358" s="17">
        <f t="shared" si="265"/>
        <v>1048</v>
      </c>
      <c r="HM358" s="17">
        <f t="shared" si="265"/>
        <v>6198</v>
      </c>
      <c r="HN358" s="17">
        <f t="shared" si="265"/>
        <v>10314</v>
      </c>
      <c r="HO358" s="17">
        <f t="shared" si="265"/>
        <v>11233</v>
      </c>
      <c r="HP358" s="17">
        <f t="shared" si="265"/>
        <v>11159</v>
      </c>
      <c r="HQ358" s="17">
        <f t="shared" si="265"/>
        <v>13676</v>
      </c>
      <c r="HR358" s="17">
        <f t="shared" si="265"/>
        <v>9572</v>
      </c>
      <c r="HS358" s="17">
        <f t="shared" si="265"/>
        <v>7834</v>
      </c>
      <c r="HT358" s="17">
        <f t="shared" si="265"/>
        <v>4314</v>
      </c>
      <c r="HU358" s="17">
        <f t="shared" si="265"/>
        <v>8976</v>
      </c>
      <c r="HV358" s="17">
        <f t="shared" si="265"/>
        <v>8125</v>
      </c>
      <c r="HW358" s="17">
        <f t="shared" ref="HW358:IV358" si="266">SUM(HW351:HW357)</f>
        <v>9628</v>
      </c>
      <c r="HX358" s="17">
        <f t="shared" si="266"/>
        <v>8776</v>
      </c>
      <c r="HY358" s="17">
        <f t="shared" si="266"/>
        <v>6488</v>
      </c>
      <c r="HZ358" s="17">
        <f t="shared" si="266"/>
        <v>7287</v>
      </c>
      <c r="IA358" s="17">
        <f t="shared" si="266"/>
        <v>7437</v>
      </c>
      <c r="IB358" s="17">
        <f t="shared" si="266"/>
        <v>10388</v>
      </c>
      <c r="IC358" s="17">
        <f t="shared" si="266"/>
        <v>13292</v>
      </c>
      <c r="ID358" s="17">
        <f t="shared" si="266"/>
        <v>10028</v>
      </c>
      <c r="IE358" s="17">
        <f t="shared" si="266"/>
        <v>166</v>
      </c>
      <c r="IF358" s="17">
        <f t="shared" si="266"/>
        <v>-6996</v>
      </c>
      <c r="IG358" s="17">
        <f t="shared" si="266"/>
        <v>-5015</v>
      </c>
      <c r="IH358" s="17">
        <f t="shared" si="266"/>
        <v>-8003</v>
      </c>
      <c r="II358" s="17">
        <f t="shared" si="266"/>
        <v>-976</v>
      </c>
      <c r="IJ358" s="17">
        <f t="shared" si="266"/>
        <v>4047</v>
      </c>
      <c r="IK358" s="17">
        <f t="shared" si="266"/>
        <v>-2486</v>
      </c>
      <c r="IL358" s="17">
        <f t="shared" si="266"/>
        <v>-5808</v>
      </c>
      <c r="IM358" s="17">
        <f t="shared" si="266"/>
        <v>-8083</v>
      </c>
      <c r="IN358" s="17">
        <f t="shared" si="266"/>
        <v>-6039</v>
      </c>
      <c r="IO358" s="17">
        <f t="shared" si="266"/>
        <v>-8866</v>
      </c>
      <c r="IP358" s="17">
        <f t="shared" si="266"/>
        <v>-8866</v>
      </c>
      <c r="IQ358" s="17">
        <f t="shared" si="266"/>
        <v>-5117</v>
      </c>
      <c r="IR358" s="17">
        <f t="shared" si="266"/>
        <v>-1326</v>
      </c>
      <c r="IS358" s="17">
        <f t="shared" si="266"/>
        <v>-1451</v>
      </c>
    </row>
    <row r="359" spans="1:253" ht="10.199999999999999" thickTop="1" x14ac:dyDescent="0.2">
      <c r="A359" s="11" t="s">
        <v>54</v>
      </c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  <c r="BR359" s="18"/>
      <c r="BS359" s="18"/>
      <c r="BT359" s="18"/>
      <c r="BU359" s="18"/>
      <c r="BV359" s="18"/>
      <c r="BW359" s="18"/>
      <c r="BX359" s="18"/>
      <c r="BY359" s="18"/>
      <c r="BZ359" s="18"/>
      <c r="CA359" s="18"/>
      <c r="CB359" s="18"/>
      <c r="CC359" s="18"/>
      <c r="CD359" s="18"/>
      <c r="CE359" s="18"/>
      <c r="CF359" s="18"/>
      <c r="CG359" s="18"/>
      <c r="CH359" s="18"/>
      <c r="CI359" s="18"/>
      <c r="CJ359" s="18"/>
      <c r="CK359" s="18"/>
      <c r="CL359" s="18"/>
      <c r="CM359" s="18"/>
      <c r="CN359" s="18"/>
      <c r="CO359" s="18"/>
      <c r="CP359" s="18"/>
      <c r="CQ359" s="18"/>
      <c r="CR359" s="18"/>
      <c r="CS359" s="18"/>
      <c r="CT359" s="18"/>
      <c r="CU359" s="18"/>
      <c r="CV359" s="18"/>
      <c r="CW359" s="18"/>
      <c r="CX359" s="18"/>
      <c r="CY359" s="18"/>
      <c r="CZ359" s="18"/>
      <c r="DA359" s="18"/>
      <c r="DB359" s="18"/>
      <c r="DC359" s="18"/>
      <c r="DD359" s="18"/>
      <c r="DE359" s="18"/>
      <c r="DF359" s="18"/>
      <c r="DG359" s="18"/>
      <c r="DH359" s="18"/>
      <c r="DI359" s="18"/>
      <c r="DJ359" s="101" t="s">
        <v>68</v>
      </c>
      <c r="DK359" s="18"/>
      <c r="DL359" s="18"/>
      <c r="DM359" s="18"/>
      <c r="DN359" s="18"/>
      <c r="DO359" s="18"/>
      <c r="DP359" s="18"/>
      <c r="DQ359" s="112" t="s">
        <v>67</v>
      </c>
      <c r="DR359" s="18"/>
      <c r="DS359" s="18"/>
      <c r="DT359" s="18"/>
      <c r="DU359" s="18"/>
      <c r="DV359" s="18"/>
      <c r="DW359" s="18"/>
      <c r="DX359" s="18"/>
      <c r="DY359" s="18"/>
      <c r="DZ359" s="18"/>
      <c r="EA359" s="18"/>
      <c r="EB359" s="18"/>
      <c r="EC359" s="18"/>
      <c r="ED359" s="18"/>
      <c r="EE359" s="18"/>
      <c r="EF359" s="18"/>
      <c r="EG359" s="18"/>
      <c r="EH359" s="18"/>
      <c r="EI359" s="18"/>
      <c r="EJ359" s="18"/>
      <c r="EK359" s="18"/>
      <c r="EL359" s="18"/>
      <c r="EM359" s="112" t="s">
        <v>72</v>
      </c>
      <c r="EN359" s="18"/>
      <c r="EO359" s="18"/>
      <c r="EP359" s="18"/>
      <c r="EQ359" s="18"/>
      <c r="ER359" s="18"/>
      <c r="ES359" s="111"/>
      <c r="ET359" s="18"/>
      <c r="EU359" s="18"/>
      <c r="EV359" s="112" t="s">
        <v>72</v>
      </c>
      <c r="EW359" s="18"/>
      <c r="EX359" s="18"/>
      <c r="EY359" s="18"/>
      <c r="EZ359" s="18"/>
      <c r="FA359" s="18"/>
      <c r="FB359" s="118"/>
      <c r="FC359" s="117"/>
      <c r="FD359" s="18" t="s">
        <v>74</v>
      </c>
      <c r="FE359" s="18"/>
      <c r="FF359" s="18"/>
      <c r="FG359" s="18"/>
      <c r="FH359" s="18"/>
      <c r="FI359" s="18"/>
      <c r="FJ359" s="18"/>
      <c r="FK359" s="18"/>
      <c r="FL359" s="18"/>
      <c r="FM359" s="18"/>
      <c r="FN359" s="18"/>
      <c r="FO359" s="18"/>
      <c r="FP359" s="18"/>
      <c r="FQ359" s="18"/>
      <c r="FR359" s="18"/>
      <c r="FS359" s="18"/>
      <c r="FT359" s="18"/>
      <c r="FU359" s="18"/>
      <c r="FV359" s="18"/>
      <c r="FW359" s="18"/>
      <c r="FX359" s="18"/>
      <c r="FY359" s="18"/>
      <c r="FZ359" s="18"/>
      <c r="GA359" s="112" t="s">
        <v>75</v>
      </c>
      <c r="GB359" s="119"/>
      <c r="GC359" s="18"/>
      <c r="GD359" s="18"/>
      <c r="GE359" s="18"/>
      <c r="GF359" s="18"/>
      <c r="GG359" s="18"/>
      <c r="GH359" s="18"/>
      <c r="GI359" s="18"/>
      <c r="GJ359" s="18"/>
      <c r="GK359" s="18"/>
      <c r="GL359" s="18"/>
      <c r="GM359" s="18"/>
      <c r="GN359" s="18"/>
      <c r="GO359" s="18"/>
      <c r="GP359" s="18"/>
      <c r="GQ359" s="18"/>
      <c r="GR359" s="18"/>
      <c r="GS359" s="18"/>
      <c r="GT359" s="18"/>
      <c r="GU359" s="18"/>
      <c r="GV359" s="18"/>
      <c r="GW359" s="18"/>
      <c r="GX359" s="18"/>
      <c r="GY359" s="18"/>
      <c r="GZ359" s="18"/>
      <c r="HA359" s="18"/>
      <c r="HB359" s="18"/>
      <c r="HC359" s="18"/>
      <c r="HD359" s="18"/>
      <c r="HE359" s="112" t="s">
        <v>75</v>
      </c>
      <c r="HF359" s="119"/>
      <c r="HG359" s="18"/>
      <c r="HH359" s="18"/>
      <c r="HI359" s="18"/>
      <c r="HJ359" s="18"/>
      <c r="HK359" s="18"/>
      <c r="HL359" s="112" t="s">
        <v>75</v>
      </c>
      <c r="HM359" s="119"/>
      <c r="HN359" s="18"/>
      <c r="HO359" s="18"/>
      <c r="HP359" s="18"/>
      <c r="HQ359" s="18"/>
      <c r="HR359" s="18"/>
      <c r="HS359" s="18"/>
      <c r="HT359" s="18"/>
      <c r="HU359" s="18"/>
      <c r="HV359" s="18"/>
      <c r="HW359" s="18"/>
      <c r="HX359" s="18"/>
      <c r="HY359" s="112" t="s">
        <v>75</v>
      </c>
      <c r="HZ359" s="119"/>
      <c r="IA359" s="18"/>
      <c r="IB359" s="18"/>
      <c r="IC359" s="18"/>
      <c r="ID359" s="18"/>
      <c r="IE359" s="18"/>
      <c r="IF359" s="18"/>
      <c r="IG359" s="18"/>
      <c r="IH359" s="18"/>
      <c r="II359" s="18"/>
      <c r="IJ359" s="18"/>
      <c r="IK359" s="18"/>
      <c r="IL359" s="18"/>
      <c r="IM359" s="18"/>
      <c r="IN359" s="18"/>
      <c r="IO359" s="18"/>
      <c r="IP359" s="18"/>
      <c r="IQ359" s="18"/>
      <c r="IR359" s="18"/>
      <c r="IS359" s="18"/>
    </row>
    <row r="360" spans="1:253" x14ac:dyDescent="0.2">
      <c r="A360" s="11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  <c r="BR360" s="18"/>
      <c r="BS360" s="18"/>
      <c r="BT360" s="18"/>
      <c r="BU360" s="18"/>
      <c r="BV360" s="18"/>
      <c r="BW360" s="18"/>
      <c r="BX360" s="18"/>
      <c r="BY360" s="18"/>
      <c r="BZ360" s="18"/>
      <c r="CA360" s="18"/>
      <c r="CB360" s="18"/>
      <c r="CC360" s="18"/>
      <c r="CD360" s="18"/>
      <c r="CE360" s="18"/>
      <c r="CF360" s="18"/>
      <c r="CG360" s="18"/>
      <c r="CH360" s="18"/>
      <c r="CI360" s="18"/>
      <c r="CJ360" s="18"/>
      <c r="CK360" s="18"/>
      <c r="CL360" s="18"/>
      <c r="CM360" s="18"/>
      <c r="CN360" s="18"/>
      <c r="CO360" s="18"/>
      <c r="CP360" s="18"/>
      <c r="CQ360" s="18"/>
      <c r="CR360" s="18"/>
      <c r="CS360" s="18"/>
      <c r="CT360" s="18"/>
      <c r="CU360" s="18"/>
      <c r="CV360" s="18"/>
      <c r="CW360" s="18"/>
      <c r="CX360" s="18"/>
      <c r="CY360" s="18"/>
      <c r="CZ360" s="18"/>
      <c r="DA360" s="18"/>
      <c r="DB360" s="18"/>
      <c r="DC360" s="18"/>
      <c r="DD360" s="18"/>
      <c r="DE360" s="18"/>
      <c r="DF360" s="18"/>
      <c r="DG360" s="18"/>
      <c r="DH360" s="18"/>
      <c r="DI360" s="18"/>
      <c r="DJ360" s="18"/>
      <c r="DK360" s="111" t="s">
        <v>69</v>
      </c>
      <c r="DL360" s="18"/>
      <c r="DM360" s="18"/>
      <c r="DN360" s="18"/>
      <c r="DO360" s="18"/>
      <c r="DP360" s="18"/>
      <c r="DQ360" s="111" t="s">
        <v>70</v>
      </c>
      <c r="DR360" s="18"/>
      <c r="DS360" s="18"/>
      <c r="DT360" s="18"/>
      <c r="DU360" s="18"/>
      <c r="DV360" s="18"/>
      <c r="DW360" s="18"/>
      <c r="DX360" s="18"/>
      <c r="DY360" s="18"/>
      <c r="DZ360" s="18"/>
      <c r="EA360" s="18"/>
      <c r="EB360" s="18"/>
      <c r="EC360" s="18"/>
      <c r="ED360" s="18"/>
      <c r="EE360" s="18"/>
      <c r="EF360" s="18"/>
      <c r="EG360" s="18"/>
      <c r="EH360" s="18"/>
      <c r="EI360" s="18"/>
      <c r="EJ360" s="18"/>
      <c r="EK360" s="18"/>
      <c r="EL360" s="18"/>
      <c r="EM360" s="18"/>
      <c r="EN360" s="18"/>
      <c r="EO360" s="18"/>
      <c r="EP360" s="18"/>
      <c r="EQ360" s="18"/>
      <c r="ER360" s="18"/>
      <c r="ES360" s="18"/>
      <c r="ET360" s="18"/>
      <c r="EU360" s="18"/>
      <c r="EV360" s="18"/>
      <c r="EW360" s="18"/>
      <c r="EX360" s="18"/>
      <c r="EY360" s="18"/>
      <c r="EZ360" s="18"/>
      <c r="FA360" s="18"/>
      <c r="FB360" s="18"/>
      <c r="FC360" s="18"/>
      <c r="FD360" s="18"/>
      <c r="FE360" s="18"/>
      <c r="FF360" s="18"/>
      <c r="FG360" s="18"/>
      <c r="FH360" s="18"/>
      <c r="FI360" s="18"/>
      <c r="FJ360" s="18"/>
      <c r="FK360" s="18"/>
      <c r="FL360" s="18"/>
      <c r="FM360" s="18"/>
      <c r="FN360" s="18"/>
      <c r="FO360" s="18"/>
      <c r="FP360" s="18"/>
      <c r="FQ360" s="18"/>
      <c r="FR360" s="18"/>
      <c r="FS360" s="18"/>
      <c r="FT360" s="18"/>
      <c r="FU360" s="18"/>
      <c r="FV360" s="18"/>
      <c r="FW360" s="18"/>
      <c r="FX360" s="18"/>
      <c r="FY360" s="18"/>
      <c r="FZ360" s="18"/>
      <c r="GA360" s="18"/>
      <c r="GB360" s="18"/>
      <c r="GC360" s="18"/>
      <c r="GD360" s="18"/>
      <c r="GE360" s="18"/>
      <c r="GF360" s="18"/>
      <c r="GG360" s="18"/>
      <c r="GH360" s="18"/>
      <c r="GI360" s="18"/>
      <c r="GJ360" s="18"/>
      <c r="GK360" s="18"/>
      <c r="GL360" s="18"/>
      <c r="GM360" s="18"/>
      <c r="GN360" s="18"/>
      <c r="GO360" s="18"/>
      <c r="GP360" s="18"/>
      <c r="GQ360" s="18"/>
      <c r="GR360" s="18"/>
      <c r="GS360" s="18"/>
      <c r="GT360" s="18"/>
      <c r="GU360" s="18"/>
      <c r="GV360" s="18"/>
      <c r="GW360" s="18"/>
      <c r="GX360" s="18"/>
      <c r="GY360" s="18"/>
      <c r="GZ360" s="18"/>
      <c r="HA360" s="18"/>
      <c r="HB360" s="18"/>
      <c r="HC360" s="18"/>
      <c r="HD360" s="18"/>
      <c r="HE360" s="18"/>
      <c r="HF360" s="18"/>
      <c r="HG360" s="18"/>
      <c r="HH360" s="18"/>
      <c r="HI360" s="18"/>
      <c r="HJ360" s="18"/>
      <c r="HK360" s="18"/>
      <c r="HL360" s="18"/>
      <c r="HM360" s="18"/>
      <c r="HN360" s="18"/>
      <c r="HO360" s="18"/>
      <c r="HP360" s="18"/>
      <c r="HQ360" s="18"/>
      <c r="HR360" s="18"/>
      <c r="HS360" s="18"/>
      <c r="HT360" s="18"/>
      <c r="HU360" s="18"/>
      <c r="HV360" s="18"/>
      <c r="HW360" s="18"/>
      <c r="HX360" s="18"/>
      <c r="HY360" s="18"/>
      <c r="HZ360" s="18"/>
      <c r="IA360" s="18"/>
      <c r="IB360" s="18"/>
      <c r="IC360" s="18"/>
      <c r="ID360" s="18"/>
      <c r="IE360" s="18"/>
      <c r="IF360" s="18"/>
      <c r="IG360" s="18"/>
      <c r="IH360" s="18"/>
      <c r="II360" s="18"/>
      <c r="IJ360" s="18"/>
      <c r="IK360" s="18"/>
      <c r="IL360" s="18"/>
      <c r="IM360" s="18"/>
      <c r="IN360" s="18"/>
      <c r="IO360" s="18"/>
      <c r="IP360" s="18"/>
      <c r="IQ360" s="18"/>
      <c r="IR360" s="18"/>
      <c r="IS360" s="18"/>
    </row>
    <row r="361" spans="1:253" x14ac:dyDescent="0.2">
      <c r="A361" s="19" t="s">
        <v>45</v>
      </c>
      <c r="B361" s="22">
        <v>49.6</v>
      </c>
      <c r="C361" s="22">
        <v>46.5</v>
      </c>
      <c r="D361" s="22">
        <v>48.9</v>
      </c>
      <c r="E361" s="22">
        <v>50.9</v>
      </c>
      <c r="F361" s="22">
        <v>50.5</v>
      </c>
      <c r="G361" s="22">
        <v>49</v>
      </c>
      <c r="H361" s="22">
        <v>49.9</v>
      </c>
      <c r="I361" s="22">
        <v>50.6</v>
      </c>
      <c r="J361" s="22">
        <v>48.1</v>
      </c>
      <c r="K361" s="22">
        <v>48.7</v>
      </c>
      <c r="L361" s="22">
        <v>50.7</v>
      </c>
      <c r="M361" s="22">
        <v>51</v>
      </c>
      <c r="N361" s="22">
        <v>50.4</v>
      </c>
      <c r="O361" s="22">
        <v>48.6</v>
      </c>
      <c r="P361" s="22">
        <v>49.1</v>
      </c>
      <c r="Q361" s="22">
        <v>47.2</v>
      </c>
      <c r="R361" s="22">
        <v>47.3</v>
      </c>
      <c r="S361" s="22">
        <v>51</v>
      </c>
      <c r="T361" s="22">
        <v>50</v>
      </c>
      <c r="U361" s="22">
        <v>49.6</v>
      </c>
      <c r="V361" s="22">
        <v>50.5</v>
      </c>
      <c r="W361" s="22">
        <v>49.5</v>
      </c>
      <c r="X361" s="22">
        <v>46.6</v>
      </c>
      <c r="Y361" s="22">
        <v>46.9</v>
      </c>
      <c r="Z361" s="22">
        <v>46.8</v>
      </c>
      <c r="AA361" s="22">
        <v>48.2</v>
      </c>
      <c r="AB361" s="22">
        <v>47.6</v>
      </c>
      <c r="AC361" s="22">
        <v>47.4</v>
      </c>
      <c r="AD361" s="22">
        <v>47.9</v>
      </c>
      <c r="AE361" s="22">
        <v>46.8</v>
      </c>
      <c r="AF361" s="22">
        <v>46.6</v>
      </c>
      <c r="AG361" s="22">
        <v>48.7</v>
      </c>
      <c r="AH361" s="22">
        <v>48.8</v>
      </c>
      <c r="AI361" s="22">
        <v>47.3</v>
      </c>
      <c r="AJ361" s="22">
        <v>47.7</v>
      </c>
      <c r="AK361" s="22">
        <v>47.8</v>
      </c>
      <c r="AL361" s="22">
        <v>45.7</v>
      </c>
      <c r="AM361" s="22">
        <v>43.7</v>
      </c>
      <c r="AN361" s="22">
        <v>47</v>
      </c>
      <c r="AO361" s="22">
        <v>48.4</v>
      </c>
      <c r="AP361" s="22">
        <v>48.2</v>
      </c>
      <c r="AQ361" s="22">
        <v>48.7</v>
      </c>
      <c r="AR361" s="22">
        <v>49.4</v>
      </c>
      <c r="AS361" s="22">
        <v>47.2</v>
      </c>
      <c r="AT361" s="22">
        <v>47.1</v>
      </c>
      <c r="AU361" s="22">
        <v>48.5</v>
      </c>
      <c r="AV361" s="22">
        <v>48.1</v>
      </c>
      <c r="AW361" s="22">
        <v>47.8</v>
      </c>
      <c r="AX361" s="22">
        <v>46.5</v>
      </c>
      <c r="AY361" s="22">
        <v>47.4</v>
      </c>
      <c r="AZ361" s="22">
        <v>46.3</v>
      </c>
      <c r="BA361" s="22">
        <v>46.9</v>
      </c>
      <c r="BB361" s="22">
        <v>49</v>
      </c>
      <c r="BC361" s="22">
        <v>48.3</v>
      </c>
      <c r="BD361" s="22">
        <v>48.4</v>
      </c>
      <c r="BE361" s="22">
        <v>48.7</v>
      </c>
      <c r="BF361" s="22">
        <v>49.2</v>
      </c>
      <c r="BG361" s="22">
        <v>47.4</v>
      </c>
      <c r="BH361" s="22">
        <v>47.4</v>
      </c>
      <c r="BI361" s="22">
        <v>50.9</v>
      </c>
      <c r="BJ361" s="22">
        <v>50</v>
      </c>
      <c r="BK361" s="22">
        <v>50.3</v>
      </c>
      <c r="BL361" s="22">
        <v>51.3</v>
      </c>
      <c r="BM361" s="22">
        <v>50.9</v>
      </c>
      <c r="BN361" s="22">
        <v>48.6</v>
      </c>
      <c r="BO361" s="22">
        <v>49.5</v>
      </c>
      <c r="BP361" s="22">
        <v>50.6</v>
      </c>
      <c r="BQ361" s="22">
        <v>52.1</v>
      </c>
      <c r="BR361" s="22">
        <v>51.3</v>
      </c>
      <c r="BS361" s="22">
        <v>52.1</v>
      </c>
      <c r="BT361" s="22">
        <v>50.1</v>
      </c>
      <c r="BU361" s="22">
        <v>47.4</v>
      </c>
      <c r="BV361" s="22">
        <v>46.1</v>
      </c>
      <c r="BW361" s="22">
        <v>47.6</v>
      </c>
      <c r="BX361" s="22">
        <v>49.1</v>
      </c>
      <c r="BY361" s="22">
        <v>49</v>
      </c>
      <c r="BZ361" s="22">
        <v>48.1</v>
      </c>
      <c r="CA361" s="22">
        <v>49.1</v>
      </c>
      <c r="CB361" s="22">
        <v>46.2</v>
      </c>
      <c r="CC361" s="22">
        <v>45.4</v>
      </c>
      <c r="CD361" s="22">
        <v>48.3</v>
      </c>
      <c r="CE361" s="22">
        <v>49.4</v>
      </c>
      <c r="CF361" s="22">
        <v>51.2</v>
      </c>
      <c r="CG361" s="22">
        <v>50.1</v>
      </c>
      <c r="CH361" s="22">
        <v>49.9</v>
      </c>
      <c r="CI361" s="22">
        <v>48.8</v>
      </c>
      <c r="CJ361" s="22">
        <v>48.2</v>
      </c>
      <c r="CK361" s="22">
        <v>51.5</v>
      </c>
      <c r="CL361" s="22">
        <v>51.3</v>
      </c>
      <c r="CM361" s="22">
        <v>51.3</v>
      </c>
      <c r="CN361" s="22">
        <v>52.1</v>
      </c>
      <c r="CO361" s="22">
        <v>52.5</v>
      </c>
      <c r="CP361" s="22">
        <v>49.4</v>
      </c>
      <c r="CQ361" s="22">
        <v>48.3</v>
      </c>
      <c r="CR361" s="22">
        <v>50.3</v>
      </c>
      <c r="CS361" s="22">
        <v>52.4</v>
      </c>
      <c r="CT361" s="22">
        <v>53</v>
      </c>
      <c r="CU361" s="22">
        <v>52.7</v>
      </c>
      <c r="CV361" s="22">
        <v>50.7</v>
      </c>
      <c r="CW361" s="22">
        <v>48.6</v>
      </c>
      <c r="CX361" s="22">
        <v>49.7</v>
      </c>
      <c r="CY361" s="22">
        <v>52.3</v>
      </c>
      <c r="CZ361" s="22">
        <v>50.6</v>
      </c>
      <c r="DA361" s="22">
        <v>49.5</v>
      </c>
      <c r="DB361" s="22">
        <v>51.1</v>
      </c>
      <c r="DC361" s="22">
        <v>51.2</v>
      </c>
      <c r="DD361" s="22">
        <v>48.7</v>
      </c>
      <c r="DE361" s="22">
        <v>49.6</v>
      </c>
      <c r="DF361" s="22">
        <v>51.8</v>
      </c>
      <c r="DG361" s="22">
        <v>51.2</v>
      </c>
      <c r="DH361" s="22">
        <v>53.8</v>
      </c>
      <c r="DI361" s="22">
        <v>55.1</v>
      </c>
      <c r="DJ361" s="100">
        <v>54.8</v>
      </c>
      <c r="DK361" s="100">
        <v>52.6</v>
      </c>
      <c r="DL361" s="100">
        <v>52.6</v>
      </c>
      <c r="DM361" s="100">
        <v>53.8</v>
      </c>
      <c r="DN361" s="22">
        <v>53.1</v>
      </c>
      <c r="DO361" s="22">
        <v>51.4</v>
      </c>
      <c r="DP361" s="22">
        <v>49.3</v>
      </c>
      <c r="DQ361" s="110">
        <v>49</v>
      </c>
      <c r="DR361" s="110">
        <v>47.5</v>
      </c>
      <c r="DS361" s="22">
        <v>48.2</v>
      </c>
      <c r="DT361" s="22">
        <v>52.7</v>
      </c>
      <c r="DU361" s="22">
        <v>50.5</v>
      </c>
      <c r="DV361" s="22">
        <v>50</v>
      </c>
      <c r="DW361" s="22">
        <v>50.8</v>
      </c>
      <c r="DX361" s="22">
        <v>49.5</v>
      </c>
      <c r="DY361" s="22">
        <v>48.1</v>
      </c>
      <c r="DZ361" s="22">
        <v>48.7</v>
      </c>
      <c r="EA361" s="22">
        <v>49.9</v>
      </c>
      <c r="EB361" s="22">
        <v>49.4</v>
      </c>
      <c r="EC361" s="22">
        <v>49.9</v>
      </c>
      <c r="ED361" s="22">
        <v>48.9</v>
      </c>
      <c r="EE361" s="22">
        <v>49.1</v>
      </c>
      <c r="EF361" s="22">
        <v>46</v>
      </c>
      <c r="EG361" s="22">
        <v>47</v>
      </c>
      <c r="EH361" s="22">
        <v>50.8</v>
      </c>
      <c r="EI361" s="22">
        <v>50.5</v>
      </c>
      <c r="EJ361" s="22">
        <v>49.1</v>
      </c>
      <c r="EK361" s="22">
        <v>49</v>
      </c>
      <c r="EL361" s="22">
        <v>49</v>
      </c>
      <c r="EM361" s="22">
        <v>46.3</v>
      </c>
      <c r="EN361" s="22">
        <v>45.7</v>
      </c>
      <c r="EO361" s="22">
        <v>47.5</v>
      </c>
      <c r="EP361" s="22">
        <v>47.4</v>
      </c>
      <c r="EQ361" s="22">
        <v>47.9</v>
      </c>
      <c r="ER361" s="22">
        <v>49.6</v>
      </c>
      <c r="ES361" s="22">
        <v>49.6</v>
      </c>
      <c r="ET361" s="22">
        <v>51.2</v>
      </c>
      <c r="EU361" s="22">
        <v>58.9</v>
      </c>
      <c r="EV361" s="22">
        <v>60.7</v>
      </c>
      <c r="EW361" s="22">
        <v>54.9</v>
      </c>
      <c r="EX361" s="22">
        <v>50</v>
      </c>
      <c r="EY361" s="22">
        <v>49.7</v>
      </c>
      <c r="EZ361" s="22">
        <v>46.2</v>
      </c>
      <c r="FA361" s="22">
        <v>43.7</v>
      </c>
      <c r="FB361" s="22">
        <v>44.9</v>
      </c>
      <c r="FC361" s="22">
        <v>48.5</v>
      </c>
      <c r="FD361" s="22">
        <v>47.2</v>
      </c>
      <c r="FE361" s="22">
        <v>46.4</v>
      </c>
      <c r="FF361" s="22">
        <v>46.3</v>
      </c>
      <c r="FG361" s="22">
        <v>44.3</v>
      </c>
      <c r="FH361" s="22">
        <v>42.9</v>
      </c>
      <c r="FI361" s="22">
        <v>44.5</v>
      </c>
      <c r="FJ361" s="22">
        <v>47.8</v>
      </c>
      <c r="FK361" s="22">
        <v>45.6</v>
      </c>
      <c r="FL361" s="22">
        <v>45.6</v>
      </c>
      <c r="FM361" s="22">
        <v>44.5</v>
      </c>
      <c r="FN361" s="22">
        <v>44.1</v>
      </c>
      <c r="FO361" s="22">
        <v>47.3</v>
      </c>
      <c r="FP361" s="22">
        <v>52.8</v>
      </c>
      <c r="FQ361" s="22">
        <v>55.1</v>
      </c>
      <c r="FR361" s="22">
        <v>52.6</v>
      </c>
      <c r="FS361" s="22">
        <v>51.1</v>
      </c>
      <c r="FT361" s="22">
        <v>49.2</v>
      </c>
      <c r="FU361" s="22">
        <v>49.9</v>
      </c>
      <c r="FV361" s="22">
        <v>51.2</v>
      </c>
      <c r="FW361" s="22">
        <v>52.2</v>
      </c>
      <c r="FX361" s="22">
        <v>55.2</v>
      </c>
      <c r="FY361" s="22">
        <v>55.5</v>
      </c>
      <c r="FZ361" s="22">
        <v>57.7</v>
      </c>
      <c r="GA361" s="22">
        <v>56.6</v>
      </c>
      <c r="GB361" s="22">
        <v>62.1</v>
      </c>
      <c r="GC361" s="22">
        <v>58.7</v>
      </c>
      <c r="GD361" s="22">
        <v>60.6</v>
      </c>
      <c r="GE361" s="22">
        <v>66.5</v>
      </c>
      <c r="GF361" s="22">
        <v>70.7</v>
      </c>
      <c r="GG361" s="22">
        <v>73.3</v>
      </c>
      <c r="GH361" s="22">
        <v>70.2</v>
      </c>
      <c r="GI361" s="22">
        <v>71.599999999999994</v>
      </c>
      <c r="GJ361" s="22">
        <v>72.599999999999994</v>
      </c>
      <c r="GK361" s="22">
        <v>71.8</v>
      </c>
      <c r="GL361" s="22">
        <v>77.099999999999994</v>
      </c>
      <c r="GM361" s="22">
        <v>80.7</v>
      </c>
      <c r="GN361" s="22">
        <v>77.7</v>
      </c>
      <c r="GO361" s="22">
        <v>74.8</v>
      </c>
      <c r="GP361" s="22">
        <v>71</v>
      </c>
      <c r="GQ361" s="22">
        <v>63.4</v>
      </c>
      <c r="GR361" s="22">
        <v>60.2</v>
      </c>
      <c r="GS361" s="22">
        <v>63.5</v>
      </c>
      <c r="GT361" s="22">
        <v>64.8</v>
      </c>
      <c r="GU361" s="22">
        <v>65.8</v>
      </c>
      <c r="GV361" s="22">
        <v>69.2</v>
      </c>
      <c r="GW361" s="22">
        <v>71.2</v>
      </c>
      <c r="GX361" s="22">
        <v>74.5</v>
      </c>
      <c r="GY361" s="22">
        <v>77.599999999999994</v>
      </c>
      <c r="GZ361" s="22">
        <v>77.3</v>
      </c>
      <c r="HA361" s="22">
        <v>78.099999999999994</v>
      </c>
      <c r="HB361" s="22">
        <v>83.1</v>
      </c>
      <c r="HC361" s="22">
        <v>77</v>
      </c>
      <c r="HD361" s="22">
        <v>76.400000000000006</v>
      </c>
      <c r="HE361" s="22">
        <v>73</v>
      </c>
      <c r="HF361" s="22">
        <v>72</v>
      </c>
      <c r="HG361" s="22">
        <v>75.400000000000006</v>
      </c>
      <c r="HH361" s="22">
        <v>88</v>
      </c>
      <c r="HI361" s="22">
        <v>90.9</v>
      </c>
      <c r="HJ361" s="22">
        <v>81.3</v>
      </c>
      <c r="HK361" s="22">
        <v>77.3</v>
      </c>
      <c r="HL361" s="22">
        <v>73.7</v>
      </c>
      <c r="HM361" s="22">
        <v>79.3</v>
      </c>
      <c r="HN361" s="22">
        <v>87.7</v>
      </c>
      <c r="HO361" s="22">
        <v>85.9</v>
      </c>
      <c r="HP361" s="22">
        <v>89.1</v>
      </c>
      <c r="HQ361" s="22">
        <v>91.7</v>
      </c>
      <c r="HR361" s="22">
        <v>87.9</v>
      </c>
      <c r="HS361" s="22">
        <v>84</v>
      </c>
      <c r="HT361" s="22">
        <v>80.7</v>
      </c>
      <c r="HU361" s="22">
        <v>88.8</v>
      </c>
      <c r="HV361" s="22">
        <v>88</v>
      </c>
      <c r="HW361" s="22">
        <v>89.6</v>
      </c>
      <c r="HX361" s="22">
        <v>89.9</v>
      </c>
      <c r="HY361" s="22">
        <v>87.6</v>
      </c>
      <c r="HZ361" s="22">
        <v>85</v>
      </c>
      <c r="IA361" s="22">
        <v>85.2</v>
      </c>
      <c r="IB361" s="22">
        <v>91.9</v>
      </c>
      <c r="IC361" s="22">
        <v>95.1</v>
      </c>
      <c r="ID361" s="22">
        <v>92</v>
      </c>
      <c r="IE361" s="22">
        <v>82.2</v>
      </c>
      <c r="IF361" s="22">
        <v>75.099999999999994</v>
      </c>
      <c r="IG361" s="22">
        <v>73.599999999999994</v>
      </c>
      <c r="IH361" s="22">
        <v>70.7</v>
      </c>
      <c r="II361" s="22">
        <v>81.400000000000006</v>
      </c>
      <c r="IJ361" s="22">
        <v>86.5</v>
      </c>
      <c r="IK361" s="22">
        <v>80</v>
      </c>
      <c r="IL361" s="22">
        <v>76.7</v>
      </c>
      <c r="IM361" s="22">
        <v>74.5</v>
      </c>
      <c r="IN361" s="22">
        <v>72.400000000000006</v>
      </c>
      <c r="IO361" s="22">
        <v>73.8</v>
      </c>
      <c r="IP361" s="22">
        <v>73.8</v>
      </c>
      <c r="IQ361" s="22">
        <v>77.3</v>
      </c>
      <c r="IR361" s="22">
        <v>81.5</v>
      </c>
      <c r="IS361" s="22">
        <v>81.400000000000006</v>
      </c>
    </row>
    <row r="362" spans="1:253" x14ac:dyDescent="0.2">
      <c r="A362" s="19" t="s">
        <v>46</v>
      </c>
      <c r="B362" s="22">
        <f t="shared" ref="B362:BM362" si="267">B361-(B358/1000)</f>
        <v>48.875</v>
      </c>
      <c r="C362" s="22">
        <f t="shared" si="267"/>
        <v>46.198999999999998</v>
      </c>
      <c r="D362" s="22">
        <f t="shared" si="267"/>
        <v>46.132999999999996</v>
      </c>
      <c r="E362" s="22">
        <f t="shared" si="267"/>
        <v>48.381</v>
      </c>
      <c r="F362" s="22">
        <f t="shared" si="267"/>
        <v>48.122999999999998</v>
      </c>
      <c r="G362" s="22">
        <f t="shared" si="267"/>
        <v>48.045000000000002</v>
      </c>
      <c r="H362" s="22">
        <f t="shared" si="267"/>
        <v>47.844999999999999</v>
      </c>
      <c r="I362" s="22">
        <f t="shared" si="267"/>
        <v>47.789000000000001</v>
      </c>
      <c r="J362" s="22">
        <f t="shared" si="267"/>
        <v>45.524999999999999</v>
      </c>
      <c r="K362" s="22">
        <f t="shared" si="267"/>
        <v>45.381</v>
      </c>
      <c r="L362" s="22">
        <f t="shared" si="267"/>
        <v>47.692</v>
      </c>
      <c r="M362" s="22">
        <f t="shared" si="267"/>
        <v>47.616</v>
      </c>
      <c r="N362" s="22">
        <f t="shared" si="267"/>
        <v>47.540999999999997</v>
      </c>
      <c r="O362" s="22">
        <f t="shared" si="267"/>
        <v>47.445999999999998</v>
      </c>
      <c r="P362" s="22">
        <f t="shared" si="267"/>
        <v>47.382000000000005</v>
      </c>
      <c r="Q362" s="22">
        <f t="shared" si="267"/>
        <v>45.147000000000006</v>
      </c>
      <c r="R362" s="22">
        <f t="shared" si="267"/>
        <v>45.180999999999997</v>
      </c>
      <c r="S362" s="22">
        <f t="shared" si="267"/>
        <v>47.204000000000001</v>
      </c>
      <c r="T362" s="22">
        <f t="shared" si="267"/>
        <v>46.262999999999998</v>
      </c>
      <c r="U362" s="22">
        <f t="shared" si="267"/>
        <v>47.241</v>
      </c>
      <c r="V362" s="22">
        <f t="shared" si="267"/>
        <v>47.325000000000003</v>
      </c>
      <c r="W362" s="22">
        <f t="shared" si="267"/>
        <v>47.406999999999996</v>
      </c>
      <c r="X362" s="22">
        <f t="shared" si="267"/>
        <v>45.160000000000004</v>
      </c>
      <c r="Y362" s="22">
        <f t="shared" si="267"/>
        <v>46.301000000000002</v>
      </c>
      <c r="Z362" s="22">
        <f t="shared" si="267"/>
        <v>47.265000000000001</v>
      </c>
      <c r="AA362" s="22">
        <f t="shared" si="267"/>
        <v>47.448</v>
      </c>
      <c r="AB362" s="22">
        <f t="shared" si="267"/>
        <v>47.374000000000002</v>
      </c>
      <c r="AC362" s="22">
        <f t="shared" si="267"/>
        <v>47.36</v>
      </c>
      <c r="AD362" s="22">
        <f t="shared" si="267"/>
        <v>47.302</v>
      </c>
      <c r="AE362" s="22">
        <f t="shared" si="267"/>
        <v>45.135999999999996</v>
      </c>
      <c r="AF362" s="22">
        <f t="shared" si="267"/>
        <v>45.325000000000003</v>
      </c>
      <c r="AG362" s="22">
        <f t="shared" si="267"/>
        <v>47.559000000000005</v>
      </c>
      <c r="AH362" s="22">
        <f t="shared" si="267"/>
        <v>47.452999999999996</v>
      </c>
      <c r="AI362" s="22">
        <f t="shared" si="267"/>
        <v>47.4</v>
      </c>
      <c r="AJ362" s="22">
        <f t="shared" si="267"/>
        <v>47.417000000000002</v>
      </c>
      <c r="AK362" s="22">
        <f t="shared" si="267"/>
        <v>47.732999999999997</v>
      </c>
      <c r="AL362" s="22">
        <f t="shared" si="267"/>
        <v>45.587000000000003</v>
      </c>
      <c r="AM362" s="22">
        <f t="shared" si="267"/>
        <v>45.526000000000003</v>
      </c>
      <c r="AN362" s="22">
        <f t="shared" si="267"/>
        <v>47.643999999999998</v>
      </c>
      <c r="AO362" s="22">
        <f t="shared" si="267"/>
        <v>47.704999999999998</v>
      </c>
      <c r="AP362" s="22">
        <f t="shared" si="267"/>
        <v>47.934000000000005</v>
      </c>
      <c r="AQ362" s="22">
        <f t="shared" si="267"/>
        <v>47.961000000000006</v>
      </c>
      <c r="AR362" s="22">
        <f t="shared" si="267"/>
        <v>48.217999999999996</v>
      </c>
      <c r="AS362" s="22">
        <f t="shared" si="267"/>
        <v>45.827000000000005</v>
      </c>
      <c r="AT362" s="22">
        <f>AT361-(AT358/1000)</f>
        <v>45.841000000000001</v>
      </c>
      <c r="AU362" s="22">
        <f>AU361-(AU358/1000)</f>
        <v>48.573</v>
      </c>
      <c r="AV362" s="22">
        <f>AV361-(AV358/1000)</f>
        <v>48.506999999999998</v>
      </c>
      <c r="AW362" s="22">
        <f>AW361-(AW358/1000)</f>
        <v>48.498999999999995</v>
      </c>
      <c r="AX362" s="22">
        <f>AX361-(AX358/1000)</f>
        <v>48.433</v>
      </c>
      <c r="AY362" s="22">
        <f t="shared" si="267"/>
        <v>48.436999999999998</v>
      </c>
      <c r="AZ362" s="22">
        <f t="shared" si="267"/>
        <v>46.461999999999996</v>
      </c>
      <c r="BA362" s="22">
        <f t="shared" si="267"/>
        <v>46.356000000000002</v>
      </c>
      <c r="BB362" s="22">
        <f t="shared" si="267"/>
        <v>48.52</v>
      </c>
      <c r="BC362" s="22">
        <f t="shared" si="267"/>
        <v>48.509</v>
      </c>
      <c r="BD362" s="22">
        <f t="shared" si="267"/>
        <v>48.446999999999996</v>
      </c>
      <c r="BE362" s="22">
        <f t="shared" si="267"/>
        <v>48.762</v>
      </c>
      <c r="BF362" s="22">
        <f t="shared" si="267"/>
        <v>48.765000000000001</v>
      </c>
      <c r="BG362" s="22">
        <f t="shared" si="267"/>
        <v>46.497999999999998</v>
      </c>
      <c r="BH362" s="22">
        <f t="shared" si="267"/>
        <v>46.457999999999998</v>
      </c>
      <c r="BI362" s="22">
        <f t="shared" si="267"/>
        <v>48.680999999999997</v>
      </c>
      <c r="BJ362" s="22">
        <f t="shared" si="267"/>
        <v>48.81</v>
      </c>
      <c r="BK362" s="22">
        <f t="shared" si="267"/>
        <v>48.82</v>
      </c>
      <c r="BL362" s="22">
        <f t="shared" si="267"/>
        <v>48.834999999999994</v>
      </c>
      <c r="BM362" s="22">
        <f t="shared" si="267"/>
        <v>48.762999999999998</v>
      </c>
      <c r="BN362" s="22">
        <f t="shared" ref="BN362:DY362" si="268">BN361-(BN358/1000)</f>
        <v>46.631</v>
      </c>
      <c r="BO362" s="22">
        <f t="shared" si="268"/>
        <v>46.758000000000003</v>
      </c>
      <c r="BP362" s="22">
        <f t="shared" si="268"/>
        <v>48.929000000000002</v>
      </c>
      <c r="BQ362" s="22">
        <f t="shared" si="268"/>
        <v>48.936</v>
      </c>
      <c r="BR362" s="22">
        <f t="shared" si="268"/>
        <v>48.953999999999994</v>
      </c>
      <c r="BS362" s="22">
        <f t="shared" si="268"/>
        <v>48.994</v>
      </c>
      <c r="BT362" s="22">
        <f t="shared" si="268"/>
        <v>49.032000000000004</v>
      </c>
      <c r="BU362" s="22">
        <f t="shared" si="268"/>
        <v>46.856000000000002</v>
      </c>
      <c r="BV362" s="22">
        <f t="shared" si="268"/>
        <v>46.89</v>
      </c>
      <c r="BW362" s="22">
        <f t="shared" si="268"/>
        <v>49.082000000000001</v>
      </c>
      <c r="BX362" s="22">
        <f t="shared" si="268"/>
        <v>49.175000000000004</v>
      </c>
      <c r="BY362" s="22">
        <f t="shared" si="268"/>
        <v>49.094999999999999</v>
      </c>
      <c r="BZ362" s="22">
        <f t="shared" si="268"/>
        <v>49.151000000000003</v>
      </c>
      <c r="CA362" s="22">
        <f t="shared" si="268"/>
        <v>49.152999999999999</v>
      </c>
      <c r="CB362" s="22">
        <f t="shared" si="268"/>
        <v>46.998000000000005</v>
      </c>
      <c r="CC362" s="22">
        <f t="shared" si="268"/>
        <v>47.003</v>
      </c>
      <c r="CD362" s="22">
        <f t="shared" si="268"/>
        <v>49.217999999999996</v>
      </c>
      <c r="CE362" s="22">
        <f t="shared" si="268"/>
        <v>49.187999999999995</v>
      </c>
      <c r="CF362" s="22">
        <f t="shared" si="268"/>
        <v>49.27</v>
      </c>
      <c r="CG362" s="22">
        <f t="shared" si="268"/>
        <v>49.216000000000001</v>
      </c>
      <c r="CH362" s="22">
        <f t="shared" si="268"/>
        <v>49.26</v>
      </c>
      <c r="CI362" s="22">
        <f t="shared" si="268"/>
        <v>46.927999999999997</v>
      </c>
      <c r="CJ362" s="22">
        <f t="shared" si="268"/>
        <v>46.944000000000003</v>
      </c>
      <c r="CK362" s="22">
        <f>CK361-(CK358/1000)</f>
        <v>49.174999999999997</v>
      </c>
      <c r="CL362" s="22">
        <f>CL361-(CL358/1000)</f>
        <v>49.186</v>
      </c>
      <c r="CM362" s="22">
        <f>CM361-(CM358/1000)</f>
        <v>49.222999999999999</v>
      </c>
      <c r="CN362" s="22">
        <f>CN361-(CN358/1000)</f>
        <v>49.073999999999998</v>
      </c>
      <c r="CO362" s="22">
        <f t="shared" si="268"/>
        <v>49.033999999999999</v>
      </c>
      <c r="CP362" s="22">
        <f t="shared" si="268"/>
        <v>46.844000000000001</v>
      </c>
      <c r="CQ362" s="22">
        <f t="shared" si="268"/>
        <v>46.907999999999994</v>
      </c>
      <c r="CR362" s="22">
        <f t="shared" si="268"/>
        <v>49.125999999999998</v>
      </c>
      <c r="CS362" s="22">
        <f t="shared" si="268"/>
        <v>48.777999999999999</v>
      </c>
      <c r="CT362" s="22">
        <f t="shared" si="268"/>
        <v>48.823</v>
      </c>
      <c r="CU362" s="22">
        <f t="shared" si="268"/>
        <v>48.884</v>
      </c>
      <c r="CV362" s="22">
        <f t="shared" si="268"/>
        <v>48.859000000000002</v>
      </c>
      <c r="CW362" s="22">
        <f t="shared" si="268"/>
        <v>46.676000000000002</v>
      </c>
      <c r="CX362" s="22">
        <f t="shared" si="268"/>
        <v>46.411000000000001</v>
      </c>
      <c r="CY362" s="22">
        <f>CY361-(CY358/1000)</f>
        <v>48.610999999999997</v>
      </c>
      <c r="CZ362" s="22">
        <f>CZ361-(CZ358/1000)</f>
        <v>48.613</v>
      </c>
      <c r="DA362" s="22">
        <f>DA361-(DA358/1000)</f>
        <v>48.658999999999999</v>
      </c>
      <c r="DB362" s="22">
        <f>DB361-(DB358/1000)</f>
        <v>48.512</v>
      </c>
      <c r="DC362" s="22">
        <f t="shared" si="268"/>
        <v>48.227000000000004</v>
      </c>
      <c r="DD362" s="22">
        <f t="shared" ref="DD362:DI362" si="269">DD361-(DD358/1000)</f>
        <v>45.932000000000002</v>
      </c>
      <c r="DE362" s="22">
        <f t="shared" si="269"/>
        <v>45.942</v>
      </c>
      <c r="DF362" s="22">
        <f t="shared" si="269"/>
        <v>48.15</v>
      </c>
      <c r="DG362" s="22">
        <f t="shared" si="269"/>
        <v>48.124000000000002</v>
      </c>
      <c r="DH362" s="22">
        <f t="shared" si="269"/>
        <v>47.786999999999999</v>
      </c>
      <c r="DI362" s="22">
        <f t="shared" si="269"/>
        <v>47.822000000000003</v>
      </c>
      <c r="DJ362" s="22">
        <f t="shared" si="268"/>
        <v>47.830999999999996</v>
      </c>
      <c r="DK362" s="22">
        <f t="shared" si="268"/>
        <v>45.58</v>
      </c>
      <c r="DL362" s="22">
        <f t="shared" si="268"/>
        <v>45.572000000000003</v>
      </c>
      <c r="DM362" s="22">
        <f t="shared" si="268"/>
        <v>45.643999999999998</v>
      </c>
      <c r="DN362" s="22">
        <f t="shared" si="268"/>
        <v>47.381</v>
      </c>
      <c r="DO362" s="22">
        <f t="shared" si="268"/>
        <v>47.406999999999996</v>
      </c>
      <c r="DP362" s="22">
        <f t="shared" si="268"/>
        <v>47.451000000000001</v>
      </c>
      <c r="DQ362" s="22">
        <f t="shared" si="268"/>
        <v>47.503</v>
      </c>
      <c r="DR362" s="22">
        <f t="shared" si="268"/>
        <v>45.055999999999997</v>
      </c>
      <c r="DS362" s="22">
        <f t="shared" si="268"/>
        <v>45.09</v>
      </c>
      <c r="DT362" s="22">
        <f t="shared" si="268"/>
        <v>47.268000000000001</v>
      </c>
      <c r="DU362" s="22">
        <f t="shared" si="268"/>
        <v>47.225000000000001</v>
      </c>
      <c r="DV362" s="22">
        <f t="shared" si="268"/>
        <v>47.286999999999999</v>
      </c>
      <c r="DW362" s="22">
        <f t="shared" si="268"/>
        <v>47.007999999999996</v>
      </c>
      <c r="DX362" s="22">
        <f t="shared" si="268"/>
        <v>46.225000000000001</v>
      </c>
      <c r="DY362" s="22">
        <f t="shared" si="268"/>
        <v>44.715000000000003</v>
      </c>
      <c r="DZ362" s="22">
        <f t="shared" ref="DZ362:GK362" si="270">DZ361-(DZ358/1000)</f>
        <v>44.728999999999999</v>
      </c>
      <c r="EA362" s="22">
        <f>EA361-(EA358/1000)</f>
        <v>46.918999999999997</v>
      </c>
      <c r="EB362" s="22">
        <f>EB361-(EB358/1000)</f>
        <v>46.552999999999997</v>
      </c>
      <c r="EC362" s="22">
        <f>EC361-(EC358/1000)</f>
        <v>46.737000000000002</v>
      </c>
      <c r="ED362" s="22">
        <f>ED361-(ED358/1000)</f>
        <v>46.655999999999999</v>
      </c>
      <c r="EE362" s="22">
        <f>EE361-(EE358/1000)</f>
        <v>46.695999999999998</v>
      </c>
      <c r="EF362" s="22">
        <f t="shared" si="270"/>
        <v>44.683999999999997</v>
      </c>
      <c r="EG362" s="22">
        <f t="shared" si="270"/>
        <v>44.466000000000001</v>
      </c>
      <c r="EH362" s="22">
        <f t="shared" si="270"/>
        <v>46.722999999999999</v>
      </c>
      <c r="EI362" s="22">
        <f t="shared" si="270"/>
        <v>46.735999999999997</v>
      </c>
      <c r="EJ362" s="22">
        <f t="shared" si="270"/>
        <v>46.707000000000001</v>
      </c>
      <c r="EK362" s="22">
        <f t="shared" si="270"/>
        <v>46.905999999999999</v>
      </c>
      <c r="EL362" s="22">
        <f t="shared" si="270"/>
        <v>46.744999999999997</v>
      </c>
      <c r="EM362" s="22">
        <f t="shared" si="270"/>
        <v>44.989999999999995</v>
      </c>
      <c r="EN362" s="22">
        <f t="shared" si="270"/>
        <v>44.988</v>
      </c>
      <c r="EO362" s="22">
        <f t="shared" si="270"/>
        <v>47.076000000000001</v>
      </c>
      <c r="EP362" s="22">
        <f t="shared" si="270"/>
        <v>47.402000000000001</v>
      </c>
      <c r="EQ362" s="22">
        <f t="shared" si="270"/>
        <v>47.186999999999998</v>
      </c>
      <c r="ER362" s="22">
        <f t="shared" si="270"/>
        <v>47.59</v>
      </c>
      <c r="ES362" s="22">
        <f t="shared" si="270"/>
        <v>46.585000000000001</v>
      </c>
      <c r="ET362" s="22">
        <f t="shared" si="270"/>
        <v>43.394000000000005</v>
      </c>
      <c r="EU362" s="22">
        <f t="shared" si="270"/>
        <v>45.786000000000001</v>
      </c>
      <c r="EV362" s="22">
        <f t="shared" si="270"/>
        <v>48.263000000000005</v>
      </c>
      <c r="EW362" s="22">
        <f t="shared" si="270"/>
        <v>48.839999999999996</v>
      </c>
      <c r="EX362" s="22">
        <f t="shared" si="270"/>
        <v>48.302</v>
      </c>
      <c r="EY362" s="22">
        <f t="shared" si="270"/>
        <v>48.900000000000006</v>
      </c>
      <c r="EZ362" s="22">
        <f t="shared" si="270"/>
        <v>49.327000000000005</v>
      </c>
      <c r="FA362" s="22">
        <f t="shared" si="270"/>
        <v>46.926000000000002</v>
      </c>
      <c r="FB362" s="22">
        <f t="shared" si="270"/>
        <v>47.491999999999997</v>
      </c>
      <c r="FC362" s="22">
        <f t="shared" si="270"/>
        <v>49.768999999999998</v>
      </c>
      <c r="FD362" s="22">
        <f t="shared" si="270"/>
        <v>49.818000000000005</v>
      </c>
      <c r="FE362" s="22">
        <f t="shared" si="270"/>
        <v>50.298999999999999</v>
      </c>
      <c r="FF362" s="22">
        <f t="shared" si="270"/>
        <v>50.644999999999996</v>
      </c>
      <c r="FG362" s="22">
        <f t="shared" si="270"/>
        <v>51.199999999999996</v>
      </c>
      <c r="FH362" s="22">
        <f t="shared" si="270"/>
        <v>49.045999999999999</v>
      </c>
      <c r="FI362" s="22">
        <f t="shared" si="270"/>
        <v>49.144999999999996</v>
      </c>
      <c r="FJ362" s="22">
        <f t="shared" si="270"/>
        <v>51.980999999999995</v>
      </c>
      <c r="FK362" s="22">
        <f t="shared" si="270"/>
        <v>52.414999999999999</v>
      </c>
      <c r="FL362" s="22">
        <f t="shared" si="270"/>
        <v>52.938000000000002</v>
      </c>
      <c r="FM362" s="22">
        <f t="shared" si="270"/>
        <v>53.058</v>
      </c>
      <c r="FN362" s="22">
        <f t="shared" si="270"/>
        <v>53.372</v>
      </c>
      <c r="FO362" s="22">
        <f t="shared" si="270"/>
        <v>51.427</v>
      </c>
      <c r="FP362" s="22">
        <f t="shared" si="270"/>
        <v>51.826999999999998</v>
      </c>
      <c r="FQ362" s="22">
        <f t="shared" si="270"/>
        <v>54.803000000000004</v>
      </c>
      <c r="FR362" s="22">
        <f t="shared" si="270"/>
        <v>54.898000000000003</v>
      </c>
      <c r="FS362" s="22">
        <f t="shared" si="270"/>
        <v>54.991</v>
      </c>
      <c r="FT362" s="22">
        <f t="shared" si="270"/>
        <v>55.431000000000004</v>
      </c>
      <c r="FU362" s="22">
        <f t="shared" si="270"/>
        <v>55.994999999999997</v>
      </c>
      <c r="FV362" s="22">
        <f t="shared" si="270"/>
        <v>54.155000000000001</v>
      </c>
      <c r="FW362" s="22">
        <f t="shared" si="270"/>
        <v>54.262</v>
      </c>
      <c r="FX362" s="22">
        <f t="shared" si="270"/>
        <v>56.845000000000006</v>
      </c>
      <c r="FY362" s="22">
        <f t="shared" si="270"/>
        <v>57.524999999999999</v>
      </c>
      <c r="FZ362" s="22">
        <f t="shared" si="270"/>
        <v>58.048000000000002</v>
      </c>
      <c r="GA362" s="22">
        <f t="shared" si="270"/>
        <v>58.661999999999999</v>
      </c>
      <c r="GB362" s="22">
        <f t="shared" si="270"/>
        <v>58.762999999999998</v>
      </c>
      <c r="GC362" s="22">
        <f t="shared" si="270"/>
        <v>56.328000000000003</v>
      </c>
      <c r="GD362" s="22">
        <f t="shared" si="270"/>
        <v>57.051000000000002</v>
      </c>
      <c r="GE362" s="22">
        <f t="shared" si="270"/>
        <v>60.216000000000001</v>
      </c>
      <c r="GF362" s="22">
        <f t="shared" si="270"/>
        <v>60.897000000000006</v>
      </c>
      <c r="GG362" s="22">
        <f t="shared" si="270"/>
        <v>61.08</v>
      </c>
      <c r="GH362" s="22">
        <f t="shared" si="270"/>
        <v>61.293000000000006</v>
      </c>
      <c r="GI362" s="22">
        <f t="shared" si="270"/>
        <v>62.051999999999992</v>
      </c>
      <c r="GJ362" s="22">
        <f t="shared" si="270"/>
        <v>59.625999999999991</v>
      </c>
      <c r="GK362" s="22">
        <f t="shared" si="270"/>
        <v>60.420999999999999</v>
      </c>
      <c r="GL362" s="22">
        <f t="shared" ref="GL362:HM362" si="271">GL361-(GL358/1000)</f>
        <v>63.297999999999995</v>
      </c>
      <c r="GM362" s="22">
        <f t="shared" si="271"/>
        <v>63.329000000000008</v>
      </c>
      <c r="GN362" s="22">
        <f t="shared" si="271"/>
        <v>64.013000000000005</v>
      </c>
      <c r="GO362" s="22">
        <f t="shared" si="271"/>
        <v>64.5</v>
      </c>
      <c r="GP362" s="22">
        <f t="shared" si="271"/>
        <v>65.317000000000007</v>
      </c>
      <c r="GQ362" s="22">
        <f t="shared" si="271"/>
        <v>62.567999999999998</v>
      </c>
      <c r="GR362" s="22">
        <f t="shared" si="271"/>
        <v>62.658000000000001</v>
      </c>
      <c r="GS362" s="22">
        <f t="shared" si="271"/>
        <v>66.188999999999993</v>
      </c>
      <c r="GT362" s="22">
        <f t="shared" si="271"/>
        <v>67.709999999999994</v>
      </c>
      <c r="GU362" s="22">
        <f t="shared" si="271"/>
        <v>68.545000000000002</v>
      </c>
      <c r="GV362" s="22">
        <f t="shared" si="271"/>
        <v>68.668999999999997</v>
      </c>
      <c r="GW362" s="22">
        <f t="shared" si="271"/>
        <v>68.727000000000004</v>
      </c>
      <c r="GX362" s="22">
        <f t="shared" si="271"/>
        <v>66.513999999999996</v>
      </c>
      <c r="GY362" s="22">
        <f t="shared" si="271"/>
        <v>67.756</v>
      </c>
      <c r="GZ362" s="22">
        <f t="shared" si="271"/>
        <v>71.582999999999998</v>
      </c>
      <c r="HA362" s="22">
        <f t="shared" si="271"/>
        <v>71.590999999999994</v>
      </c>
      <c r="HB362" s="22">
        <f t="shared" si="271"/>
        <v>71.554000000000002</v>
      </c>
      <c r="HC362" s="22">
        <f t="shared" si="271"/>
        <v>72.472999999999999</v>
      </c>
      <c r="HD362" s="22">
        <f t="shared" si="271"/>
        <v>73.031000000000006</v>
      </c>
      <c r="HE362" s="22">
        <f t="shared" si="271"/>
        <v>71.004000000000005</v>
      </c>
      <c r="HF362" s="22">
        <f t="shared" si="271"/>
        <v>70.972999999999999</v>
      </c>
      <c r="HG362" s="22">
        <f t="shared" si="271"/>
        <v>74.111000000000004</v>
      </c>
      <c r="HH362" s="22">
        <f t="shared" si="271"/>
        <v>74.680999999999997</v>
      </c>
      <c r="HI362" s="22">
        <f t="shared" si="271"/>
        <v>74.604000000000013</v>
      </c>
      <c r="HJ362" s="22">
        <f t="shared" si="271"/>
        <v>76.010999999999996</v>
      </c>
      <c r="HK362" s="22">
        <f t="shared" si="271"/>
        <v>75.942999999999998</v>
      </c>
      <c r="HL362" s="22">
        <f t="shared" si="271"/>
        <v>72.652000000000001</v>
      </c>
      <c r="HM362" s="22">
        <f t="shared" si="271"/>
        <v>73.102000000000004</v>
      </c>
      <c r="HN362" s="22">
        <f>HN361-(HN358/1000)</f>
        <v>77.385999999999996</v>
      </c>
      <c r="HO362" s="22">
        <f>HO361-(HO358/1000)</f>
        <v>74.667000000000002</v>
      </c>
      <c r="HP362" s="22">
        <f>HP361-(HP358/1000)</f>
        <v>77.940999999999988</v>
      </c>
      <c r="HQ362" s="22">
        <f>HQ361-(HQ358/1000)</f>
        <v>78.024000000000001</v>
      </c>
      <c r="HR362" s="22">
        <f t="shared" ref="HR362:HX362" si="272">HR361-(HR358/1000)</f>
        <v>78.328000000000003</v>
      </c>
      <c r="HS362" s="22">
        <f t="shared" si="272"/>
        <v>76.165999999999997</v>
      </c>
      <c r="HT362" s="22">
        <f t="shared" si="272"/>
        <v>76.385999999999996</v>
      </c>
      <c r="HU362" s="22">
        <f t="shared" si="272"/>
        <v>79.823999999999998</v>
      </c>
      <c r="HV362" s="22">
        <f t="shared" si="272"/>
        <v>79.875</v>
      </c>
      <c r="HW362" s="22">
        <f t="shared" si="272"/>
        <v>79.971999999999994</v>
      </c>
      <c r="HX362" s="22">
        <f t="shared" si="272"/>
        <v>81.124000000000009</v>
      </c>
      <c r="HY362" s="22">
        <f t="shared" ref="HY362:IS362" si="273">HY361-(HY358/1000)</f>
        <v>81.111999999999995</v>
      </c>
      <c r="HZ362" s="22">
        <f t="shared" si="273"/>
        <v>77.712999999999994</v>
      </c>
      <c r="IA362" s="22">
        <f t="shared" si="273"/>
        <v>77.763000000000005</v>
      </c>
      <c r="IB362" s="22">
        <f t="shared" si="273"/>
        <v>81.512</v>
      </c>
      <c r="IC362" s="22">
        <f t="shared" si="273"/>
        <v>81.807999999999993</v>
      </c>
      <c r="ID362" s="22">
        <f t="shared" si="273"/>
        <v>81.971999999999994</v>
      </c>
      <c r="IE362" s="22">
        <f t="shared" si="273"/>
        <v>82.034000000000006</v>
      </c>
      <c r="IF362" s="22">
        <f t="shared" si="273"/>
        <v>82.095999999999989</v>
      </c>
      <c r="IG362" s="22">
        <f t="shared" si="273"/>
        <v>78.614999999999995</v>
      </c>
      <c r="IH362" s="22">
        <f t="shared" si="273"/>
        <v>78.703000000000003</v>
      </c>
      <c r="II362" s="22">
        <f t="shared" si="273"/>
        <v>82.376000000000005</v>
      </c>
      <c r="IJ362" s="22">
        <f t="shared" si="273"/>
        <v>82.453000000000003</v>
      </c>
      <c r="IK362" s="22">
        <f t="shared" si="273"/>
        <v>82.486000000000004</v>
      </c>
      <c r="IL362" s="22">
        <f t="shared" si="273"/>
        <v>82.50800000000001</v>
      </c>
      <c r="IM362" s="22">
        <f t="shared" si="273"/>
        <v>82.582999999999998</v>
      </c>
      <c r="IN362" s="22">
        <f t="shared" si="273"/>
        <v>78.439000000000007</v>
      </c>
      <c r="IO362" s="22">
        <f t="shared" si="273"/>
        <v>82.665999999999997</v>
      </c>
      <c r="IP362" s="22">
        <f t="shared" si="273"/>
        <v>82.665999999999997</v>
      </c>
      <c r="IQ362" s="22">
        <f t="shared" si="273"/>
        <v>82.417000000000002</v>
      </c>
      <c r="IR362" s="22">
        <f t="shared" si="273"/>
        <v>82.825999999999993</v>
      </c>
      <c r="IS362" s="22">
        <f t="shared" si="273"/>
        <v>82.850999999999999</v>
      </c>
    </row>
    <row r="363" spans="1:253" x14ac:dyDescent="0.2">
      <c r="A363" s="19" t="s">
        <v>47</v>
      </c>
      <c r="B363" s="22">
        <v>49.6</v>
      </c>
      <c r="C363" s="22">
        <v>46.5</v>
      </c>
      <c r="D363" s="22">
        <v>48.9</v>
      </c>
      <c r="E363" s="22">
        <v>50.9</v>
      </c>
      <c r="F363" s="22">
        <v>50.5</v>
      </c>
      <c r="G363" s="22">
        <v>49</v>
      </c>
      <c r="H363" s="22">
        <v>49.9</v>
      </c>
      <c r="I363" s="22">
        <v>50.6</v>
      </c>
      <c r="J363" s="22">
        <v>48.1</v>
      </c>
      <c r="K363" s="22">
        <v>48.7</v>
      </c>
      <c r="L363" s="22">
        <v>50.7</v>
      </c>
      <c r="M363" s="22">
        <v>51</v>
      </c>
      <c r="N363" s="22">
        <v>50.4</v>
      </c>
      <c r="O363" s="22">
        <v>48.6</v>
      </c>
      <c r="P363" s="22">
        <v>49.1</v>
      </c>
      <c r="Q363" s="22">
        <v>47.2</v>
      </c>
      <c r="R363" s="22">
        <v>51.1</v>
      </c>
      <c r="S363" s="22">
        <v>51</v>
      </c>
      <c r="T363" s="22">
        <v>50</v>
      </c>
      <c r="U363" s="22">
        <v>49.6</v>
      </c>
      <c r="V363" s="22">
        <v>50.5</v>
      </c>
      <c r="W363" s="22">
        <v>49.5</v>
      </c>
      <c r="X363" s="22">
        <v>46.6</v>
      </c>
      <c r="Y363" s="22">
        <v>46.9</v>
      </c>
      <c r="Z363" s="22">
        <v>46.8</v>
      </c>
      <c r="AA363" s="22">
        <v>48.2</v>
      </c>
      <c r="AB363" s="22">
        <v>47.6</v>
      </c>
      <c r="AC363" s="22">
        <v>47.4</v>
      </c>
      <c r="AD363" s="22">
        <v>47.9</v>
      </c>
      <c r="AE363" s="22">
        <v>46.8</v>
      </c>
      <c r="AF363" s="22">
        <v>46.6</v>
      </c>
      <c r="AG363" s="22">
        <v>48.7</v>
      </c>
      <c r="AH363" s="22">
        <v>48.8</v>
      </c>
      <c r="AI363" s="22">
        <v>47.3</v>
      </c>
      <c r="AJ363" s="22">
        <v>47.7</v>
      </c>
      <c r="AK363" s="22">
        <v>47.8</v>
      </c>
      <c r="AL363" s="22">
        <v>45.7</v>
      </c>
      <c r="AM363" s="22">
        <v>43.7</v>
      </c>
      <c r="AN363" s="22">
        <v>47</v>
      </c>
      <c r="AO363" s="22">
        <v>48.4</v>
      </c>
      <c r="AP363" s="22">
        <v>48.2</v>
      </c>
      <c r="AQ363" s="22">
        <v>48.7</v>
      </c>
      <c r="AR363" s="22">
        <v>49.4</v>
      </c>
      <c r="AS363" s="22">
        <v>47.2</v>
      </c>
      <c r="AT363" s="22">
        <v>46.8</v>
      </c>
      <c r="AU363" s="22">
        <v>48.5</v>
      </c>
      <c r="AV363" s="22">
        <v>48.1</v>
      </c>
      <c r="AW363" s="22">
        <v>47.8</v>
      </c>
      <c r="AX363" s="22">
        <v>46.5</v>
      </c>
      <c r="AY363" s="22">
        <v>47.4</v>
      </c>
      <c r="AZ363" s="22">
        <v>46.3</v>
      </c>
      <c r="BA363" s="22">
        <v>46.9</v>
      </c>
      <c r="BB363" s="22">
        <v>49</v>
      </c>
      <c r="BC363" s="22">
        <v>48.3</v>
      </c>
      <c r="BD363" s="22">
        <v>48.4</v>
      </c>
      <c r="BE363" s="22">
        <v>48.7</v>
      </c>
      <c r="BF363" s="22">
        <v>49.2</v>
      </c>
      <c r="BG363" s="22">
        <v>47.4</v>
      </c>
      <c r="BH363" s="22">
        <v>47.4</v>
      </c>
      <c r="BI363" s="22">
        <v>50.9</v>
      </c>
      <c r="BJ363" s="22">
        <v>50</v>
      </c>
      <c r="BK363" s="22">
        <v>50.3</v>
      </c>
      <c r="BL363" s="22">
        <v>51.3</v>
      </c>
      <c r="BM363" s="22">
        <v>50.9</v>
      </c>
      <c r="BN363" s="22">
        <v>48.6</v>
      </c>
      <c r="BO363" s="22">
        <v>49.5</v>
      </c>
      <c r="BP363" s="22">
        <v>50.6</v>
      </c>
      <c r="BQ363" s="22">
        <v>52.1</v>
      </c>
      <c r="BR363" s="22">
        <v>51.3</v>
      </c>
      <c r="BS363" s="22">
        <v>51.1</v>
      </c>
      <c r="BT363" s="22">
        <v>50.1</v>
      </c>
      <c r="BU363" s="22">
        <v>47.4</v>
      </c>
      <c r="BV363" s="22">
        <v>46.1</v>
      </c>
      <c r="BW363" s="22">
        <v>47.6</v>
      </c>
      <c r="BX363" s="22">
        <v>49.1</v>
      </c>
      <c r="BY363" s="22">
        <v>49</v>
      </c>
      <c r="BZ363" s="22">
        <v>48.1</v>
      </c>
      <c r="CA363" s="22">
        <v>49.1</v>
      </c>
      <c r="CB363" s="22">
        <v>46.2</v>
      </c>
      <c r="CC363" s="22">
        <v>45.4</v>
      </c>
      <c r="CD363" s="22">
        <v>48.3</v>
      </c>
      <c r="CE363" s="22">
        <v>49.4</v>
      </c>
      <c r="CF363" s="22">
        <v>51.2</v>
      </c>
      <c r="CG363" s="22">
        <v>50.1</v>
      </c>
      <c r="CH363" s="22">
        <v>49.9</v>
      </c>
      <c r="CI363" s="22">
        <v>48.8</v>
      </c>
      <c r="CJ363" s="22">
        <v>48.2</v>
      </c>
      <c r="CK363" s="22">
        <v>51.5</v>
      </c>
      <c r="CL363" s="22">
        <v>51.3</v>
      </c>
      <c r="CM363" s="22">
        <v>51.3</v>
      </c>
      <c r="CN363" s="22">
        <v>52.1</v>
      </c>
      <c r="CO363" s="22">
        <v>52.5</v>
      </c>
      <c r="CP363" s="22">
        <v>49.4</v>
      </c>
      <c r="CQ363" s="22">
        <v>48.3</v>
      </c>
      <c r="CR363" s="22">
        <v>50.3</v>
      </c>
      <c r="CS363" s="22">
        <v>52.4</v>
      </c>
      <c r="CT363" s="22">
        <v>53</v>
      </c>
      <c r="CU363" s="22">
        <v>52.7</v>
      </c>
      <c r="CV363" s="22">
        <v>50.7</v>
      </c>
      <c r="CW363" s="22">
        <v>48.6</v>
      </c>
      <c r="CX363" s="22">
        <v>49.7</v>
      </c>
      <c r="CY363" s="22">
        <v>52.3</v>
      </c>
      <c r="CZ363" s="22">
        <v>50.6</v>
      </c>
      <c r="DA363" s="22">
        <v>49.5</v>
      </c>
      <c r="DB363" s="22">
        <v>51.1</v>
      </c>
      <c r="DC363" s="22">
        <v>51.2</v>
      </c>
      <c r="DD363" s="22">
        <v>48.7</v>
      </c>
      <c r="DE363" s="22">
        <v>49.6</v>
      </c>
      <c r="DF363" s="22">
        <v>51.8</v>
      </c>
      <c r="DG363" s="22">
        <v>51.2</v>
      </c>
      <c r="DH363" s="22">
        <v>53.8</v>
      </c>
      <c r="DI363" s="22">
        <v>55.1</v>
      </c>
      <c r="DJ363" s="22">
        <v>54.8</v>
      </c>
      <c r="DK363" s="22">
        <v>52.6</v>
      </c>
      <c r="DL363" s="22">
        <v>52.6</v>
      </c>
      <c r="DM363" s="22">
        <v>53.8</v>
      </c>
      <c r="DN363" s="22">
        <v>53.1</v>
      </c>
      <c r="DO363" s="22">
        <v>51.4</v>
      </c>
      <c r="DP363" s="22">
        <v>49.3</v>
      </c>
      <c r="DQ363" s="22">
        <v>49</v>
      </c>
      <c r="DR363" s="22">
        <v>47.5</v>
      </c>
      <c r="DS363" s="22">
        <v>48.2</v>
      </c>
      <c r="DT363" s="22">
        <v>52.7</v>
      </c>
      <c r="DU363" s="22">
        <v>50.5</v>
      </c>
      <c r="DV363" s="22">
        <v>50</v>
      </c>
      <c r="DW363" s="22">
        <v>50.8</v>
      </c>
      <c r="DX363" s="22">
        <v>49.5</v>
      </c>
      <c r="DY363" s="22">
        <v>48.1</v>
      </c>
      <c r="DZ363" s="22">
        <v>48.7</v>
      </c>
      <c r="EA363" s="22">
        <v>49.9</v>
      </c>
      <c r="EB363" s="22">
        <v>49.4</v>
      </c>
      <c r="EC363" s="22">
        <v>49.9</v>
      </c>
      <c r="ED363" s="22">
        <v>48.9</v>
      </c>
      <c r="EE363" s="22">
        <v>49.1</v>
      </c>
      <c r="EF363" s="22">
        <v>46</v>
      </c>
      <c r="EG363" s="22">
        <v>47</v>
      </c>
      <c r="EH363" s="22">
        <v>50.8</v>
      </c>
      <c r="EI363" s="22">
        <v>50.5</v>
      </c>
      <c r="EJ363" s="22">
        <v>49.1</v>
      </c>
      <c r="EK363" s="22">
        <v>49</v>
      </c>
      <c r="EL363" s="22">
        <v>49</v>
      </c>
      <c r="EM363" s="22">
        <v>46.3</v>
      </c>
      <c r="EN363" s="22">
        <v>45.7</v>
      </c>
      <c r="EO363" s="22">
        <v>47.5</v>
      </c>
      <c r="EP363" s="22">
        <v>47.4</v>
      </c>
      <c r="EQ363" s="22">
        <v>47.9</v>
      </c>
      <c r="ER363" s="22">
        <v>49.6</v>
      </c>
      <c r="ES363" s="22">
        <v>49.6</v>
      </c>
      <c r="ET363" s="22">
        <v>51.2</v>
      </c>
      <c r="EU363" s="22">
        <v>58.9</v>
      </c>
      <c r="EV363" s="22">
        <v>60.7</v>
      </c>
      <c r="EW363" s="22">
        <v>54.9</v>
      </c>
      <c r="EX363" s="22">
        <v>50</v>
      </c>
      <c r="EY363" s="22">
        <v>49.7</v>
      </c>
      <c r="EZ363" s="22">
        <v>46.2</v>
      </c>
      <c r="FA363" s="22">
        <v>43.7</v>
      </c>
      <c r="FB363" s="22">
        <v>44.9</v>
      </c>
      <c r="FC363" s="22">
        <v>48.5</v>
      </c>
      <c r="FD363" s="22">
        <v>47.2</v>
      </c>
      <c r="FE363" s="22">
        <v>46.4</v>
      </c>
      <c r="FF363" s="22">
        <v>46.3</v>
      </c>
      <c r="FG363" s="22">
        <v>44.3</v>
      </c>
      <c r="FH363" s="22">
        <v>42.9</v>
      </c>
      <c r="FI363" s="22">
        <v>44.5</v>
      </c>
      <c r="FJ363" s="22">
        <v>47.8</v>
      </c>
      <c r="FK363" s="22">
        <v>45.6</v>
      </c>
      <c r="FL363" s="22">
        <v>45.6</v>
      </c>
      <c r="FM363" s="22">
        <v>44.5</v>
      </c>
      <c r="FN363" s="22">
        <v>44.1</v>
      </c>
      <c r="FO363" s="22">
        <v>47.3</v>
      </c>
      <c r="FP363" s="22">
        <v>52.8</v>
      </c>
      <c r="FQ363" s="22">
        <v>55.1</v>
      </c>
      <c r="FR363" s="22">
        <v>52.6</v>
      </c>
      <c r="FS363" s="22">
        <v>51.1</v>
      </c>
      <c r="FT363" s="22">
        <v>49.2</v>
      </c>
      <c r="FU363" s="22">
        <v>49.9</v>
      </c>
      <c r="FV363" s="22">
        <v>51.2</v>
      </c>
      <c r="FW363" s="22">
        <v>52.2</v>
      </c>
      <c r="FX363" s="22">
        <v>55.2</v>
      </c>
      <c r="FY363" s="22">
        <v>55.5</v>
      </c>
      <c r="FZ363" s="22">
        <v>57.7</v>
      </c>
      <c r="GA363" s="22">
        <v>56.6</v>
      </c>
      <c r="GB363" s="22">
        <v>62.1</v>
      </c>
      <c r="GC363" s="22">
        <v>58.7</v>
      </c>
      <c r="GD363" s="22">
        <v>60.6</v>
      </c>
      <c r="GE363" s="22">
        <v>66.5</v>
      </c>
      <c r="GF363" s="22">
        <v>70.7</v>
      </c>
      <c r="GG363" s="22">
        <v>73.3</v>
      </c>
      <c r="GH363" s="22">
        <v>70.2</v>
      </c>
      <c r="GI363" s="22">
        <v>71.599999999999994</v>
      </c>
      <c r="GJ363" s="22">
        <v>72.599999999999994</v>
      </c>
      <c r="GK363" s="22">
        <v>71.8</v>
      </c>
      <c r="GL363" s="22">
        <v>77.099999999999994</v>
      </c>
      <c r="GM363" s="22">
        <v>80.7</v>
      </c>
      <c r="GN363" s="22">
        <v>77.7</v>
      </c>
      <c r="GO363" s="22">
        <v>74.8</v>
      </c>
      <c r="GP363" s="22">
        <v>71</v>
      </c>
      <c r="GQ363" s="22">
        <v>63.4</v>
      </c>
      <c r="GR363" s="22">
        <v>60.2</v>
      </c>
      <c r="GS363" s="22">
        <v>63.5</v>
      </c>
      <c r="GT363" s="22">
        <v>64.8</v>
      </c>
      <c r="GU363" s="22">
        <v>65.8</v>
      </c>
      <c r="GV363" s="22">
        <v>69.2</v>
      </c>
      <c r="GW363" s="22">
        <v>71.2</v>
      </c>
      <c r="GX363" s="22">
        <v>74.5</v>
      </c>
      <c r="GY363" s="22">
        <v>77.599999999999994</v>
      </c>
      <c r="GZ363" s="22">
        <v>77.3</v>
      </c>
      <c r="HA363" s="22">
        <v>78.099999999999994</v>
      </c>
      <c r="HB363" s="22">
        <v>83.1</v>
      </c>
      <c r="HC363" s="22">
        <v>77</v>
      </c>
      <c r="HD363" s="22">
        <v>76.400000000000006</v>
      </c>
      <c r="HE363" s="22">
        <v>73</v>
      </c>
      <c r="HF363" s="22">
        <v>72</v>
      </c>
      <c r="HG363" s="22">
        <v>75.400000000000006</v>
      </c>
      <c r="HH363" s="22">
        <v>88</v>
      </c>
      <c r="HI363" s="22">
        <v>90.9</v>
      </c>
      <c r="HJ363" s="22">
        <v>81.3</v>
      </c>
      <c r="HK363" s="22">
        <v>77.3</v>
      </c>
      <c r="HL363" s="22">
        <v>73.7</v>
      </c>
      <c r="HM363" s="22">
        <v>79.3</v>
      </c>
      <c r="HN363" s="22">
        <v>87.7</v>
      </c>
      <c r="HO363" s="22">
        <v>85.9</v>
      </c>
      <c r="HP363" s="22">
        <v>89.1</v>
      </c>
      <c r="HQ363" s="22">
        <v>91.7</v>
      </c>
      <c r="HR363" s="22">
        <v>87.9</v>
      </c>
      <c r="HS363" s="22">
        <v>84</v>
      </c>
      <c r="HT363" s="22">
        <v>80.7</v>
      </c>
      <c r="HU363" s="22">
        <v>88.8</v>
      </c>
      <c r="HV363" s="22">
        <v>88</v>
      </c>
      <c r="HW363" s="22">
        <v>89.6</v>
      </c>
      <c r="HX363" s="22">
        <v>89.9</v>
      </c>
      <c r="HY363" s="22">
        <v>87.6</v>
      </c>
      <c r="HZ363" s="22">
        <v>85</v>
      </c>
      <c r="IA363" s="22">
        <v>85.2</v>
      </c>
      <c r="IB363" s="22">
        <v>91.9</v>
      </c>
      <c r="IC363" s="22">
        <v>95.1</v>
      </c>
      <c r="ID363" s="22">
        <v>92</v>
      </c>
      <c r="IE363" s="22">
        <v>82.2</v>
      </c>
      <c r="IF363" s="22">
        <v>75.099999999999994</v>
      </c>
      <c r="IG363" s="22">
        <v>73.599999999999994</v>
      </c>
      <c r="IH363" s="22">
        <v>70.7</v>
      </c>
      <c r="II363" s="22">
        <v>81.400000000000006</v>
      </c>
      <c r="IJ363" s="22">
        <v>86.5</v>
      </c>
      <c r="IK363" s="22">
        <v>80</v>
      </c>
      <c r="IL363" s="22">
        <v>74.400000000000006</v>
      </c>
      <c r="IM363" s="22">
        <v>75.599999999999994</v>
      </c>
      <c r="IN363" s="22">
        <v>69.099999999999994</v>
      </c>
      <c r="IO363" s="22">
        <v>73.8</v>
      </c>
      <c r="IP363" s="22">
        <v>73.8</v>
      </c>
      <c r="IQ363" s="22">
        <v>77.3</v>
      </c>
      <c r="IR363" s="22">
        <v>81.5</v>
      </c>
      <c r="IS363" s="22">
        <v>81.400000000000006</v>
      </c>
    </row>
    <row r="364" spans="1:253" x14ac:dyDescent="0.2">
      <c r="A364" s="19" t="s">
        <v>48</v>
      </c>
      <c r="B364" s="64">
        <f t="shared" ref="B364:BM364" si="274">B363-(B358/1000)</f>
        <v>48.875</v>
      </c>
      <c r="C364" s="64">
        <f t="shared" si="274"/>
        <v>46.198999999999998</v>
      </c>
      <c r="D364" s="64">
        <f t="shared" si="274"/>
        <v>46.132999999999996</v>
      </c>
      <c r="E364" s="64">
        <f t="shared" si="274"/>
        <v>48.381</v>
      </c>
      <c r="F364" s="64">
        <f t="shared" si="274"/>
        <v>48.122999999999998</v>
      </c>
      <c r="G364" s="64">
        <f t="shared" si="274"/>
        <v>48.045000000000002</v>
      </c>
      <c r="H364" s="64">
        <f t="shared" si="274"/>
        <v>47.844999999999999</v>
      </c>
      <c r="I364" s="64">
        <f t="shared" si="274"/>
        <v>47.789000000000001</v>
      </c>
      <c r="J364" s="64">
        <f t="shared" si="274"/>
        <v>45.524999999999999</v>
      </c>
      <c r="K364" s="64">
        <f t="shared" si="274"/>
        <v>45.381</v>
      </c>
      <c r="L364" s="64">
        <f t="shared" si="274"/>
        <v>47.692</v>
      </c>
      <c r="M364" s="64">
        <f t="shared" si="274"/>
        <v>47.616</v>
      </c>
      <c r="N364" s="64">
        <f t="shared" si="274"/>
        <v>47.540999999999997</v>
      </c>
      <c r="O364" s="64">
        <f t="shared" si="274"/>
        <v>47.445999999999998</v>
      </c>
      <c r="P364" s="64">
        <f t="shared" si="274"/>
        <v>47.382000000000005</v>
      </c>
      <c r="Q364" s="64">
        <f t="shared" si="274"/>
        <v>45.147000000000006</v>
      </c>
      <c r="R364" s="64">
        <f t="shared" si="274"/>
        <v>48.981000000000002</v>
      </c>
      <c r="S364" s="64">
        <f t="shared" si="274"/>
        <v>47.204000000000001</v>
      </c>
      <c r="T364" s="64">
        <f t="shared" si="274"/>
        <v>46.262999999999998</v>
      </c>
      <c r="U364" s="64">
        <f t="shared" si="274"/>
        <v>47.241</v>
      </c>
      <c r="V364" s="64">
        <f t="shared" si="274"/>
        <v>47.325000000000003</v>
      </c>
      <c r="W364" s="64">
        <f t="shared" si="274"/>
        <v>47.406999999999996</v>
      </c>
      <c r="X364" s="64">
        <f t="shared" si="274"/>
        <v>45.160000000000004</v>
      </c>
      <c r="Y364" s="64">
        <f t="shared" si="274"/>
        <v>46.301000000000002</v>
      </c>
      <c r="Z364" s="64">
        <f t="shared" si="274"/>
        <v>47.265000000000001</v>
      </c>
      <c r="AA364" s="64">
        <f t="shared" si="274"/>
        <v>47.448</v>
      </c>
      <c r="AB364" s="64">
        <f t="shared" si="274"/>
        <v>47.374000000000002</v>
      </c>
      <c r="AC364" s="64">
        <f t="shared" si="274"/>
        <v>47.36</v>
      </c>
      <c r="AD364" s="64">
        <f t="shared" si="274"/>
        <v>47.302</v>
      </c>
      <c r="AE364" s="64">
        <f t="shared" si="274"/>
        <v>45.135999999999996</v>
      </c>
      <c r="AF364" s="64">
        <f t="shared" si="274"/>
        <v>45.325000000000003</v>
      </c>
      <c r="AG364" s="64">
        <f t="shared" si="274"/>
        <v>47.559000000000005</v>
      </c>
      <c r="AH364" s="64">
        <f t="shared" si="274"/>
        <v>47.452999999999996</v>
      </c>
      <c r="AI364" s="64">
        <f t="shared" si="274"/>
        <v>47.4</v>
      </c>
      <c r="AJ364" s="64">
        <f t="shared" si="274"/>
        <v>47.417000000000002</v>
      </c>
      <c r="AK364" s="64">
        <f t="shared" si="274"/>
        <v>47.732999999999997</v>
      </c>
      <c r="AL364" s="64">
        <f t="shared" si="274"/>
        <v>45.587000000000003</v>
      </c>
      <c r="AM364" s="64">
        <f t="shared" si="274"/>
        <v>45.526000000000003</v>
      </c>
      <c r="AN364" s="64">
        <f t="shared" si="274"/>
        <v>47.643999999999998</v>
      </c>
      <c r="AO364" s="64">
        <f t="shared" si="274"/>
        <v>47.704999999999998</v>
      </c>
      <c r="AP364" s="64">
        <f t="shared" si="274"/>
        <v>47.934000000000005</v>
      </c>
      <c r="AQ364" s="64">
        <f t="shared" si="274"/>
        <v>47.961000000000006</v>
      </c>
      <c r="AR364" s="64">
        <f t="shared" si="274"/>
        <v>48.217999999999996</v>
      </c>
      <c r="AS364" s="64">
        <f t="shared" si="274"/>
        <v>45.827000000000005</v>
      </c>
      <c r="AT364" s="64">
        <f t="shared" si="274"/>
        <v>45.540999999999997</v>
      </c>
      <c r="AU364" s="64">
        <f t="shared" si="274"/>
        <v>48.573</v>
      </c>
      <c r="AV364" s="64">
        <f t="shared" si="274"/>
        <v>48.506999999999998</v>
      </c>
      <c r="AW364" s="64">
        <f t="shared" si="274"/>
        <v>48.498999999999995</v>
      </c>
      <c r="AX364" s="64">
        <f t="shared" si="274"/>
        <v>48.433</v>
      </c>
      <c r="AY364" s="64">
        <f t="shared" si="274"/>
        <v>48.436999999999998</v>
      </c>
      <c r="AZ364" s="64">
        <f t="shared" si="274"/>
        <v>46.461999999999996</v>
      </c>
      <c r="BA364" s="64">
        <f t="shared" si="274"/>
        <v>46.356000000000002</v>
      </c>
      <c r="BB364" s="64">
        <f t="shared" si="274"/>
        <v>48.52</v>
      </c>
      <c r="BC364" s="64">
        <f t="shared" si="274"/>
        <v>48.509</v>
      </c>
      <c r="BD364" s="64">
        <f t="shared" si="274"/>
        <v>48.446999999999996</v>
      </c>
      <c r="BE364" s="64">
        <f t="shared" si="274"/>
        <v>48.762</v>
      </c>
      <c r="BF364" s="64">
        <f t="shared" si="274"/>
        <v>48.765000000000001</v>
      </c>
      <c r="BG364" s="64">
        <f t="shared" si="274"/>
        <v>46.497999999999998</v>
      </c>
      <c r="BH364" s="64">
        <f t="shared" si="274"/>
        <v>46.457999999999998</v>
      </c>
      <c r="BI364" s="64">
        <f t="shared" si="274"/>
        <v>48.680999999999997</v>
      </c>
      <c r="BJ364" s="64">
        <f t="shared" si="274"/>
        <v>48.81</v>
      </c>
      <c r="BK364" s="64">
        <f t="shared" si="274"/>
        <v>48.82</v>
      </c>
      <c r="BL364" s="64">
        <f t="shared" si="274"/>
        <v>48.834999999999994</v>
      </c>
      <c r="BM364" s="64">
        <f t="shared" si="274"/>
        <v>48.762999999999998</v>
      </c>
      <c r="BN364" s="64">
        <f t="shared" ref="BN364:DY364" si="275">BN363-(BN358/1000)</f>
        <v>46.631</v>
      </c>
      <c r="BO364" s="64">
        <f t="shared" si="275"/>
        <v>46.758000000000003</v>
      </c>
      <c r="BP364" s="64">
        <f t="shared" si="275"/>
        <v>48.929000000000002</v>
      </c>
      <c r="BQ364" s="64">
        <f t="shared" si="275"/>
        <v>48.936</v>
      </c>
      <c r="BR364" s="64">
        <f t="shared" si="275"/>
        <v>48.953999999999994</v>
      </c>
      <c r="BS364" s="64">
        <f t="shared" si="275"/>
        <v>47.994</v>
      </c>
      <c r="BT364" s="64">
        <f t="shared" si="275"/>
        <v>49.032000000000004</v>
      </c>
      <c r="BU364" s="64">
        <f t="shared" si="275"/>
        <v>46.856000000000002</v>
      </c>
      <c r="BV364" s="64">
        <f t="shared" si="275"/>
        <v>46.89</v>
      </c>
      <c r="BW364" s="64">
        <f t="shared" si="275"/>
        <v>49.082000000000001</v>
      </c>
      <c r="BX364" s="64">
        <f t="shared" si="275"/>
        <v>49.175000000000004</v>
      </c>
      <c r="BY364" s="64">
        <f t="shared" si="275"/>
        <v>49.094999999999999</v>
      </c>
      <c r="BZ364" s="64">
        <f t="shared" si="275"/>
        <v>49.151000000000003</v>
      </c>
      <c r="CA364" s="64">
        <f t="shared" si="275"/>
        <v>49.152999999999999</v>
      </c>
      <c r="CB364" s="64">
        <f t="shared" si="275"/>
        <v>46.998000000000005</v>
      </c>
      <c r="CC364" s="64">
        <f t="shared" si="275"/>
        <v>47.003</v>
      </c>
      <c r="CD364" s="64">
        <f t="shared" si="275"/>
        <v>49.217999999999996</v>
      </c>
      <c r="CE364" s="64">
        <f t="shared" si="275"/>
        <v>49.187999999999995</v>
      </c>
      <c r="CF364" s="64">
        <f t="shared" si="275"/>
        <v>49.27</v>
      </c>
      <c r="CG364" s="64">
        <f t="shared" si="275"/>
        <v>49.216000000000001</v>
      </c>
      <c r="CH364" s="64">
        <f t="shared" si="275"/>
        <v>49.26</v>
      </c>
      <c r="CI364" s="64">
        <f t="shared" si="275"/>
        <v>46.927999999999997</v>
      </c>
      <c r="CJ364" s="64">
        <f t="shared" si="275"/>
        <v>46.944000000000003</v>
      </c>
      <c r="CK364" s="64">
        <f>CK363-(CK358/1000)</f>
        <v>49.174999999999997</v>
      </c>
      <c r="CL364" s="64">
        <f>CL363-(CL358/1000)</f>
        <v>49.186</v>
      </c>
      <c r="CM364" s="64">
        <f>CM363-(CM358/1000)</f>
        <v>49.222999999999999</v>
      </c>
      <c r="CN364" s="64">
        <f>CN363-(CN358/1000)</f>
        <v>49.073999999999998</v>
      </c>
      <c r="CO364" s="64">
        <f t="shared" si="275"/>
        <v>49.033999999999999</v>
      </c>
      <c r="CP364" s="64">
        <f t="shared" si="275"/>
        <v>46.844000000000001</v>
      </c>
      <c r="CQ364" s="64">
        <f t="shared" si="275"/>
        <v>46.907999999999994</v>
      </c>
      <c r="CR364" s="64">
        <f t="shared" si="275"/>
        <v>49.125999999999998</v>
      </c>
      <c r="CS364" s="64">
        <f t="shared" si="275"/>
        <v>48.777999999999999</v>
      </c>
      <c r="CT364" s="64">
        <f t="shared" si="275"/>
        <v>48.823</v>
      </c>
      <c r="CU364" s="64">
        <f t="shared" si="275"/>
        <v>48.884</v>
      </c>
      <c r="CV364" s="64">
        <f t="shared" si="275"/>
        <v>48.859000000000002</v>
      </c>
      <c r="CW364" s="64">
        <f t="shared" si="275"/>
        <v>46.676000000000002</v>
      </c>
      <c r="CX364" s="64">
        <f t="shared" si="275"/>
        <v>46.411000000000001</v>
      </c>
      <c r="CY364" s="64">
        <f t="shared" si="275"/>
        <v>48.610999999999997</v>
      </c>
      <c r="CZ364" s="64">
        <f t="shared" si="275"/>
        <v>48.613</v>
      </c>
      <c r="DA364" s="64">
        <f t="shared" si="275"/>
        <v>48.658999999999999</v>
      </c>
      <c r="DB364" s="64">
        <f t="shared" si="275"/>
        <v>48.512</v>
      </c>
      <c r="DC364" s="64">
        <f t="shared" si="275"/>
        <v>48.227000000000004</v>
      </c>
      <c r="DD364" s="64">
        <f t="shared" ref="DD364:DI364" si="276">DD363-(DD358/1000)</f>
        <v>45.932000000000002</v>
      </c>
      <c r="DE364" s="64">
        <f t="shared" si="276"/>
        <v>45.942</v>
      </c>
      <c r="DF364" s="64">
        <f t="shared" si="276"/>
        <v>48.15</v>
      </c>
      <c r="DG364" s="64">
        <f t="shared" si="276"/>
        <v>48.124000000000002</v>
      </c>
      <c r="DH364" s="64">
        <f t="shared" si="276"/>
        <v>47.786999999999999</v>
      </c>
      <c r="DI364" s="64">
        <f t="shared" si="276"/>
        <v>47.822000000000003</v>
      </c>
      <c r="DJ364" s="64">
        <f t="shared" si="275"/>
        <v>47.830999999999996</v>
      </c>
      <c r="DK364" s="64">
        <f t="shared" si="275"/>
        <v>45.58</v>
      </c>
      <c r="DL364" s="64">
        <f t="shared" si="275"/>
        <v>45.572000000000003</v>
      </c>
      <c r="DM364" s="64">
        <f t="shared" si="275"/>
        <v>45.643999999999998</v>
      </c>
      <c r="DN364" s="64">
        <f t="shared" si="275"/>
        <v>47.381</v>
      </c>
      <c r="DO364" s="64">
        <f t="shared" si="275"/>
        <v>47.406999999999996</v>
      </c>
      <c r="DP364" s="64">
        <f t="shared" si="275"/>
        <v>47.451000000000001</v>
      </c>
      <c r="DQ364" s="64">
        <f t="shared" si="275"/>
        <v>47.503</v>
      </c>
      <c r="DR364" s="64">
        <f t="shared" si="275"/>
        <v>45.055999999999997</v>
      </c>
      <c r="DS364" s="64">
        <f t="shared" si="275"/>
        <v>45.09</v>
      </c>
      <c r="DT364" s="64">
        <f t="shared" si="275"/>
        <v>47.268000000000001</v>
      </c>
      <c r="DU364" s="64">
        <f t="shared" si="275"/>
        <v>47.225000000000001</v>
      </c>
      <c r="DV364" s="64">
        <f t="shared" si="275"/>
        <v>47.286999999999999</v>
      </c>
      <c r="DW364" s="64">
        <f t="shared" si="275"/>
        <v>47.007999999999996</v>
      </c>
      <c r="DX364" s="64">
        <f t="shared" si="275"/>
        <v>46.225000000000001</v>
      </c>
      <c r="DY364" s="64">
        <f t="shared" si="275"/>
        <v>44.715000000000003</v>
      </c>
      <c r="DZ364" s="64">
        <f t="shared" ref="DZ364:GK364" si="277">DZ363-(DZ358/1000)</f>
        <v>44.728999999999999</v>
      </c>
      <c r="EA364" s="64">
        <f>EA363-(EA358/1000)</f>
        <v>46.918999999999997</v>
      </c>
      <c r="EB364" s="64">
        <f>EB363-(EB358/1000)</f>
        <v>46.552999999999997</v>
      </c>
      <c r="EC364" s="64">
        <f>EC363-(EC358/1000)</f>
        <v>46.737000000000002</v>
      </c>
      <c r="ED364" s="64">
        <f>ED363-(ED358/1000)</f>
        <v>46.655999999999999</v>
      </c>
      <c r="EE364" s="64">
        <f>EE363-(EE358/1000)</f>
        <v>46.695999999999998</v>
      </c>
      <c r="EF364" s="64">
        <f t="shared" si="277"/>
        <v>44.683999999999997</v>
      </c>
      <c r="EG364" s="64">
        <f t="shared" si="277"/>
        <v>44.466000000000001</v>
      </c>
      <c r="EH364" s="64">
        <f t="shared" si="277"/>
        <v>46.722999999999999</v>
      </c>
      <c r="EI364" s="64">
        <f t="shared" si="277"/>
        <v>46.735999999999997</v>
      </c>
      <c r="EJ364" s="64">
        <f t="shared" si="277"/>
        <v>46.707000000000001</v>
      </c>
      <c r="EK364" s="64">
        <f t="shared" si="277"/>
        <v>46.905999999999999</v>
      </c>
      <c r="EL364" s="64">
        <f t="shared" si="277"/>
        <v>46.744999999999997</v>
      </c>
      <c r="EM364" s="64">
        <f t="shared" si="277"/>
        <v>44.989999999999995</v>
      </c>
      <c r="EN364" s="64">
        <f t="shared" si="277"/>
        <v>44.988</v>
      </c>
      <c r="EO364" s="64">
        <f t="shared" si="277"/>
        <v>47.076000000000001</v>
      </c>
      <c r="EP364" s="64">
        <f t="shared" si="277"/>
        <v>47.402000000000001</v>
      </c>
      <c r="EQ364" s="64">
        <f t="shared" si="277"/>
        <v>47.186999999999998</v>
      </c>
      <c r="ER364" s="64">
        <f t="shared" si="277"/>
        <v>47.59</v>
      </c>
      <c r="ES364" s="64">
        <f t="shared" si="277"/>
        <v>46.585000000000001</v>
      </c>
      <c r="ET364" s="64">
        <f t="shared" si="277"/>
        <v>43.394000000000005</v>
      </c>
      <c r="EU364" s="64">
        <f t="shared" si="277"/>
        <v>45.786000000000001</v>
      </c>
      <c r="EV364" s="64">
        <f t="shared" si="277"/>
        <v>48.263000000000005</v>
      </c>
      <c r="EW364" s="64">
        <f t="shared" si="277"/>
        <v>48.839999999999996</v>
      </c>
      <c r="EX364" s="64">
        <f t="shared" si="277"/>
        <v>48.302</v>
      </c>
      <c r="EY364" s="64">
        <f t="shared" si="277"/>
        <v>48.900000000000006</v>
      </c>
      <c r="EZ364" s="64">
        <f t="shared" si="277"/>
        <v>49.327000000000005</v>
      </c>
      <c r="FA364" s="64">
        <f t="shared" si="277"/>
        <v>46.926000000000002</v>
      </c>
      <c r="FB364" s="64">
        <f t="shared" si="277"/>
        <v>47.491999999999997</v>
      </c>
      <c r="FC364" s="64">
        <f t="shared" si="277"/>
        <v>49.768999999999998</v>
      </c>
      <c r="FD364" s="64">
        <f t="shared" si="277"/>
        <v>49.818000000000005</v>
      </c>
      <c r="FE364" s="64">
        <f t="shared" si="277"/>
        <v>50.298999999999999</v>
      </c>
      <c r="FF364" s="64">
        <f t="shared" si="277"/>
        <v>50.644999999999996</v>
      </c>
      <c r="FG364" s="64">
        <f t="shared" si="277"/>
        <v>51.199999999999996</v>
      </c>
      <c r="FH364" s="64">
        <f t="shared" si="277"/>
        <v>49.045999999999999</v>
      </c>
      <c r="FI364" s="64">
        <f t="shared" si="277"/>
        <v>49.144999999999996</v>
      </c>
      <c r="FJ364" s="64">
        <f t="shared" si="277"/>
        <v>51.980999999999995</v>
      </c>
      <c r="FK364" s="64">
        <f t="shared" si="277"/>
        <v>52.414999999999999</v>
      </c>
      <c r="FL364" s="64">
        <f t="shared" si="277"/>
        <v>52.938000000000002</v>
      </c>
      <c r="FM364" s="64">
        <f t="shared" si="277"/>
        <v>53.058</v>
      </c>
      <c r="FN364" s="64">
        <f t="shared" si="277"/>
        <v>53.372</v>
      </c>
      <c r="FO364" s="64">
        <f t="shared" si="277"/>
        <v>51.427</v>
      </c>
      <c r="FP364" s="64">
        <f t="shared" si="277"/>
        <v>51.826999999999998</v>
      </c>
      <c r="FQ364" s="64">
        <f t="shared" si="277"/>
        <v>54.803000000000004</v>
      </c>
      <c r="FR364" s="64">
        <f t="shared" si="277"/>
        <v>54.898000000000003</v>
      </c>
      <c r="FS364" s="64">
        <f t="shared" si="277"/>
        <v>54.991</v>
      </c>
      <c r="FT364" s="64">
        <f t="shared" si="277"/>
        <v>55.431000000000004</v>
      </c>
      <c r="FU364" s="64">
        <f t="shared" si="277"/>
        <v>55.994999999999997</v>
      </c>
      <c r="FV364" s="64">
        <f t="shared" si="277"/>
        <v>54.155000000000001</v>
      </c>
      <c r="FW364" s="64">
        <f t="shared" si="277"/>
        <v>54.262</v>
      </c>
      <c r="FX364" s="64">
        <f t="shared" si="277"/>
        <v>56.845000000000006</v>
      </c>
      <c r="FY364" s="64">
        <f t="shared" si="277"/>
        <v>57.524999999999999</v>
      </c>
      <c r="FZ364" s="64">
        <f t="shared" si="277"/>
        <v>58.048000000000002</v>
      </c>
      <c r="GA364" s="64">
        <f t="shared" si="277"/>
        <v>58.661999999999999</v>
      </c>
      <c r="GB364" s="64">
        <f t="shared" si="277"/>
        <v>58.762999999999998</v>
      </c>
      <c r="GC364" s="64">
        <f t="shared" si="277"/>
        <v>56.328000000000003</v>
      </c>
      <c r="GD364" s="64">
        <f t="shared" si="277"/>
        <v>57.051000000000002</v>
      </c>
      <c r="GE364" s="64">
        <f t="shared" si="277"/>
        <v>60.216000000000001</v>
      </c>
      <c r="GF364" s="64">
        <f t="shared" si="277"/>
        <v>60.897000000000006</v>
      </c>
      <c r="GG364" s="64">
        <f t="shared" si="277"/>
        <v>61.08</v>
      </c>
      <c r="GH364" s="64">
        <f t="shared" si="277"/>
        <v>61.293000000000006</v>
      </c>
      <c r="GI364" s="64">
        <f t="shared" si="277"/>
        <v>62.051999999999992</v>
      </c>
      <c r="GJ364" s="64">
        <f t="shared" si="277"/>
        <v>59.625999999999991</v>
      </c>
      <c r="GK364" s="64">
        <f t="shared" si="277"/>
        <v>60.420999999999999</v>
      </c>
      <c r="GL364" s="64">
        <f t="shared" ref="GL364:HX364" si="278">GL363-(GL358/1000)</f>
        <v>63.297999999999995</v>
      </c>
      <c r="GM364" s="64">
        <f t="shared" si="278"/>
        <v>63.329000000000008</v>
      </c>
      <c r="GN364" s="64">
        <f t="shared" si="278"/>
        <v>64.013000000000005</v>
      </c>
      <c r="GO364" s="64">
        <f t="shared" si="278"/>
        <v>64.5</v>
      </c>
      <c r="GP364" s="64">
        <f t="shared" si="278"/>
        <v>65.317000000000007</v>
      </c>
      <c r="GQ364" s="64">
        <f t="shared" si="278"/>
        <v>62.567999999999998</v>
      </c>
      <c r="GR364" s="64">
        <f t="shared" si="278"/>
        <v>62.658000000000001</v>
      </c>
      <c r="GS364" s="64">
        <f t="shared" si="278"/>
        <v>66.188999999999993</v>
      </c>
      <c r="GT364" s="64">
        <f t="shared" si="278"/>
        <v>67.709999999999994</v>
      </c>
      <c r="GU364" s="64">
        <f t="shared" si="278"/>
        <v>68.545000000000002</v>
      </c>
      <c r="GV364" s="64">
        <f t="shared" si="278"/>
        <v>68.668999999999997</v>
      </c>
      <c r="GW364" s="64">
        <f t="shared" si="278"/>
        <v>68.727000000000004</v>
      </c>
      <c r="GX364" s="64">
        <f t="shared" si="278"/>
        <v>66.513999999999996</v>
      </c>
      <c r="GY364" s="64">
        <f t="shared" si="278"/>
        <v>67.756</v>
      </c>
      <c r="GZ364" s="64">
        <f t="shared" si="278"/>
        <v>71.582999999999998</v>
      </c>
      <c r="HA364" s="64">
        <f t="shared" si="278"/>
        <v>71.590999999999994</v>
      </c>
      <c r="HB364" s="64">
        <f t="shared" si="278"/>
        <v>71.554000000000002</v>
      </c>
      <c r="HC364" s="64">
        <f t="shared" si="278"/>
        <v>72.472999999999999</v>
      </c>
      <c r="HD364" s="64">
        <f t="shared" si="278"/>
        <v>73.031000000000006</v>
      </c>
      <c r="HE364" s="64">
        <f t="shared" si="278"/>
        <v>71.004000000000005</v>
      </c>
      <c r="HF364" s="64">
        <f t="shared" si="278"/>
        <v>70.972999999999999</v>
      </c>
      <c r="HG364" s="64">
        <f t="shared" si="278"/>
        <v>74.111000000000004</v>
      </c>
      <c r="HH364" s="64">
        <f t="shared" si="278"/>
        <v>74.680999999999997</v>
      </c>
      <c r="HI364" s="64">
        <f t="shared" si="278"/>
        <v>74.604000000000013</v>
      </c>
      <c r="HJ364" s="64">
        <f t="shared" si="278"/>
        <v>76.010999999999996</v>
      </c>
      <c r="HK364" s="64">
        <f t="shared" si="278"/>
        <v>75.942999999999998</v>
      </c>
      <c r="HL364" s="64">
        <f t="shared" si="278"/>
        <v>72.652000000000001</v>
      </c>
      <c r="HM364" s="64">
        <f t="shared" si="278"/>
        <v>73.102000000000004</v>
      </c>
      <c r="HN364" s="64">
        <f>HN363-(HN358/1000)</f>
        <v>77.385999999999996</v>
      </c>
      <c r="HO364" s="64">
        <f>HO363-(HO358/1000)</f>
        <v>74.667000000000002</v>
      </c>
      <c r="HP364" s="64">
        <f>HP363-(HP358/1000)</f>
        <v>77.940999999999988</v>
      </c>
      <c r="HQ364" s="64">
        <f>HQ363-(HQ358/1000)</f>
        <v>78.024000000000001</v>
      </c>
      <c r="HR364" s="64">
        <f>HR363-(HR358/1000)</f>
        <v>78.328000000000003</v>
      </c>
      <c r="HS364" s="64">
        <f t="shared" si="278"/>
        <v>76.165999999999997</v>
      </c>
      <c r="HT364" s="64">
        <f t="shared" si="278"/>
        <v>76.385999999999996</v>
      </c>
      <c r="HU364" s="64">
        <f t="shared" si="278"/>
        <v>79.823999999999998</v>
      </c>
      <c r="HV364" s="64">
        <f t="shared" si="278"/>
        <v>79.875</v>
      </c>
      <c r="HW364" s="64">
        <f t="shared" si="278"/>
        <v>79.971999999999994</v>
      </c>
      <c r="HX364" s="64">
        <f t="shared" si="278"/>
        <v>81.124000000000009</v>
      </c>
      <c r="HY364" s="64">
        <f t="shared" ref="HY364:IS364" si="279">HY363-(HY358/1000)</f>
        <v>81.111999999999995</v>
      </c>
      <c r="HZ364" s="64">
        <f t="shared" si="279"/>
        <v>77.712999999999994</v>
      </c>
      <c r="IA364" s="64">
        <f t="shared" si="279"/>
        <v>77.763000000000005</v>
      </c>
      <c r="IB364" s="64">
        <f t="shared" si="279"/>
        <v>81.512</v>
      </c>
      <c r="IC364" s="64">
        <f t="shared" si="279"/>
        <v>81.807999999999993</v>
      </c>
      <c r="ID364" s="64">
        <f t="shared" si="279"/>
        <v>81.971999999999994</v>
      </c>
      <c r="IE364" s="64">
        <f t="shared" si="279"/>
        <v>82.034000000000006</v>
      </c>
      <c r="IF364" s="64">
        <f t="shared" si="279"/>
        <v>82.095999999999989</v>
      </c>
      <c r="IG364" s="64">
        <f t="shared" si="279"/>
        <v>78.614999999999995</v>
      </c>
      <c r="IH364" s="64">
        <f t="shared" si="279"/>
        <v>78.703000000000003</v>
      </c>
      <c r="II364" s="64">
        <f t="shared" si="279"/>
        <v>82.376000000000005</v>
      </c>
      <c r="IJ364" s="64">
        <f t="shared" si="279"/>
        <v>82.453000000000003</v>
      </c>
      <c r="IK364" s="64">
        <f t="shared" si="279"/>
        <v>82.486000000000004</v>
      </c>
      <c r="IL364" s="64">
        <f t="shared" si="279"/>
        <v>80.207999999999998</v>
      </c>
      <c r="IM364" s="64">
        <f t="shared" si="279"/>
        <v>83.682999999999993</v>
      </c>
      <c r="IN364" s="64">
        <f t="shared" si="279"/>
        <v>75.138999999999996</v>
      </c>
      <c r="IO364" s="64">
        <f t="shared" si="279"/>
        <v>82.665999999999997</v>
      </c>
      <c r="IP364" s="64">
        <f t="shared" si="279"/>
        <v>82.665999999999997</v>
      </c>
      <c r="IQ364" s="64">
        <f t="shared" si="279"/>
        <v>82.417000000000002</v>
      </c>
      <c r="IR364" s="64">
        <f t="shared" si="279"/>
        <v>82.825999999999993</v>
      </c>
      <c r="IS364" s="64">
        <f t="shared" si="279"/>
        <v>82.850999999999999</v>
      </c>
    </row>
    <row r="365" spans="1:253" x14ac:dyDescent="0.2">
      <c r="A365" s="22" t="s">
        <v>7</v>
      </c>
      <c r="B365" s="24">
        <f t="shared" ref="B365:H365" si="280">B358/1000</f>
        <v>0.72499999999999998</v>
      </c>
      <c r="C365" s="24">
        <f t="shared" si="280"/>
        <v>0.30099999999999999</v>
      </c>
      <c r="D365" s="24">
        <f t="shared" si="280"/>
        <v>2.7669999999999999</v>
      </c>
      <c r="E365" s="24">
        <f t="shared" si="280"/>
        <v>2.5190000000000001</v>
      </c>
      <c r="F365" s="24">
        <f t="shared" si="280"/>
        <v>2.3769999999999998</v>
      </c>
      <c r="G365" s="24">
        <f t="shared" si="280"/>
        <v>0.95499999999999996</v>
      </c>
      <c r="H365" s="24">
        <f t="shared" si="280"/>
        <v>2.0550000000000002</v>
      </c>
      <c r="I365" s="24">
        <f t="shared" ref="I365:BT365" si="281">I358/1000</f>
        <v>2.8109999999999999</v>
      </c>
      <c r="J365" s="24">
        <f t="shared" si="281"/>
        <v>2.5750000000000002</v>
      </c>
      <c r="K365" s="24">
        <f t="shared" si="281"/>
        <v>3.319</v>
      </c>
      <c r="L365" s="24">
        <f t="shared" si="281"/>
        <v>3.008</v>
      </c>
      <c r="M365" s="24">
        <f t="shared" si="281"/>
        <v>3.3839999999999999</v>
      </c>
      <c r="N365" s="24">
        <f t="shared" si="281"/>
        <v>2.859</v>
      </c>
      <c r="O365" s="24">
        <f t="shared" si="281"/>
        <v>1.1539999999999999</v>
      </c>
      <c r="P365" s="24">
        <f t="shared" si="281"/>
        <v>1.718</v>
      </c>
      <c r="Q365" s="24">
        <f t="shared" si="281"/>
        <v>2.0529999999999999</v>
      </c>
      <c r="R365" s="24">
        <f t="shared" si="281"/>
        <v>2.1190000000000002</v>
      </c>
      <c r="S365" s="24">
        <f t="shared" si="281"/>
        <v>3.7959999999999998</v>
      </c>
      <c r="T365" s="24">
        <f t="shared" si="281"/>
        <v>3.7370000000000001</v>
      </c>
      <c r="U365" s="24">
        <f t="shared" si="281"/>
        <v>2.359</v>
      </c>
      <c r="V365" s="24">
        <f t="shared" si="281"/>
        <v>3.1749999999999998</v>
      </c>
      <c r="W365" s="24">
        <f t="shared" si="281"/>
        <v>2.093</v>
      </c>
      <c r="X365" s="24">
        <f t="shared" si="281"/>
        <v>1.44</v>
      </c>
      <c r="Y365" s="24">
        <f t="shared" si="281"/>
        <v>0.59899999999999998</v>
      </c>
      <c r="Z365" s="24">
        <f t="shared" si="281"/>
        <v>-0.46500000000000002</v>
      </c>
      <c r="AA365" s="24">
        <f t="shared" si="281"/>
        <v>0.752</v>
      </c>
      <c r="AB365" s="24">
        <f t="shared" si="281"/>
        <v>0.22600000000000001</v>
      </c>
      <c r="AC365" s="24">
        <f t="shared" si="281"/>
        <v>0.04</v>
      </c>
      <c r="AD365" s="24">
        <f t="shared" si="281"/>
        <v>0.59799999999999998</v>
      </c>
      <c r="AE365" s="24">
        <f t="shared" si="281"/>
        <v>1.6639999999999999</v>
      </c>
      <c r="AF365" s="24">
        <f t="shared" si="281"/>
        <v>1.2749999999999999</v>
      </c>
      <c r="AG365" s="24">
        <f t="shared" si="281"/>
        <v>1.141</v>
      </c>
      <c r="AH365" s="24">
        <f t="shared" si="281"/>
        <v>1.347</v>
      </c>
      <c r="AI365" s="24">
        <f t="shared" si="281"/>
        <v>-0.1</v>
      </c>
      <c r="AJ365" s="24">
        <f t="shared" si="281"/>
        <v>0.28299999999999997</v>
      </c>
      <c r="AK365" s="24">
        <f t="shared" si="281"/>
        <v>6.7000000000000004E-2</v>
      </c>
      <c r="AL365" s="24">
        <f t="shared" si="281"/>
        <v>0.113</v>
      </c>
      <c r="AM365" s="24">
        <f t="shared" si="281"/>
        <v>-1.8260000000000001</v>
      </c>
      <c r="AN365" s="24">
        <f t="shared" si="281"/>
        <v>-0.64400000000000002</v>
      </c>
      <c r="AO365" s="24">
        <f t="shared" si="281"/>
        <v>0.69499999999999995</v>
      </c>
      <c r="AP365" s="24">
        <f t="shared" si="281"/>
        <v>0.26600000000000001</v>
      </c>
      <c r="AQ365" s="24">
        <f t="shared" si="281"/>
        <v>0.73899999999999999</v>
      </c>
      <c r="AR365" s="24">
        <f t="shared" si="281"/>
        <v>1.1819999999999999</v>
      </c>
      <c r="AS365" s="24">
        <f t="shared" si="281"/>
        <v>1.373</v>
      </c>
      <c r="AT365" s="24">
        <f t="shared" si="281"/>
        <v>1.2589999999999999</v>
      </c>
      <c r="AU365" s="24">
        <f t="shared" si="281"/>
        <v>-7.2999999999999995E-2</v>
      </c>
      <c r="AV365" s="24">
        <f t="shared" si="281"/>
        <v>-0.40699999999999997</v>
      </c>
      <c r="AW365" s="24">
        <f t="shared" si="281"/>
        <v>-0.69899999999999995</v>
      </c>
      <c r="AX365" s="24">
        <f t="shared" si="281"/>
        <v>-1.9330000000000001</v>
      </c>
      <c r="AY365" s="24">
        <f t="shared" si="281"/>
        <v>-1.0369999999999999</v>
      </c>
      <c r="AZ365" s="24">
        <f t="shared" si="281"/>
        <v>-0.16200000000000001</v>
      </c>
      <c r="BA365" s="24">
        <f t="shared" si="281"/>
        <v>0.54400000000000004</v>
      </c>
      <c r="BB365" s="24">
        <f t="shared" si="281"/>
        <v>0.48</v>
      </c>
      <c r="BC365" s="24">
        <f t="shared" si="281"/>
        <v>-0.20899999999999999</v>
      </c>
      <c r="BD365" s="24">
        <f t="shared" si="281"/>
        <v>-4.7E-2</v>
      </c>
      <c r="BE365" s="24">
        <f t="shared" si="281"/>
        <v>-6.2E-2</v>
      </c>
      <c r="BF365" s="24">
        <f t="shared" si="281"/>
        <v>0.435</v>
      </c>
      <c r="BG365" s="24">
        <f t="shared" si="281"/>
        <v>0.90200000000000002</v>
      </c>
      <c r="BH365" s="24">
        <f t="shared" si="281"/>
        <v>0.94199999999999995</v>
      </c>
      <c r="BI365" s="24">
        <f t="shared" si="281"/>
        <v>2.2189999999999999</v>
      </c>
      <c r="BJ365" s="24">
        <f t="shared" si="281"/>
        <v>1.19</v>
      </c>
      <c r="BK365" s="24">
        <f t="shared" si="281"/>
        <v>1.48</v>
      </c>
      <c r="BL365" s="24">
        <f t="shared" si="281"/>
        <v>2.4649999999999999</v>
      </c>
      <c r="BM365" s="24">
        <f t="shared" si="281"/>
        <v>2.137</v>
      </c>
      <c r="BN365" s="24">
        <f t="shared" si="281"/>
        <v>1.9690000000000001</v>
      </c>
      <c r="BO365" s="24">
        <f t="shared" si="281"/>
        <v>2.742</v>
      </c>
      <c r="BP365" s="24">
        <f t="shared" si="281"/>
        <v>1.671</v>
      </c>
      <c r="BQ365" s="24">
        <f t="shared" si="281"/>
        <v>3.1640000000000001</v>
      </c>
      <c r="BR365" s="24">
        <f t="shared" si="281"/>
        <v>2.3460000000000001</v>
      </c>
      <c r="BS365" s="24">
        <f t="shared" si="281"/>
        <v>3.1059999999999999</v>
      </c>
      <c r="BT365" s="24">
        <f t="shared" si="281"/>
        <v>1.0680000000000001</v>
      </c>
      <c r="BU365" s="24">
        <f t="shared" ref="BU365:EF365" si="282">BU358/1000</f>
        <v>0.54400000000000004</v>
      </c>
      <c r="BV365" s="24">
        <f t="shared" si="282"/>
        <v>-0.79</v>
      </c>
      <c r="BW365" s="24">
        <f t="shared" si="282"/>
        <v>-1.482</v>
      </c>
      <c r="BX365" s="24">
        <f t="shared" si="282"/>
        <v>-7.4999999999999997E-2</v>
      </c>
      <c r="BY365" s="24">
        <f t="shared" si="282"/>
        <v>-9.5000000000000001E-2</v>
      </c>
      <c r="BZ365" s="24">
        <f t="shared" si="282"/>
        <v>-1.0509999999999999</v>
      </c>
      <c r="CA365" s="24">
        <f t="shared" si="282"/>
        <v>-5.2999999999999999E-2</v>
      </c>
      <c r="CB365" s="24">
        <f t="shared" si="282"/>
        <v>-0.79800000000000004</v>
      </c>
      <c r="CC365" s="24">
        <f t="shared" si="282"/>
        <v>-1.603</v>
      </c>
      <c r="CD365" s="24">
        <f t="shared" si="282"/>
        <v>-0.91800000000000004</v>
      </c>
      <c r="CE365" s="24">
        <f t="shared" si="282"/>
        <v>0.21199999999999999</v>
      </c>
      <c r="CF365" s="24">
        <f t="shared" si="282"/>
        <v>1.93</v>
      </c>
      <c r="CG365" s="24">
        <f t="shared" si="282"/>
        <v>0.88400000000000001</v>
      </c>
      <c r="CH365" s="24">
        <f t="shared" si="282"/>
        <v>0.64</v>
      </c>
      <c r="CI365" s="24">
        <f t="shared" si="282"/>
        <v>1.8720000000000001</v>
      </c>
      <c r="CJ365" s="24">
        <f t="shared" si="282"/>
        <v>1.256</v>
      </c>
      <c r="CK365" s="24">
        <f t="shared" si="282"/>
        <v>2.3250000000000002</v>
      </c>
      <c r="CL365" s="24">
        <f t="shared" si="282"/>
        <v>2.1139999999999999</v>
      </c>
      <c r="CM365" s="24">
        <f t="shared" si="282"/>
        <v>2.077</v>
      </c>
      <c r="CN365" s="24">
        <f t="shared" si="282"/>
        <v>3.0259999999999998</v>
      </c>
      <c r="CO365" s="24">
        <f t="shared" si="282"/>
        <v>3.4660000000000002</v>
      </c>
      <c r="CP365" s="24">
        <f t="shared" si="282"/>
        <v>2.556</v>
      </c>
      <c r="CQ365" s="24">
        <f t="shared" si="282"/>
        <v>1.3919999999999999</v>
      </c>
      <c r="CR365" s="24">
        <f t="shared" si="282"/>
        <v>1.1739999999999999</v>
      </c>
      <c r="CS365" s="24">
        <f t="shared" si="282"/>
        <v>3.6219999999999999</v>
      </c>
      <c r="CT365" s="24">
        <f t="shared" si="282"/>
        <v>4.1769999999999996</v>
      </c>
      <c r="CU365" s="24">
        <f t="shared" si="282"/>
        <v>3.8159999999999998</v>
      </c>
      <c r="CV365" s="24">
        <f t="shared" si="282"/>
        <v>1.841</v>
      </c>
      <c r="CW365" s="24">
        <f t="shared" si="282"/>
        <v>1.9239999999999999</v>
      </c>
      <c r="CX365" s="24">
        <f t="shared" si="282"/>
        <v>3.2890000000000001</v>
      </c>
      <c r="CY365" s="24">
        <f t="shared" si="282"/>
        <v>3.6890000000000001</v>
      </c>
      <c r="CZ365" s="24">
        <f t="shared" si="282"/>
        <v>1.9870000000000001</v>
      </c>
      <c r="DA365" s="24">
        <f t="shared" si="282"/>
        <v>0.84099999999999997</v>
      </c>
      <c r="DB365" s="24">
        <f t="shared" si="282"/>
        <v>2.5880000000000001</v>
      </c>
      <c r="DC365" s="24">
        <f t="shared" si="282"/>
        <v>2.9729999999999999</v>
      </c>
      <c r="DD365" s="24">
        <f t="shared" si="282"/>
        <v>2.7679999999999998</v>
      </c>
      <c r="DE365" s="24">
        <f t="shared" si="282"/>
        <v>3.6579999999999999</v>
      </c>
      <c r="DF365" s="24">
        <f t="shared" si="282"/>
        <v>3.65</v>
      </c>
      <c r="DG365" s="24">
        <f t="shared" si="282"/>
        <v>3.0760000000000001</v>
      </c>
      <c r="DH365" s="24">
        <f t="shared" si="282"/>
        <v>6.0129999999999999</v>
      </c>
      <c r="DI365" s="24">
        <f t="shared" si="282"/>
        <v>7.2779999999999996</v>
      </c>
      <c r="DJ365" s="24">
        <f t="shared" si="282"/>
        <v>6.9690000000000003</v>
      </c>
      <c r="DK365" s="24">
        <f t="shared" si="282"/>
        <v>7.02</v>
      </c>
      <c r="DL365" s="24">
        <f t="shared" si="282"/>
        <v>7.0279999999999996</v>
      </c>
      <c r="DM365" s="24">
        <f t="shared" si="282"/>
        <v>8.1560000000000006</v>
      </c>
      <c r="DN365" s="24">
        <f t="shared" si="282"/>
        <v>5.7190000000000003</v>
      </c>
      <c r="DO365" s="24">
        <f t="shared" si="282"/>
        <v>3.9929999999999999</v>
      </c>
      <c r="DP365" s="24">
        <f t="shared" si="282"/>
        <v>1.849</v>
      </c>
      <c r="DQ365" s="24">
        <f t="shared" si="282"/>
        <v>1.4970000000000001</v>
      </c>
      <c r="DR365" s="24">
        <f t="shared" si="282"/>
        <v>2.444</v>
      </c>
      <c r="DS365" s="24">
        <f t="shared" si="282"/>
        <v>3.11</v>
      </c>
      <c r="DT365" s="24">
        <f t="shared" si="282"/>
        <v>5.4320000000000004</v>
      </c>
      <c r="DU365" s="24">
        <f t="shared" si="282"/>
        <v>3.2749999999999999</v>
      </c>
      <c r="DV365" s="24">
        <f t="shared" si="282"/>
        <v>2.7130000000000001</v>
      </c>
      <c r="DW365" s="24">
        <f t="shared" si="282"/>
        <v>3.7919999999999998</v>
      </c>
      <c r="DX365" s="24">
        <f t="shared" si="282"/>
        <v>3.2749999999999999</v>
      </c>
      <c r="DY365" s="24">
        <f t="shared" si="282"/>
        <v>3.3849999999999998</v>
      </c>
      <c r="DZ365" s="24">
        <f t="shared" si="282"/>
        <v>3.9710000000000001</v>
      </c>
      <c r="EA365" s="24">
        <f>EA358/1000</f>
        <v>2.9809999999999999</v>
      </c>
      <c r="EB365" s="24">
        <f>EB358/1000</f>
        <v>2.847</v>
      </c>
      <c r="EC365" s="24">
        <f>EC358/1000</f>
        <v>3.1629999999999998</v>
      </c>
      <c r="ED365" s="24">
        <f>ED358/1000</f>
        <v>2.2440000000000002</v>
      </c>
      <c r="EE365" s="24">
        <f>EE358/1000</f>
        <v>2.4039999999999999</v>
      </c>
      <c r="EF365" s="24">
        <f t="shared" si="282"/>
        <v>1.3160000000000001</v>
      </c>
      <c r="EG365" s="24">
        <f t="shared" ref="EG365:GR365" si="283">EG358/1000</f>
        <v>2.5339999999999998</v>
      </c>
      <c r="EH365" s="24">
        <f t="shared" si="283"/>
        <v>4.077</v>
      </c>
      <c r="EI365" s="24">
        <f t="shared" si="283"/>
        <v>3.7639999999999998</v>
      </c>
      <c r="EJ365" s="24">
        <f t="shared" si="283"/>
        <v>2.3929999999999998</v>
      </c>
      <c r="EK365" s="24">
        <f t="shared" si="283"/>
        <v>2.0939999999999999</v>
      </c>
      <c r="EL365" s="24">
        <f t="shared" si="283"/>
        <v>2.2549999999999999</v>
      </c>
      <c r="EM365" s="24">
        <f t="shared" si="283"/>
        <v>1.31</v>
      </c>
      <c r="EN365" s="24">
        <f t="shared" si="283"/>
        <v>0.71199999999999997</v>
      </c>
      <c r="EO365" s="24">
        <f t="shared" si="283"/>
        <v>0.42399999999999999</v>
      </c>
      <c r="EP365" s="24">
        <f t="shared" si="283"/>
        <v>-2E-3</v>
      </c>
      <c r="EQ365" s="24">
        <f t="shared" si="283"/>
        <v>0.71299999999999997</v>
      </c>
      <c r="ER365" s="24">
        <f t="shared" si="283"/>
        <v>2.0099999999999998</v>
      </c>
      <c r="ES365" s="24">
        <f t="shared" si="283"/>
        <v>3.0150000000000001</v>
      </c>
      <c r="ET365" s="24">
        <f t="shared" si="283"/>
        <v>7.806</v>
      </c>
      <c r="EU365" s="24">
        <f t="shared" si="283"/>
        <v>13.114000000000001</v>
      </c>
      <c r="EV365" s="24">
        <f t="shared" si="283"/>
        <v>12.436999999999999</v>
      </c>
      <c r="EW365" s="24">
        <f t="shared" si="283"/>
        <v>6.06</v>
      </c>
      <c r="EX365" s="24">
        <f t="shared" si="283"/>
        <v>1.698</v>
      </c>
      <c r="EY365" s="24">
        <f t="shared" si="283"/>
        <v>0.8</v>
      </c>
      <c r="EZ365" s="24">
        <f t="shared" si="283"/>
        <v>-3.1269999999999998</v>
      </c>
      <c r="FA365" s="24">
        <f t="shared" si="283"/>
        <v>-3.226</v>
      </c>
      <c r="FB365" s="24">
        <f t="shared" si="283"/>
        <v>-2.5920000000000001</v>
      </c>
      <c r="FC365" s="24">
        <f t="shared" si="283"/>
        <v>-1.2689999999999999</v>
      </c>
      <c r="FD365" s="24">
        <f t="shared" si="283"/>
        <v>-2.6179999999999999</v>
      </c>
      <c r="FE365" s="24">
        <f t="shared" si="283"/>
        <v>-3.899</v>
      </c>
      <c r="FF365" s="24">
        <f t="shared" si="283"/>
        <v>-4.3449999999999998</v>
      </c>
      <c r="FG365" s="24">
        <f t="shared" si="283"/>
        <v>-6.9</v>
      </c>
      <c r="FH365" s="24">
        <f t="shared" si="283"/>
        <v>-6.1459999999999999</v>
      </c>
      <c r="FI365" s="24">
        <f t="shared" si="283"/>
        <v>-4.6449999999999996</v>
      </c>
      <c r="FJ365" s="24">
        <f t="shared" si="283"/>
        <v>-4.181</v>
      </c>
      <c r="FK365" s="24">
        <f t="shared" si="283"/>
        <v>-6.8150000000000004</v>
      </c>
      <c r="FL365" s="24">
        <f t="shared" si="283"/>
        <v>-7.3380000000000001</v>
      </c>
      <c r="FM365" s="24">
        <f t="shared" si="283"/>
        <v>-8.5579999999999998</v>
      </c>
      <c r="FN365" s="24">
        <f t="shared" si="283"/>
        <v>-9.2720000000000002</v>
      </c>
      <c r="FO365" s="24">
        <f t="shared" si="283"/>
        <v>-4.1269999999999998</v>
      </c>
      <c r="FP365" s="24">
        <f t="shared" si="283"/>
        <v>0.97299999999999998</v>
      </c>
      <c r="FQ365" s="24">
        <f t="shared" si="283"/>
        <v>0.29699999999999999</v>
      </c>
      <c r="FR365" s="24">
        <f t="shared" si="283"/>
        <v>-2.298</v>
      </c>
      <c r="FS365" s="24">
        <f t="shared" si="283"/>
        <v>-3.891</v>
      </c>
      <c r="FT365" s="24">
        <f t="shared" si="283"/>
        <v>-6.2309999999999999</v>
      </c>
      <c r="FU365" s="24">
        <f t="shared" si="283"/>
        <v>-6.0949999999999998</v>
      </c>
      <c r="FV365" s="24">
        <f t="shared" si="283"/>
        <v>-2.9550000000000001</v>
      </c>
      <c r="FW365" s="24">
        <f t="shared" si="283"/>
        <v>-2.0619999999999998</v>
      </c>
      <c r="FX365" s="24">
        <f t="shared" si="283"/>
        <v>-1.645</v>
      </c>
      <c r="FY365" s="24">
        <f t="shared" si="283"/>
        <v>-2.0249999999999999</v>
      </c>
      <c r="FZ365" s="24">
        <f t="shared" si="283"/>
        <v>-0.34799999999999998</v>
      </c>
      <c r="GA365" s="24">
        <f t="shared" si="283"/>
        <v>-2.0619999999999998</v>
      </c>
      <c r="GB365" s="24">
        <f t="shared" si="283"/>
        <v>3.3370000000000002</v>
      </c>
      <c r="GC365" s="24">
        <f t="shared" si="283"/>
        <v>2.3719999999999999</v>
      </c>
      <c r="GD365" s="24">
        <f t="shared" si="283"/>
        <v>3.5489999999999999</v>
      </c>
      <c r="GE365" s="24">
        <f t="shared" si="283"/>
        <v>6.2839999999999998</v>
      </c>
      <c r="GF365" s="24">
        <f t="shared" si="283"/>
        <v>9.8030000000000008</v>
      </c>
      <c r="GG365" s="24">
        <f t="shared" si="283"/>
        <v>12.22</v>
      </c>
      <c r="GH365" s="24">
        <f t="shared" si="283"/>
        <v>8.907</v>
      </c>
      <c r="GI365" s="24">
        <f t="shared" si="283"/>
        <v>9.548</v>
      </c>
      <c r="GJ365" s="24">
        <f t="shared" si="283"/>
        <v>12.974</v>
      </c>
      <c r="GK365" s="24">
        <f t="shared" si="283"/>
        <v>11.379</v>
      </c>
      <c r="GL365" s="24">
        <f t="shared" si="283"/>
        <v>13.802</v>
      </c>
      <c r="GM365" s="24">
        <f t="shared" si="283"/>
        <v>17.370999999999999</v>
      </c>
      <c r="GN365" s="24">
        <f t="shared" si="283"/>
        <v>13.686999999999999</v>
      </c>
      <c r="GO365" s="24">
        <f t="shared" si="283"/>
        <v>10.3</v>
      </c>
      <c r="GP365" s="24">
        <f t="shared" si="283"/>
        <v>5.6829999999999998</v>
      </c>
      <c r="GQ365" s="24">
        <f t="shared" si="283"/>
        <v>0.83199999999999996</v>
      </c>
      <c r="GR365" s="24">
        <f t="shared" si="283"/>
        <v>-2.4580000000000002</v>
      </c>
      <c r="GS365" s="24">
        <f t="shared" ref="GS365:HM365" si="284">GS358/1000</f>
        <v>-2.6890000000000001</v>
      </c>
      <c r="GT365" s="24">
        <f t="shared" si="284"/>
        <v>-2.91</v>
      </c>
      <c r="GU365" s="24">
        <f t="shared" si="284"/>
        <v>-2.7450000000000001</v>
      </c>
      <c r="GV365" s="24">
        <f t="shared" si="284"/>
        <v>0.53100000000000003</v>
      </c>
      <c r="GW365" s="24">
        <f t="shared" si="284"/>
        <v>2.4729999999999999</v>
      </c>
      <c r="GX365" s="24">
        <f t="shared" si="284"/>
        <v>7.9859999999999998</v>
      </c>
      <c r="GY365" s="24">
        <f t="shared" si="284"/>
        <v>9.8439999999999994</v>
      </c>
      <c r="GZ365" s="24">
        <f t="shared" si="284"/>
        <v>5.7169999999999996</v>
      </c>
      <c r="HA365" s="24">
        <f t="shared" si="284"/>
        <v>6.5090000000000003</v>
      </c>
      <c r="HB365" s="24">
        <f t="shared" si="284"/>
        <v>11.545999999999999</v>
      </c>
      <c r="HC365" s="24">
        <f t="shared" si="284"/>
        <v>4.5270000000000001</v>
      </c>
      <c r="HD365" s="24">
        <f t="shared" si="284"/>
        <v>3.3690000000000002</v>
      </c>
      <c r="HE365" s="24">
        <f t="shared" si="284"/>
        <v>1.996</v>
      </c>
      <c r="HF365" s="24">
        <f t="shared" si="284"/>
        <v>1.0269999999999999</v>
      </c>
      <c r="HG365" s="24">
        <f t="shared" si="284"/>
        <v>1.2889999999999999</v>
      </c>
      <c r="HH365" s="24">
        <f t="shared" si="284"/>
        <v>13.319000000000001</v>
      </c>
      <c r="HI365" s="24">
        <f t="shared" si="284"/>
        <v>16.295999999999999</v>
      </c>
      <c r="HJ365" s="24">
        <f t="shared" si="284"/>
        <v>5.2889999999999997</v>
      </c>
      <c r="HK365" s="24">
        <f t="shared" si="284"/>
        <v>1.357</v>
      </c>
      <c r="HL365" s="24">
        <f t="shared" si="284"/>
        <v>1.048</v>
      </c>
      <c r="HM365" s="24">
        <f t="shared" si="284"/>
        <v>6.1980000000000004</v>
      </c>
      <c r="HN365" s="24">
        <f>HN358/1000</f>
        <v>10.314</v>
      </c>
      <c r="HO365" s="24">
        <f>HO358/1000</f>
        <v>11.233000000000001</v>
      </c>
      <c r="HP365" s="24">
        <f>HP358/1000</f>
        <v>11.159000000000001</v>
      </c>
      <c r="HQ365" s="24">
        <f>HQ358/1000</f>
        <v>13.676</v>
      </c>
      <c r="HR365" s="24">
        <f>HR358/1000</f>
        <v>9.5719999999999992</v>
      </c>
      <c r="HS365" s="24">
        <f t="shared" ref="HS365:HX365" si="285">HS358/1000</f>
        <v>7.8339999999999996</v>
      </c>
      <c r="HT365" s="24">
        <f t="shared" si="285"/>
        <v>4.3140000000000001</v>
      </c>
      <c r="HU365" s="24">
        <f t="shared" si="285"/>
        <v>8.9760000000000009</v>
      </c>
      <c r="HV365" s="24">
        <f t="shared" si="285"/>
        <v>8.125</v>
      </c>
      <c r="HW365" s="24">
        <f t="shared" si="285"/>
        <v>9.6280000000000001</v>
      </c>
      <c r="HX365" s="24">
        <f t="shared" si="285"/>
        <v>8.7759999999999998</v>
      </c>
      <c r="HY365" s="24">
        <f>HY358/1000</f>
        <v>6.4880000000000004</v>
      </c>
      <c r="HZ365" s="24">
        <f t="shared" ref="HZ365:IE365" si="286">HZ358/1000</f>
        <v>7.2869999999999999</v>
      </c>
      <c r="IA365" s="24">
        <f t="shared" si="286"/>
        <v>7.4370000000000003</v>
      </c>
      <c r="IB365" s="24">
        <f t="shared" si="286"/>
        <v>10.388</v>
      </c>
      <c r="IC365" s="24">
        <f t="shared" si="286"/>
        <v>13.292</v>
      </c>
      <c r="ID365" s="24">
        <f t="shared" si="286"/>
        <v>10.028</v>
      </c>
      <c r="IE365" s="24">
        <f t="shared" si="286"/>
        <v>0.16600000000000001</v>
      </c>
      <c r="IF365" s="24">
        <f>IF358/1000</f>
        <v>-6.9960000000000004</v>
      </c>
      <c r="IG365" s="24">
        <f t="shared" ref="IG365:IL365" si="287">IG358/1000</f>
        <v>-5.0149999999999997</v>
      </c>
      <c r="IH365" s="24">
        <f t="shared" si="287"/>
        <v>-8.0030000000000001</v>
      </c>
      <c r="II365" s="24">
        <f t="shared" si="287"/>
        <v>-0.97599999999999998</v>
      </c>
      <c r="IJ365" s="24">
        <f t="shared" si="287"/>
        <v>4.0469999999999997</v>
      </c>
      <c r="IK365" s="24">
        <f t="shared" si="287"/>
        <v>-2.4860000000000002</v>
      </c>
      <c r="IL365" s="24">
        <f t="shared" si="287"/>
        <v>-5.8079999999999998</v>
      </c>
      <c r="IM365" s="24">
        <f>IM358/1000</f>
        <v>-8.0830000000000002</v>
      </c>
      <c r="IN365" s="24">
        <f t="shared" ref="IN365:IS365" si="288">IN358/1000</f>
        <v>-6.0389999999999997</v>
      </c>
      <c r="IO365" s="24">
        <f t="shared" si="288"/>
        <v>-8.8659999999999997</v>
      </c>
      <c r="IP365" s="24">
        <f t="shared" si="288"/>
        <v>-8.8659999999999997</v>
      </c>
      <c r="IQ365" s="24">
        <f t="shared" si="288"/>
        <v>-5.117</v>
      </c>
      <c r="IR365" s="24">
        <f t="shared" si="288"/>
        <v>-1.3260000000000001</v>
      </c>
      <c r="IS365" s="24">
        <f t="shared" si="288"/>
        <v>-1.4510000000000001</v>
      </c>
    </row>
    <row r="366" spans="1:253" x14ac:dyDescent="0.2">
      <c r="A366" s="22" t="s">
        <v>8</v>
      </c>
      <c r="B366" s="22">
        <f>IS148+(IS145-B363)+1.65</f>
        <v>7.579999999999993</v>
      </c>
      <c r="C366" s="22">
        <f>B366+(B363-C363)</f>
        <v>10.679999999999994</v>
      </c>
      <c r="D366" s="22">
        <f t="shared" ref="D366:BN366" si="289">C366+(C363-D363)</f>
        <v>8.2799999999999958</v>
      </c>
      <c r="E366" s="22">
        <f t="shared" si="289"/>
        <v>6.2799999999999958</v>
      </c>
      <c r="F366" s="22">
        <f t="shared" si="289"/>
        <v>6.6799999999999944</v>
      </c>
      <c r="G366" s="22">
        <f t="shared" si="289"/>
        <v>8.1799999999999944</v>
      </c>
      <c r="H366" s="22">
        <f t="shared" si="289"/>
        <v>7.2799999999999958</v>
      </c>
      <c r="I366" s="22">
        <f>H366+(H363-I363)+0.55</f>
        <v>7.1299999999999928</v>
      </c>
      <c r="J366" s="22">
        <f t="shared" si="289"/>
        <v>9.6299999999999919</v>
      </c>
      <c r="K366" s="22">
        <f t="shared" si="289"/>
        <v>9.0299999999999905</v>
      </c>
      <c r="L366" s="22">
        <f t="shared" si="289"/>
        <v>7.0299999999999905</v>
      </c>
      <c r="M366" s="22">
        <f t="shared" si="289"/>
        <v>6.7299999999999933</v>
      </c>
      <c r="N366" s="22">
        <f t="shared" si="289"/>
        <v>7.3299999999999947</v>
      </c>
      <c r="O366" s="22">
        <f t="shared" si="289"/>
        <v>9.1299999999999919</v>
      </c>
      <c r="P366" s="22">
        <f>O366+(O363-P363)-0.01</f>
        <v>8.6199999999999921</v>
      </c>
      <c r="Q366" s="22">
        <f t="shared" si="289"/>
        <v>10.519999999999991</v>
      </c>
      <c r="R366" s="22">
        <f t="shared" si="289"/>
        <v>6.6199999999999921</v>
      </c>
      <c r="S366" s="22">
        <f t="shared" si="289"/>
        <v>6.7199999999999935</v>
      </c>
      <c r="T366" s="22">
        <f t="shared" si="289"/>
        <v>7.7199999999999935</v>
      </c>
      <c r="U366" s="22">
        <f t="shared" si="289"/>
        <v>8.1199999999999921</v>
      </c>
      <c r="V366" s="22">
        <f t="shared" si="289"/>
        <v>7.2199999999999935</v>
      </c>
      <c r="W366" s="22">
        <f>V366+(V363-W363)+1</f>
        <v>9.2199999999999935</v>
      </c>
      <c r="X366" s="22">
        <f t="shared" si="289"/>
        <v>12.119999999999992</v>
      </c>
      <c r="Y366" s="22">
        <f t="shared" si="289"/>
        <v>11.819999999999995</v>
      </c>
      <c r="Z366" s="22">
        <f t="shared" si="289"/>
        <v>11.919999999999996</v>
      </c>
      <c r="AA366" s="22">
        <f t="shared" si="289"/>
        <v>10.519999999999991</v>
      </c>
      <c r="AB366" s="22">
        <f t="shared" si="289"/>
        <v>11.119999999999992</v>
      </c>
      <c r="AC366" s="22">
        <f t="shared" si="289"/>
        <v>11.319999999999995</v>
      </c>
      <c r="AD366" s="22">
        <f>AC366+(AC363-AD363)-1.89</f>
        <v>8.9299999999999944</v>
      </c>
      <c r="AE366" s="22">
        <f t="shared" si="289"/>
        <v>10.029999999999996</v>
      </c>
      <c r="AF366" s="22">
        <f t="shared" si="289"/>
        <v>10.229999999999992</v>
      </c>
      <c r="AG366" s="22">
        <f t="shared" si="289"/>
        <v>8.1299999999999901</v>
      </c>
      <c r="AH366" s="22">
        <f t="shared" si="289"/>
        <v>8.0299999999999958</v>
      </c>
      <c r="AI366" s="22">
        <f t="shared" si="289"/>
        <v>9.5299999999999958</v>
      </c>
      <c r="AJ366" s="22">
        <f t="shared" si="289"/>
        <v>9.1299999999999901</v>
      </c>
      <c r="AK366" s="22">
        <f>AJ366+(AJ363-AK363)+0.67</f>
        <v>9.6999999999999957</v>
      </c>
      <c r="AL366" s="22">
        <f t="shared" si="289"/>
        <v>11.79999999999999</v>
      </c>
      <c r="AM366" s="22">
        <f t="shared" si="289"/>
        <v>13.79999999999999</v>
      </c>
      <c r="AN366" s="22">
        <f t="shared" si="289"/>
        <v>10.499999999999993</v>
      </c>
      <c r="AO366" s="22">
        <f t="shared" si="289"/>
        <v>9.0999999999999943</v>
      </c>
      <c r="AP366" s="22">
        <f t="shared" si="289"/>
        <v>9.2999999999999901</v>
      </c>
      <c r="AQ366" s="22">
        <f t="shared" si="289"/>
        <v>8.7999999999999901</v>
      </c>
      <c r="AR366" s="22">
        <f>AQ366+(AQ363-AR363)+0.12</f>
        <v>8.2199999999999935</v>
      </c>
      <c r="AS366" s="22">
        <f t="shared" si="289"/>
        <v>10.419999999999989</v>
      </c>
      <c r="AT366" s="22">
        <f t="shared" si="289"/>
        <v>10.819999999999995</v>
      </c>
      <c r="AU366" s="22">
        <f t="shared" si="289"/>
        <v>9.1199999999999921</v>
      </c>
      <c r="AV366" s="22">
        <f t="shared" si="289"/>
        <v>9.5199999999999907</v>
      </c>
      <c r="AW366" s="22">
        <f t="shared" si="289"/>
        <v>9.819999999999995</v>
      </c>
      <c r="AX366" s="22">
        <f t="shared" si="289"/>
        <v>11.119999999999992</v>
      </c>
      <c r="AY366" s="22">
        <f>AX366+(AX363-AY363)+1.95</f>
        <v>12.169999999999993</v>
      </c>
      <c r="AZ366" s="22">
        <f t="shared" si="289"/>
        <v>13.269999999999994</v>
      </c>
      <c r="BA366" s="22">
        <f t="shared" si="289"/>
        <v>12.669999999999993</v>
      </c>
      <c r="BB366" s="22">
        <f t="shared" si="289"/>
        <v>10.569999999999991</v>
      </c>
      <c r="BC366" s="22">
        <f t="shared" si="289"/>
        <v>11.269999999999994</v>
      </c>
      <c r="BD366" s="22">
        <f t="shared" si="289"/>
        <v>11.169999999999993</v>
      </c>
      <c r="BE366" s="22">
        <f t="shared" si="289"/>
        <v>10.869999999999989</v>
      </c>
      <c r="BF366" s="22">
        <f>BE366+(BE363-BF363)-0.07</f>
        <v>10.299999999999988</v>
      </c>
      <c r="BG366" s="22">
        <f t="shared" si="289"/>
        <v>12.099999999999993</v>
      </c>
      <c r="BH366" s="22">
        <f t="shared" si="289"/>
        <v>12.099999999999993</v>
      </c>
      <c r="BI366" s="22">
        <f t="shared" si="289"/>
        <v>8.5999999999999925</v>
      </c>
      <c r="BJ366" s="22">
        <f t="shared" si="289"/>
        <v>9.4999999999999911</v>
      </c>
      <c r="BK366" s="22">
        <f t="shared" si="289"/>
        <v>9.199999999999994</v>
      </c>
      <c r="BL366" s="22">
        <f t="shared" si="289"/>
        <v>8.199999999999994</v>
      </c>
      <c r="BM366" s="22">
        <f>BL366+(BL363-BM363)-1.2</f>
        <v>7.3999999999999924</v>
      </c>
      <c r="BN366" s="22">
        <f t="shared" si="289"/>
        <v>9.6999999999999886</v>
      </c>
      <c r="BO366" s="22">
        <f t="shared" ref="BO366:DZ366" si="290">BN366+(BN363-BO363)</f>
        <v>8.7999999999999901</v>
      </c>
      <c r="BP366" s="22">
        <f t="shared" si="290"/>
        <v>7.6999999999999886</v>
      </c>
      <c r="BQ366" s="22">
        <f t="shared" si="290"/>
        <v>6.1999999999999886</v>
      </c>
      <c r="BR366" s="22">
        <f t="shared" si="290"/>
        <v>6.9999999999999929</v>
      </c>
      <c r="BS366" s="22">
        <f t="shared" si="290"/>
        <v>7.1999999999999886</v>
      </c>
      <c r="BT366" s="22">
        <f>BS366+(BS363-BT363)-1.1</f>
        <v>7.099999999999989</v>
      </c>
      <c r="BU366" s="22">
        <f t="shared" si="290"/>
        <v>9.7999999999999918</v>
      </c>
      <c r="BV366" s="22">
        <f t="shared" si="290"/>
        <v>11.099999999999989</v>
      </c>
      <c r="BW366" s="22">
        <f t="shared" si="290"/>
        <v>9.599999999999989</v>
      </c>
      <c r="BX366" s="22">
        <f t="shared" si="290"/>
        <v>8.099999999999989</v>
      </c>
      <c r="BY366" s="22">
        <f t="shared" si="290"/>
        <v>8.1999999999999904</v>
      </c>
      <c r="BZ366" s="22">
        <f t="shared" si="290"/>
        <v>9.099999999999989</v>
      </c>
      <c r="CA366" s="22">
        <f>BZ366+(BZ363-CA363)+0.61</f>
        <v>8.7099999999999884</v>
      </c>
      <c r="CB366" s="22">
        <f t="shared" si="290"/>
        <v>11.609999999999987</v>
      </c>
      <c r="CC366" s="22">
        <f t="shared" si="290"/>
        <v>12.409999999999991</v>
      </c>
      <c r="CD366" s="22">
        <f t="shared" si="290"/>
        <v>9.5099999999999927</v>
      </c>
      <c r="CE366" s="22">
        <f t="shared" si="290"/>
        <v>8.4099999999999913</v>
      </c>
      <c r="CF366" s="22">
        <f t="shared" si="290"/>
        <v>6.609999999999987</v>
      </c>
      <c r="CG366" s="22">
        <f t="shared" si="290"/>
        <v>7.7099999999999884</v>
      </c>
      <c r="CH366" s="22">
        <f>CG366+(CG363-CH363)+0.06</f>
        <v>7.9699999999999909</v>
      </c>
      <c r="CI366" s="22">
        <f t="shared" si="290"/>
        <v>9.0699999999999932</v>
      </c>
      <c r="CJ366" s="22">
        <f t="shared" si="290"/>
        <v>9.6699999999999875</v>
      </c>
      <c r="CK366" s="22">
        <f t="shared" si="290"/>
        <v>6.3699999999999903</v>
      </c>
      <c r="CL366" s="22">
        <f t="shared" si="290"/>
        <v>6.5699999999999932</v>
      </c>
      <c r="CM366" s="22">
        <f t="shared" si="290"/>
        <v>6.5699999999999932</v>
      </c>
      <c r="CN366" s="22">
        <f t="shared" si="290"/>
        <v>5.7699999999999889</v>
      </c>
      <c r="CO366" s="22">
        <f>CN366+(CN363-CO363)+1.21</f>
        <v>6.5799999999999903</v>
      </c>
      <c r="CP366" s="22">
        <f t="shared" si="290"/>
        <v>9.6799999999999926</v>
      </c>
      <c r="CQ366" s="22">
        <f t="shared" si="290"/>
        <v>10.779999999999994</v>
      </c>
      <c r="CR366" s="22">
        <f t="shared" si="290"/>
        <v>8.779999999999994</v>
      </c>
      <c r="CS366" s="22">
        <f t="shared" si="290"/>
        <v>6.6799999999999926</v>
      </c>
      <c r="CT366" s="22">
        <f t="shared" si="290"/>
        <v>6.0799999999999912</v>
      </c>
      <c r="CU366" s="22">
        <f t="shared" si="290"/>
        <v>6.3799999999999883</v>
      </c>
      <c r="CV366" s="22">
        <f>CU366+(CU363-CV363)-1.01</f>
        <v>7.3699999999999886</v>
      </c>
      <c r="CW366" s="22">
        <f t="shared" si="290"/>
        <v>9.46999999999999</v>
      </c>
      <c r="CX366" s="22">
        <f t="shared" si="290"/>
        <v>8.3699999999999886</v>
      </c>
      <c r="CY366" s="22">
        <f t="shared" si="290"/>
        <v>5.7699999999999942</v>
      </c>
      <c r="CZ366" s="22">
        <f t="shared" si="290"/>
        <v>7.46999999999999</v>
      </c>
      <c r="DA366" s="22">
        <f t="shared" si="290"/>
        <v>8.5699999999999914</v>
      </c>
      <c r="DB366" s="22">
        <f t="shared" si="290"/>
        <v>6.96999999999999</v>
      </c>
      <c r="DC366" s="22">
        <f>DB366+(DB363-DC363)-0.3</f>
        <v>6.5699999999999887</v>
      </c>
      <c r="DD366" s="22">
        <f t="shared" si="290"/>
        <v>9.0699999999999896</v>
      </c>
      <c r="DE366" s="22">
        <f t="shared" si="290"/>
        <v>8.169999999999991</v>
      </c>
      <c r="DF366" s="22">
        <f t="shared" si="290"/>
        <v>5.9699999999999953</v>
      </c>
      <c r="DG366" s="22">
        <f t="shared" si="290"/>
        <v>6.5699999999999896</v>
      </c>
      <c r="DH366" s="22">
        <f t="shared" si="290"/>
        <v>3.9699999999999953</v>
      </c>
      <c r="DI366" s="22">
        <f t="shared" si="290"/>
        <v>2.669999999999991</v>
      </c>
      <c r="DJ366" s="22">
        <f>DI366+(DI363-DJ363)+1.89</f>
        <v>4.859999999999995</v>
      </c>
      <c r="DK366" s="22">
        <f t="shared" si="290"/>
        <v>7.0599999999999907</v>
      </c>
      <c r="DL366" s="22">
        <f t="shared" si="290"/>
        <v>7.0599999999999907</v>
      </c>
      <c r="DM366" s="22">
        <f t="shared" si="290"/>
        <v>5.859999999999995</v>
      </c>
      <c r="DN366" s="22">
        <f t="shared" si="290"/>
        <v>6.5599999999999907</v>
      </c>
      <c r="DO366" s="22">
        <f t="shared" si="290"/>
        <v>8.2599999999999945</v>
      </c>
      <c r="DP366" s="22">
        <f t="shared" si="290"/>
        <v>10.359999999999996</v>
      </c>
      <c r="DQ366" s="22">
        <f>DP366+(DP363-DQ363)-0.27</f>
        <v>10.389999999999993</v>
      </c>
      <c r="DR366" s="22">
        <f t="shared" si="290"/>
        <v>11.889999999999993</v>
      </c>
      <c r="DS366" s="22">
        <f t="shared" si="290"/>
        <v>11.189999999999991</v>
      </c>
      <c r="DT366" s="22">
        <f t="shared" si="290"/>
        <v>6.6899999999999906</v>
      </c>
      <c r="DU366" s="22">
        <f t="shared" si="290"/>
        <v>8.8899999999999935</v>
      </c>
      <c r="DV366" s="22">
        <f t="shared" si="290"/>
        <v>9.3899999999999935</v>
      </c>
      <c r="DW366" s="22">
        <f t="shared" si="290"/>
        <v>8.5899999999999963</v>
      </c>
      <c r="DX366" s="22">
        <f>DW366+(DW363-DX363)+0.88</f>
        <v>10.769999999999994</v>
      </c>
      <c r="DY366" s="22">
        <f t="shared" si="290"/>
        <v>12.169999999999993</v>
      </c>
      <c r="DZ366" s="22">
        <f t="shared" si="290"/>
        <v>11.569999999999991</v>
      </c>
      <c r="EA366" s="22">
        <f>DZ366+(DZ363-EA363)</f>
        <v>10.369999999999996</v>
      </c>
      <c r="EB366" s="22">
        <f>EA366+(EA363-EB363)</f>
        <v>10.869999999999996</v>
      </c>
      <c r="EC366" s="22">
        <f>EB366+(EB363-EC363)</f>
        <v>10.369999999999996</v>
      </c>
      <c r="ED366" s="22">
        <f>EC366+(EC363-ED363)</f>
        <v>11.369999999999996</v>
      </c>
      <c r="EE366" s="22">
        <f>ED366+(ED363-EE363)-0.34</f>
        <v>10.829999999999993</v>
      </c>
      <c r="EF366" s="22">
        <f t="shared" ref="EF366:GL366" si="291">EE366+(EE363-EF363)</f>
        <v>13.929999999999994</v>
      </c>
      <c r="EG366" s="22">
        <f t="shared" si="291"/>
        <v>12.929999999999994</v>
      </c>
      <c r="EH366" s="22">
        <f t="shared" si="291"/>
        <v>9.1299999999999972</v>
      </c>
      <c r="EI366" s="22">
        <f t="shared" si="291"/>
        <v>9.4299999999999944</v>
      </c>
      <c r="EJ366" s="22">
        <f t="shared" si="291"/>
        <v>10.829999999999993</v>
      </c>
      <c r="EK366" s="22">
        <f t="shared" si="291"/>
        <v>10.929999999999994</v>
      </c>
      <c r="EL366" s="22">
        <f>EK366+(EK363-EL363)-3.45</f>
        <v>7.4799999999999942</v>
      </c>
      <c r="EM366" s="22">
        <f t="shared" si="291"/>
        <v>10.179999999999996</v>
      </c>
      <c r="EN366" s="22">
        <f t="shared" si="291"/>
        <v>10.77999999999999</v>
      </c>
      <c r="EO366" s="22">
        <f t="shared" si="291"/>
        <v>8.9799999999999933</v>
      </c>
      <c r="EP366" s="22">
        <f t="shared" si="291"/>
        <v>9.0799999999999947</v>
      </c>
      <c r="EQ366" s="22">
        <f t="shared" si="291"/>
        <v>8.5799999999999947</v>
      </c>
      <c r="ER366" s="22">
        <f t="shared" si="291"/>
        <v>6.8799999999999919</v>
      </c>
      <c r="ES366" s="22">
        <f>ER366+(ER363-ES363)+1.24</f>
        <v>8.1199999999999921</v>
      </c>
      <c r="ET366" s="22">
        <f t="shared" si="291"/>
        <v>6.5199999999999907</v>
      </c>
      <c r="EU366" s="22">
        <f t="shared" si="291"/>
        <v>-1.180000000000005</v>
      </c>
      <c r="EV366" s="22">
        <f t="shared" si="291"/>
        <v>-2.9800000000000093</v>
      </c>
      <c r="EW366" s="22">
        <f t="shared" si="291"/>
        <v>2.819999999999995</v>
      </c>
      <c r="EX366" s="22">
        <f t="shared" si="291"/>
        <v>7.7199999999999935</v>
      </c>
      <c r="EY366" s="22">
        <f t="shared" si="291"/>
        <v>8.0199999999999907</v>
      </c>
      <c r="EZ366" s="22">
        <f>EY366+(EY363-EZ363)-1.4</f>
        <v>10.11999999999999</v>
      </c>
      <c r="FA366" s="22">
        <f t="shared" si="291"/>
        <v>12.61999999999999</v>
      </c>
      <c r="FB366" s="22">
        <f t="shared" si="291"/>
        <v>11.419999999999995</v>
      </c>
      <c r="FC366" s="22">
        <f t="shared" si="291"/>
        <v>7.8199999999999932</v>
      </c>
      <c r="FD366" s="22">
        <f t="shared" si="291"/>
        <v>9.1199999999999903</v>
      </c>
      <c r="FE366" s="22">
        <f t="shared" si="291"/>
        <v>9.9199999999999946</v>
      </c>
      <c r="FF366" s="22">
        <f t="shared" si="291"/>
        <v>10.019999999999996</v>
      </c>
      <c r="FG366" s="22">
        <f>FF366+(FF363-FG363)-1.29</f>
        <v>10.729999999999997</v>
      </c>
      <c r="FH366" s="22">
        <f t="shared" si="291"/>
        <v>12.129999999999995</v>
      </c>
      <c r="FI366" s="22">
        <f t="shared" si="291"/>
        <v>10.529999999999994</v>
      </c>
      <c r="FJ366" s="22">
        <f t="shared" si="291"/>
        <v>7.2299999999999969</v>
      </c>
      <c r="FK366" s="22">
        <f t="shared" si="291"/>
        <v>9.4299999999999926</v>
      </c>
      <c r="FL366" s="22">
        <f t="shared" si="291"/>
        <v>9.4299999999999926</v>
      </c>
      <c r="FM366" s="22">
        <f t="shared" si="291"/>
        <v>10.529999999999994</v>
      </c>
      <c r="FN366" s="22">
        <f>FM366+(FM363-FN363)+0.43</f>
        <v>11.359999999999992</v>
      </c>
      <c r="FO366" s="22">
        <f t="shared" si="291"/>
        <v>8.1599999999999966</v>
      </c>
      <c r="FP366" s="22">
        <f t="shared" si="291"/>
        <v>2.6599999999999966</v>
      </c>
      <c r="FQ366" s="22">
        <f t="shared" si="291"/>
        <v>0.35999999999999233</v>
      </c>
      <c r="FR366" s="22">
        <f t="shared" si="291"/>
        <v>2.8599999999999923</v>
      </c>
      <c r="FS366" s="22">
        <f t="shared" si="291"/>
        <v>4.3599999999999923</v>
      </c>
      <c r="FT366" s="22">
        <f t="shared" si="291"/>
        <v>6.2599999999999909</v>
      </c>
      <c r="FU366" s="22">
        <f>FT366+(FT363-FU363)-2.28</f>
        <v>3.2799999999999954</v>
      </c>
      <c r="FV366" s="22">
        <f t="shared" si="291"/>
        <v>1.9799999999999911</v>
      </c>
      <c r="FW366" s="22">
        <f t="shared" si="291"/>
        <v>0.9799999999999911</v>
      </c>
      <c r="FX366" s="22">
        <f t="shared" si="291"/>
        <v>-2.0200000000000089</v>
      </c>
      <c r="FY366" s="22">
        <f t="shared" si="291"/>
        <v>-2.3200000000000061</v>
      </c>
      <c r="FZ366" s="22">
        <f t="shared" si="291"/>
        <v>-4.5200000000000085</v>
      </c>
      <c r="GA366" s="22">
        <f t="shared" si="291"/>
        <v>-3.420000000000007</v>
      </c>
      <c r="GB366" s="22">
        <f>GA366+(GA363-GB363)-0.6</f>
        <v>-9.5200000000000067</v>
      </c>
      <c r="GC366" s="22">
        <f t="shared" si="291"/>
        <v>-6.1200000000000081</v>
      </c>
      <c r="GD366" s="22">
        <f t="shared" si="291"/>
        <v>-8.0200000000000067</v>
      </c>
      <c r="GE366" s="22">
        <f t="shared" si="291"/>
        <v>-13.920000000000005</v>
      </c>
      <c r="GF366" s="22">
        <f t="shared" si="291"/>
        <v>-18.120000000000008</v>
      </c>
      <c r="GG366" s="22">
        <f t="shared" si="291"/>
        <v>-20.720000000000002</v>
      </c>
      <c r="GH366" s="22">
        <f t="shared" si="291"/>
        <v>-17.620000000000008</v>
      </c>
      <c r="GI366" s="22">
        <f>GH366+(GH363-GI363)+1.75</f>
        <v>-17.27</v>
      </c>
      <c r="GJ366" s="22">
        <f t="shared" si="291"/>
        <v>-18.27</v>
      </c>
      <c r="GK366" s="22">
        <f t="shared" si="291"/>
        <v>-17.470000000000002</v>
      </c>
      <c r="GL366" s="22">
        <f t="shared" si="291"/>
        <v>-22.77</v>
      </c>
      <c r="GM366" s="22">
        <f t="shared" ref="GM366:HX366" si="292">GL366+(GL363-GM363)</f>
        <v>-26.370000000000008</v>
      </c>
      <c r="GN366" s="22">
        <f t="shared" si="292"/>
        <v>-23.370000000000008</v>
      </c>
      <c r="GO366" s="22">
        <f t="shared" si="292"/>
        <v>-20.470000000000002</v>
      </c>
      <c r="GP366" s="22">
        <f>GO366+(GO363-GP363)+0.65</f>
        <v>-16.020000000000007</v>
      </c>
      <c r="GQ366" s="22">
        <f t="shared" si="292"/>
        <v>-8.4200000000000053</v>
      </c>
      <c r="GR366" s="22">
        <f t="shared" si="292"/>
        <v>-5.2200000000000095</v>
      </c>
      <c r="GS366" s="22">
        <f t="shared" si="292"/>
        <v>-8.5200000000000067</v>
      </c>
      <c r="GT366" s="22">
        <f t="shared" si="292"/>
        <v>-9.8200000000000038</v>
      </c>
      <c r="GU366" s="22">
        <f t="shared" si="292"/>
        <v>-10.820000000000004</v>
      </c>
      <c r="GV366" s="22">
        <f t="shared" si="292"/>
        <v>-14.22000000000001</v>
      </c>
      <c r="GW366" s="22">
        <f>GV366+(GV363-GW363)-0.58</f>
        <v>-16.800000000000008</v>
      </c>
      <c r="GX366" s="22">
        <f t="shared" si="292"/>
        <v>-20.100000000000005</v>
      </c>
      <c r="GY366" s="22">
        <f t="shared" si="292"/>
        <v>-23.2</v>
      </c>
      <c r="GZ366" s="22">
        <f t="shared" si="292"/>
        <v>-22.900000000000002</v>
      </c>
      <c r="HA366" s="22">
        <f t="shared" si="292"/>
        <v>-23.7</v>
      </c>
      <c r="HB366" s="22">
        <f t="shared" si="292"/>
        <v>-28.7</v>
      </c>
      <c r="HC366" s="22">
        <f t="shared" si="292"/>
        <v>-22.600000000000005</v>
      </c>
      <c r="HD366" s="22">
        <f>HC366+(HC363-HD363)+2.6</f>
        <v>-19.400000000000009</v>
      </c>
      <c r="HE366" s="22">
        <f t="shared" si="292"/>
        <v>-16.000000000000004</v>
      </c>
      <c r="HF366" s="22">
        <f t="shared" si="292"/>
        <v>-15.000000000000004</v>
      </c>
      <c r="HG366" s="22">
        <f t="shared" si="292"/>
        <v>-18.400000000000009</v>
      </c>
      <c r="HH366" s="22">
        <f t="shared" si="292"/>
        <v>-31.000000000000004</v>
      </c>
      <c r="HI366" s="22">
        <f t="shared" si="292"/>
        <v>-33.900000000000006</v>
      </c>
      <c r="HJ366" s="22">
        <f t="shared" si="292"/>
        <v>-24.299999999999997</v>
      </c>
      <c r="HK366" s="22">
        <f>HJ366+(HJ363-HK363)+1.53</f>
        <v>-18.769999999999996</v>
      </c>
      <c r="HL366" s="22">
        <f t="shared" si="292"/>
        <v>-15.170000000000002</v>
      </c>
      <c r="HM366" s="22">
        <f t="shared" si="292"/>
        <v>-20.769999999999996</v>
      </c>
      <c r="HN366" s="22">
        <f>HM366+(HM363-HN363)</f>
        <v>-29.17</v>
      </c>
      <c r="HO366" s="22">
        <f>HN366+(HN363-HO363)</f>
        <v>-27.370000000000005</v>
      </c>
      <c r="HP366" s="22">
        <f>HO366+(HO363-HP363)</f>
        <v>-30.569999999999993</v>
      </c>
      <c r="HQ366" s="22">
        <f>HP366+(HP363-HQ363)</f>
        <v>-33.17</v>
      </c>
      <c r="HR366" s="22">
        <f>HQ366+(HQ363-HR363)-1.4</f>
        <v>-30.770000000000003</v>
      </c>
      <c r="HS366" s="22">
        <f t="shared" si="292"/>
        <v>-26.869999999999997</v>
      </c>
      <c r="HT366" s="22">
        <f t="shared" si="292"/>
        <v>-23.57</v>
      </c>
      <c r="HU366" s="22">
        <f t="shared" si="292"/>
        <v>-31.669999999999995</v>
      </c>
      <c r="HV366" s="22">
        <f t="shared" si="292"/>
        <v>-30.869999999999997</v>
      </c>
      <c r="HW366" s="22">
        <f t="shared" si="292"/>
        <v>-32.469999999999992</v>
      </c>
      <c r="HX366" s="22">
        <f t="shared" si="292"/>
        <v>-32.770000000000003</v>
      </c>
      <c r="HY366" s="22">
        <f>HX366+(HX363-HY363)+7.44</f>
        <v>-23.02999999999999</v>
      </c>
      <c r="HZ366" s="22">
        <f t="shared" ref="HZ366:IS366" si="293">HY366+(HY363-HZ363)</f>
        <v>-20.429999999999996</v>
      </c>
      <c r="IA366" s="22">
        <f t="shared" si="293"/>
        <v>-20.63</v>
      </c>
      <c r="IB366" s="22">
        <f t="shared" si="293"/>
        <v>-27.330000000000002</v>
      </c>
      <c r="IC366" s="22">
        <f t="shared" si="293"/>
        <v>-30.52999999999999</v>
      </c>
      <c r="ID366" s="22">
        <f t="shared" si="293"/>
        <v>-27.429999999999996</v>
      </c>
      <c r="IE366" s="22">
        <f t="shared" si="293"/>
        <v>-17.63</v>
      </c>
      <c r="IF366" s="22">
        <f>IE366+(IE363-IF363)-1.9</f>
        <v>-12.429999999999991</v>
      </c>
      <c r="IG366" s="22">
        <f t="shared" si="293"/>
        <v>-10.929999999999991</v>
      </c>
      <c r="IH366" s="22">
        <f t="shared" si="293"/>
        <v>-8.0299999999999994</v>
      </c>
      <c r="II366" s="22">
        <f t="shared" si="293"/>
        <v>-18.730000000000004</v>
      </c>
      <c r="IJ366" s="22">
        <f t="shared" si="293"/>
        <v>-23.83</v>
      </c>
      <c r="IK366" s="22">
        <f t="shared" si="293"/>
        <v>-17.329999999999998</v>
      </c>
      <c r="IL366" s="22">
        <f t="shared" si="293"/>
        <v>-11.730000000000004</v>
      </c>
      <c r="IM366" s="22">
        <f>IL366+(IL363-IM363)+0.55</f>
        <v>-12.379999999999992</v>
      </c>
      <c r="IN366" s="22">
        <f t="shared" si="293"/>
        <v>-5.8799999999999919</v>
      </c>
      <c r="IO366" s="22">
        <f t="shared" si="293"/>
        <v>-10.579999999999995</v>
      </c>
      <c r="IP366" s="22">
        <f t="shared" si="293"/>
        <v>-10.579999999999995</v>
      </c>
      <c r="IQ366" s="22">
        <f t="shared" si="293"/>
        <v>-14.079999999999995</v>
      </c>
      <c r="IR366" s="22">
        <f t="shared" si="293"/>
        <v>-18.279999999999998</v>
      </c>
      <c r="IS366" s="22">
        <f t="shared" si="293"/>
        <v>-18.180000000000003</v>
      </c>
    </row>
    <row r="367" spans="1:253" ht="11.4" x14ac:dyDescent="0.2">
      <c r="A367" s="55" t="s">
        <v>33</v>
      </c>
      <c r="B367" s="86">
        <v>1.65</v>
      </c>
      <c r="C367" s="55"/>
      <c r="D367" s="55"/>
      <c r="E367" s="55"/>
      <c r="F367" s="55"/>
      <c r="G367" s="55"/>
      <c r="H367" s="53">
        <f>SUM(B366:H366)</f>
        <v>54.959999999999958</v>
      </c>
      <c r="I367" s="57">
        <v>0.55000000000000004</v>
      </c>
      <c r="J367" s="55"/>
      <c r="K367" s="55"/>
      <c r="L367" s="55"/>
      <c r="M367" s="55"/>
      <c r="N367" s="55"/>
      <c r="O367" s="53">
        <f>SUM(I366:O366)</f>
        <v>56.009999999999948</v>
      </c>
      <c r="P367" s="57">
        <v>-0.01</v>
      </c>
      <c r="Q367" s="88" t="s">
        <v>55</v>
      </c>
      <c r="R367" s="55"/>
      <c r="S367" s="55"/>
      <c r="T367" s="55"/>
      <c r="U367" s="55"/>
      <c r="V367" s="91">
        <f>SUM(P366:V366)+22.5</f>
        <v>78.039999999999935</v>
      </c>
      <c r="W367" s="57">
        <v>1</v>
      </c>
      <c r="X367" s="55"/>
      <c r="Y367" s="55"/>
      <c r="Z367" s="55"/>
      <c r="AA367" s="55"/>
      <c r="AB367" s="55"/>
      <c r="AC367" s="91">
        <f>SUM(W366:AC366)</f>
        <v>78.039999999999949</v>
      </c>
      <c r="AD367" s="92">
        <v>-1.89</v>
      </c>
      <c r="AE367" s="93"/>
      <c r="AF367" s="93"/>
      <c r="AG367" s="93"/>
      <c r="AH367" s="93"/>
      <c r="AI367" s="93"/>
      <c r="AJ367" s="91">
        <f>SUM(AD366:AJ366)</f>
        <v>64.009999999999948</v>
      </c>
      <c r="AK367" s="57">
        <v>0.67</v>
      </c>
      <c r="AL367" s="55"/>
      <c r="AM367" s="55"/>
      <c r="AN367" s="55"/>
      <c r="AO367" s="55"/>
      <c r="AP367" s="88" t="s">
        <v>58</v>
      </c>
      <c r="AQ367" s="91">
        <f>SUM(AK366:AQ366)</f>
        <v>72.999999999999943</v>
      </c>
      <c r="AR367" s="57">
        <v>0.12</v>
      </c>
      <c r="AS367" s="55"/>
      <c r="AT367" s="55"/>
      <c r="AU367" s="55"/>
      <c r="AV367" s="55"/>
      <c r="AW367" s="55"/>
      <c r="AX367" s="53">
        <f>SUM(AR366:AX366)</f>
        <v>69.039999999999949</v>
      </c>
      <c r="AY367" s="57">
        <v>1.95</v>
      </c>
      <c r="AZ367" s="55"/>
      <c r="BA367" s="55" t="s">
        <v>65</v>
      </c>
      <c r="BB367" s="55"/>
      <c r="BC367" s="55"/>
      <c r="BD367" s="55"/>
      <c r="BE367" s="53">
        <f>SUM(AY366:BE366)+15</f>
        <v>96.989999999999952</v>
      </c>
      <c r="BF367" s="57">
        <v>-7.0000000000000007E-2</v>
      </c>
      <c r="BG367" s="55"/>
      <c r="BH367" s="55"/>
      <c r="BI367" s="55"/>
      <c r="BJ367" s="55"/>
      <c r="BK367" s="55"/>
      <c r="BL367" s="53">
        <f>SUM(BF366:BL366)</f>
        <v>69.999999999999943</v>
      </c>
      <c r="BM367" s="57">
        <v>-1.2</v>
      </c>
      <c r="BN367" s="55"/>
      <c r="BO367" s="55"/>
      <c r="BP367" s="55"/>
      <c r="BQ367" s="55"/>
      <c r="BR367" s="55"/>
      <c r="BS367" s="53">
        <f>SUM(BM366:BS366)</f>
        <v>53.999999999999929</v>
      </c>
      <c r="BT367" s="57">
        <v>-1.1000000000000001</v>
      </c>
      <c r="BU367" s="55"/>
      <c r="BV367" s="55"/>
      <c r="BW367" s="55"/>
      <c r="BX367" s="55"/>
      <c r="BY367" s="55"/>
      <c r="BZ367" s="53">
        <f>SUM(BT366:BZ366)</f>
        <v>62.999999999999922</v>
      </c>
      <c r="CA367" s="92">
        <v>0.61</v>
      </c>
      <c r="CB367" s="55"/>
      <c r="CC367" s="55"/>
      <c r="CD367" s="55"/>
      <c r="CE367" s="55"/>
      <c r="CF367" s="55"/>
      <c r="CG367" s="53">
        <f>SUM(CA366:CG366)</f>
        <v>64.969999999999928</v>
      </c>
      <c r="CH367" s="92">
        <v>0.06</v>
      </c>
      <c r="CI367" s="55"/>
      <c r="CJ367" s="55"/>
      <c r="CK367" s="55"/>
      <c r="CL367" s="55"/>
      <c r="CM367" s="55"/>
      <c r="CN367" s="53">
        <f>SUM(CH366:CN366)</f>
        <v>51.989999999999938</v>
      </c>
      <c r="CO367" s="92">
        <v>1.21</v>
      </c>
      <c r="CP367" s="55"/>
      <c r="CQ367" s="55"/>
      <c r="CR367" s="55"/>
      <c r="CS367" s="55"/>
      <c r="CT367" s="55"/>
      <c r="CU367" s="91">
        <f>SUM(CO366:CU366)</f>
        <v>54.959999999999944</v>
      </c>
      <c r="CV367" s="92">
        <v>-1.01</v>
      </c>
      <c r="CW367" s="55" t="s">
        <v>64</v>
      </c>
      <c r="CX367" s="55"/>
      <c r="CY367" s="55"/>
      <c r="CZ367" s="55"/>
      <c r="DA367" s="55"/>
      <c r="DB367" s="91">
        <f>SUM(CV366:DB366)-2</f>
        <v>51.989999999999938</v>
      </c>
      <c r="DC367" s="92">
        <v>-0.3</v>
      </c>
      <c r="DD367" s="55" t="s">
        <v>66</v>
      </c>
      <c r="DE367" s="55"/>
      <c r="DF367" s="55"/>
      <c r="DG367" s="55"/>
      <c r="DH367" s="55"/>
      <c r="DI367" s="53">
        <f>SUM(DC366:DI366)-1</f>
        <v>41.989999999999938</v>
      </c>
      <c r="DJ367" s="92">
        <v>1.89</v>
      </c>
      <c r="DK367" s="55" t="s">
        <v>73</v>
      </c>
      <c r="DL367" s="55"/>
      <c r="DM367" s="55"/>
      <c r="DN367" s="55"/>
      <c r="DO367" s="55"/>
      <c r="DP367" s="53">
        <f>SUM(DJ366:DP366)+22</f>
        <v>72.019999999999953</v>
      </c>
      <c r="DQ367" s="97">
        <v>-0.27</v>
      </c>
      <c r="DR367" s="55"/>
      <c r="DS367" s="55"/>
      <c r="DT367" s="55"/>
      <c r="DU367" s="55"/>
      <c r="DV367" s="55"/>
      <c r="DW367" s="53">
        <f>SUM(DQ366:DW366)</f>
        <v>67.029999999999944</v>
      </c>
      <c r="DX367" s="97">
        <v>0.88</v>
      </c>
      <c r="DY367" s="88" t="s">
        <v>71</v>
      </c>
      <c r="DZ367" s="55"/>
      <c r="EA367" s="55"/>
      <c r="EB367" s="55"/>
      <c r="EC367" s="55"/>
      <c r="ED367" s="53">
        <f>SUM(DX366:ED366)-0.5</f>
        <v>76.989999999999952</v>
      </c>
      <c r="EE367" s="97">
        <v>-0.34</v>
      </c>
      <c r="EF367" s="55"/>
      <c r="EG367" s="55"/>
      <c r="EH367" s="55"/>
      <c r="EI367" s="55"/>
      <c r="EJ367" s="55"/>
      <c r="EK367" s="53">
        <f>SUM(EE366:EK366)</f>
        <v>78.009999999999962</v>
      </c>
      <c r="EL367" s="97">
        <v>-3.45</v>
      </c>
      <c r="EM367" s="55"/>
      <c r="EN367" s="55"/>
      <c r="EO367" s="55"/>
      <c r="EP367" s="55"/>
      <c r="EQ367" s="55"/>
      <c r="ER367" s="53">
        <f>SUM(EL366:ER366)</f>
        <v>61.959999999999965</v>
      </c>
      <c r="ES367" s="57">
        <v>1.24</v>
      </c>
      <c r="ET367" s="55"/>
      <c r="EU367" s="55"/>
      <c r="EV367" s="55"/>
      <c r="EW367" s="55"/>
      <c r="EX367" s="55"/>
      <c r="EY367" s="91">
        <f>SUM(ES366:EY366)</f>
        <v>29.039999999999949</v>
      </c>
      <c r="EZ367" s="57">
        <v>-1.4</v>
      </c>
      <c r="FA367" s="55"/>
      <c r="FB367" s="55"/>
      <c r="FC367" s="55"/>
      <c r="FD367" s="55"/>
      <c r="FE367" s="55"/>
      <c r="FF367" s="53">
        <f>SUM(EZ366:FF366)</f>
        <v>71.039999999999949</v>
      </c>
      <c r="FG367" s="57">
        <v>-1.29</v>
      </c>
      <c r="FH367" s="55"/>
      <c r="FI367" s="55"/>
      <c r="FJ367" s="55"/>
      <c r="FK367" s="55"/>
      <c r="FL367" s="55"/>
      <c r="FM367" s="53">
        <f>SUM(FG366:FM366)</f>
        <v>70.009999999999962</v>
      </c>
      <c r="FN367" s="57">
        <v>0.43</v>
      </c>
      <c r="FO367" s="55"/>
      <c r="FP367" s="55"/>
      <c r="FQ367" s="55"/>
      <c r="FR367" s="55"/>
      <c r="FS367" s="55"/>
      <c r="FT367" s="53">
        <f>SUM(FN366:FT366)</f>
        <v>36.019999999999953</v>
      </c>
      <c r="FU367" s="57">
        <v>-2.2799999999999998</v>
      </c>
      <c r="FV367" s="55"/>
      <c r="FW367" s="55"/>
      <c r="FX367" s="55"/>
      <c r="FY367" s="55"/>
      <c r="FZ367" s="55"/>
      <c r="GA367" s="91">
        <f>SUM(FU366:GA366)</f>
        <v>-6.0400000000000524</v>
      </c>
      <c r="GB367" s="92">
        <v>-0.6</v>
      </c>
      <c r="GC367" s="93"/>
      <c r="GD367" s="55"/>
      <c r="GE367" s="55"/>
      <c r="GF367" s="55"/>
      <c r="GG367" s="55"/>
      <c r="GH367" s="53">
        <f>SUM(GB366:GH366)</f>
        <v>-94.040000000000035</v>
      </c>
      <c r="GI367" s="92">
        <v>1.75</v>
      </c>
      <c r="GJ367" s="55"/>
      <c r="GK367" s="55"/>
      <c r="GL367" s="55"/>
      <c r="GM367" s="55"/>
      <c r="GN367" s="55"/>
      <c r="GO367" s="53">
        <f>SUM(GI366:GO366)</f>
        <v>-145.99</v>
      </c>
      <c r="GP367" s="57">
        <v>0.65</v>
      </c>
      <c r="GQ367" s="55"/>
      <c r="GR367" s="55"/>
      <c r="GS367" s="55"/>
      <c r="GT367" s="55"/>
      <c r="GU367" s="55"/>
      <c r="GV367" s="53">
        <f>SUM(GP366:GV366)</f>
        <v>-73.040000000000049</v>
      </c>
      <c r="GW367" s="57">
        <v>-0.57999999999999996</v>
      </c>
      <c r="GX367" s="55"/>
      <c r="GY367" s="55"/>
      <c r="GZ367" s="55"/>
      <c r="HA367" s="55"/>
      <c r="HB367" s="55"/>
      <c r="HC367" s="53">
        <f>SUM(GW366:HC366)</f>
        <v>-158</v>
      </c>
      <c r="HD367" s="57">
        <v>2.6</v>
      </c>
      <c r="HE367" s="55"/>
      <c r="HF367" s="55"/>
      <c r="HG367" s="55"/>
      <c r="HH367" s="55"/>
      <c r="HI367" s="55"/>
      <c r="HJ367" s="53">
        <f>SUM(HD366:HJ366)</f>
        <v>-158.00000000000006</v>
      </c>
      <c r="HK367" s="57">
        <v>1.53</v>
      </c>
      <c r="HL367" s="55"/>
      <c r="HM367" s="55"/>
      <c r="HN367" s="55"/>
      <c r="HO367" s="55"/>
      <c r="HP367" s="55"/>
      <c r="HQ367" s="53">
        <f>SUM(HK366:HQ366)</f>
        <v>-174.99</v>
      </c>
      <c r="HR367" s="57">
        <v>-1.4</v>
      </c>
      <c r="HS367" s="55"/>
      <c r="HT367" s="55"/>
      <c r="HU367" s="55"/>
      <c r="HV367" s="55"/>
      <c r="HW367" s="55"/>
      <c r="HX367" s="53">
        <f>SUM(HR366:HX366)</f>
        <v>-208.99</v>
      </c>
      <c r="HY367" s="57">
        <v>7.44</v>
      </c>
      <c r="HZ367" s="55"/>
      <c r="IA367" s="55"/>
      <c r="IB367" s="55"/>
      <c r="IC367" s="55"/>
      <c r="ID367" s="55"/>
      <c r="IE367" s="53">
        <f>SUM(HY366:IE366)</f>
        <v>-167.00999999999996</v>
      </c>
      <c r="IF367" s="57">
        <v>-1.9</v>
      </c>
      <c r="IG367" s="55"/>
      <c r="IH367" s="55"/>
      <c r="II367" s="55"/>
      <c r="IJ367" s="55"/>
      <c r="IK367" s="55"/>
      <c r="IL367" s="53">
        <f>SUM(IF366:IL366)</f>
        <v>-103.00999999999999</v>
      </c>
      <c r="IM367" s="57">
        <v>0.55000000000000004</v>
      </c>
      <c r="IN367" s="55"/>
      <c r="IO367" s="55"/>
      <c r="IP367" s="55"/>
      <c r="IQ367" s="55"/>
      <c r="IR367" s="55"/>
      <c r="IS367" s="53">
        <f>SUM(IM366:IS366)</f>
        <v>-89.95999999999998</v>
      </c>
    </row>
    <row r="368" spans="1:253" s="30" customFormat="1" ht="11.4" x14ac:dyDescent="0.2">
      <c r="A368" s="30" t="s">
        <v>30</v>
      </c>
      <c r="B368" s="90">
        <f>IM150+B367</f>
        <v>-7.9999999999999405E-2</v>
      </c>
      <c r="H368" s="89">
        <v>73</v>
      </c>
      <c r="I368" s="90">
        <f>B368+I367</f>
        <v>0.47000000000000064</v>
      </c>
      <c r="O368" s="89">
        <v>71</v>
      </c>
      <c r="P368" s="90">
        <f>I368+P367</f>
        <v>0.46000000000000063</v>
      </c>
      <c r="V368" s="89">
        <v>91</v>
      </c>
      <c r="W368" s="90">
        <f>W367+P368</f>
        <v>1.4600000000000006</v>
      </c>
      <c r="AC368" s="89">
        <v>63</v>
      </c>
      <c r="AD368" s="90">
        <f>AD367+W368</f>
        <v>-0.42999999999999927</v>
      </c>
      <c r="AJ368" s="89">
        <v>85</v>
      </c>
      <c r="AK368" s="90">
        <f>AK367+AD368</f>
        <v>0.24000000000000077</v>
      </c>
      <c r="AQ368" s="89">
        <v>91</v>
      </c>
      <c r="AR368" s="90">
        <f>AR367+AK368</f>
        <v>0.36000000000000076</v>
      </c>
      <c r="AX368" s="89">
        <v>69</v>
      </c>
      <c r="AY368" s="90">
        <f>AY367+AR368</f>
        <v>2.3100000000000005</v>
      </c>
      <c r="BE368" s="89">
        <v>59</v>
      </c>
      <c r="BF368" s="90">
        <f>BF367+AY368</f>
        <v>2.2400000000000007</v>
      </c>
      <c r="BL368" s="89">
        <v>78</v>
      </c>
      <c r="BM368" s="90">
        <f>BM367+BF368</f>
        <v>1.0400000000000007</v>
      </c>
      <c r="BS368" s="89">
        <v>41</v>
      </c>
      <c r="BT368" s="90">
        <f>BT367+BM368</f>
        <v>-5.9999999999999387E-2</v>
      </c>
      <c r="BZ368" s="89">
        <v>26</v>
      </c>
      <c r="CA368" s="95">
        <f>CA367+BT368</f>
        <v>0.5500000000000006</v>
      </c>
      <c r="CG368" s="89">
        <v>45</v>
      </c>
      <c r="CH368" s="95">
        <f>CH367+CA368</f>
        <v>0.61000000000000054</v>
      </c>
      <c r="CN368" s="89">
        <v>51</v>
      </c>
      <c r="CO368" s="95">
        <f>CO367+CH368</f>
        <v>1.8200000000000005</v>
      </c>
      <c r="CU368" s="89">
        <v>50</v>
      </c>
      <c r="CV368" s="95">
        <f>CV367+CO368</f>
        <v>0.8100000000000005</v>
      </c>
      <c r="DB368" s="89">
        <v>69</v>
      </c>
      <c r="DC368" s="95">
        <f>DC367+CV368</f>
        <v>0.51000000000000045</v>
      </c>
      <c r="DI368" s="89">
        <v>66</v>
      </c>
      <c r="DJ368" s="95">
        <f>DJ367+DC368</f>
        <v>2.4000000000000004</v>
      </c>
      <c r="DP368" s="89">
        <v>81</v>
      </c>
      <c r="DQ368" s="98">
        <f>DJ368+DQ367</f>
        <v>2.1300000000000003</v>
      </c>
      <c r="DW368" s="89">
        <v>78</v>
      </c>
      <c r="DX368" s="98">
        <f>DQ368+DX367</f>
        <v>3.0100000000000002</v>
      </c>
      <c r="ED368" s="89">
        <v>79</v>
      </c>
      <c r="EE368" s="98">
        <f>DX368+EE367</f>
        <v>2.6700000000000004</v>
      </c>
      <c r="EK368" s="89">
        <v>62</v>
      </c>
      <c r="EL368" s="98">
        <f>EE368+EL367</f>
        <v>-0.7799999999999998</v>
      </c>
      <c r="ER368" s="89">
        <v>49</v>
      </c>
      <c r="ES368" s="115">
        <f>EL368+ES367</f>
        <v>0.46000000000000019</v>
      </c>
      <c r="EY368" s="89">
        <v>42</v>
      </c>
      <c r="EZ368" s="115">
        <f>ES368+EZ367</f>
        <v>-0.93999999999999972</v>
      </c>
      <c r="FF368" s="89">
        <v>13</v>
      </c>
      <c r="FG368" s="115">
        <f>EZ368+FG367</f>
        <v>-2.2299999999999995</v>
      </c>
      <c r="FM368" s="89">
        <v>4</v>
      </c>
      <c r="FN368" s="115">
        <f>FG368+FN367</f>
        <v>-1.7999999999999996</v>
      </c>
      <c r="FT368" s="89">
        <v>12</v>
      </c>
      <c r="FU368" s="115">
        <f>FN368+FU367</f>
        <v>-4.0799999999999992</v>
      </c>
      <c r="GA368" s="89">
        <v>9</v>
      </c>
      <c r="GB368" s="115">
        <f>FU368+GB367</f>
        <v>-4.6799999999999988</v>
      </c>
      <c r="GH368" s="89">
        <v>-20</v>
      </c>
      <c r="GI368" s="115">
        <f>GB368+GI367</f>
        <v>-2.9299999999999988</v>
      </c>
      <c r="GO368" s="89">
        <v>5</v>
      </c>
      <c r="GP368" s="115">
        <f>GI368+GP367</f>
        <v>-2.2799999999999989</v>
      </c>
      <c r="GV368" s="89">
        <v>-69</v>
      </c>
      <c r="GW368" s="115">
        <f>GP368+GW367</f>
        <v>-2.859999999999999</v>
      </c>
      <c r="HC368" s="89">
        <v>-73</v>
      </c>
      <c r="HD368" s="115">
        <f>GW368+HD367</f>
        <v>-0.2599999999999989</v>
      </c>
      <c r="HJ368" s="89">
        <v>-116</v>
      </c>
      <c r="HK368" s="115">
        <f>HD368+HK367</f>
        <v>1.2700000000000011</v>
      </c>
      <c r="HQ368" s="89">
        <v>-173</v>
      </c>
      <c r="HR368" s="115">
        <f>HK368+HR367</f>
        <v>-0.12999999999999878</v>
      </c>
      <c r="HX368" s="89">
        <v>0</v>
      </c>
      <c r="HY368" s="115">
        <f>HR368+HY367</f>
        <v>7.3100000000000014</v>
      </c>
      <c r="IE368" s="89">
        <v>0</v>
      </c>
      <c r="IF368" s="115">
        <f>HY368+IF367</f>
        <v>5.4100000000000019</v>
      </c>
      <c r="IL368" s="89">
        <v>0</v>
      </c>
      <c r="IM368" s="115">
        <f>IF368+IM367</f>
        <v>5.9600000000000017</v>
      </c>
      <c r="IS368" s="89">
        <v>0</v>
      </c>
    </row>
    <row r="369" spans="1:253" x14ac:dyDescent="0.2">
      <c r="A369" s="32" t="s">
        <v>45</v>
      </c>
      <c r="B369" s="32"/>
      <c r="C369" s="32"/>
      <c r="D369" s="32"/>
      <c r="E369" s="32"/>
      <c r="F369" s="32"/>
      <c r="G369" s="32"/>
      <c r="H369" s="32">
        <f>SUM(B361:H361)</f>
        <v>345.29999999999995</v>
      </c>
      <c r="I369" s="32">
        <f>H369/7</f>
        <v>49.328571428571422</v>
      </c>
      <c r="J369" s="32"/>
      <c r="K369" s="32"/>
      <c r="L369" s="32"/>
      <c r="M369" s="32"/>
      <c r="N369" s="32"/>
      <c r="O369" s="32">
        <f>SUM(I361:O361)</f>
        <v>348.1</v>
      </c>
      <c r="P369" s="32">
        <f>O369/7</f>
        <v>49.728571428571435</v>
      </c>
      <c r="Q369" s="32"/>
      <c r="R369" s="32"/>
      <c r="S369" s="32"/>
      <c r="T369" s="32"/>
      <c r="U369" s="32"/>
      <c r="V369" s="32">
        <f>SUM(P361:V361)</f>
        <v>344.70000000000005</v>
      </c>
      <c r="W369" s="32">
        <f>V369/7</f>
        <v>49.242857142857147</v>
      </c>
      <c r="X369" s="32"/>
      <c r="Y369" s="32"/>
      <c r="Z369" s="32"/>
      <c r="AA369" s="32"/>
      <c r="AB369" s="32"/>
      <c r="AC369" s="32">
        <f>SUM(W361:AC361)</f>
        <v>333</v>
      </c>
      <c r="AD369" s="32">
        <f>AC369/7</f>
        <v>47.571428571428569</v>
      </c>
      <c r="AE369" s="32"/>
      <c r="AF369" s="32"/>
      <c r="AG369" s="32"/>
      <c r="AH369" s="32"/>
      <c r="AI369" s="32"/>
      <c r="AJ369" s="32">
        <f>SUM(AD361:AJ361)</f>
        <v>333.8</v>
      </c>
      <c r="AK369" s="32">
        <f>AJ369/7</f>
        <v>47.68571428571429</v>
      </c>
      <c r="AL369" s="32"/>
      <c r="AM369" s="32"/>
      <c r="AN369" s="32"/>
      <c r="AO369" s="32"/>
      <c r="AP369" s="32"/>
      <c r="AQ369" s="32">
        <f>SUM(AK361:AQ361)</f>
        <v>329.5</v>
      </c>
      <c r="AR369" s="32">
        <f>AQ369/7</f>
        <v>47.071428571428569</v>
      </c>
      <c r="AS369" s="32"/>
      <c r="AT369" s="32"/>
      <c r="AU369" s="32"/>
      <c r="AV369" s="32"/>
      <c r="AW369" s="32"/>
      <c r="AX369" s="32">
        <f>SUM(AR361:AX361)</f>
        <v>334.59999999999997</v>
      </c>
      <c r="AY369" s="32">
        <f>AX369/7</f>
        <v>47.8</v>
      </c>
      <c r="AZ369" s="32"/>
      <c r="BA369" s="32"/>
      <c r="BB369" s="32"/>
      <c r="BC369" s="32"/>
      <c r="BD369" s="32"/>
      <c r="BE369" s="32">
        <f>SUM(AY361:BE361)</f>
        <v>334.99999999999994</v>
      </c>
      <c r="BF369" s="32">
        <f>BE369/7</f>
        <v>47.857142857142847</v>
      </c>
      <c r="BG369" s="32"/>
      <c r="BH369" s="32"/>
      <c r="BI369" s="32"/>
      <c r="BJ369" s="32"/>
      <c r="BK369" s="32"/>
      <c r="BL369" s="32">
        <f>SUM(BF361:BL361)</f>
        <v>346.5</v>
      </c>
      <c r="BM369" s="32">
        <f>BL369/7</f>
        <v>49.5</v>
      </c>
      <c r="BN369" s="32"/>
      <c r="BO369" s="32"/>
      <c r="BP369" s="32"/>
      <c r="BQ369" s="32"/>
      <c r="BR369" s="32"/>
      <c r="BS369" s="32">
        <f>SUM(BM361:BS361)</f>
        <v>355.1</v>
      </c>
      <c r="BT369" s="32">
        <f>BS369/7</f>
        <v>50.728571428571435</v>
      </c>
      <c r="BU369" s="32"/>
      <c r="BV369" s="32"/>
      <c r="BW369" s="32"/>
      <c r="BX369" s="32"/>
      <c r="BY369" s="32"/>
      <c r="BZ369" s="32">
        <f>SUM(BT361:BZ361)</f>
        <v>337.4</v>
      </c>
      <c r="CA369" s="32">
        <f>BZ369/7</f>
        <v>48.199999999999996</v>
      </c>
      <c r="CB369" s="32"/>
      <c r="CC369" s="32"/>
      <c r="CD369" s="32"/>
      <c r="CE369" s="32"/>
      <c r="CF369" s="32"/>
      <c r="CG369" s="32">
        <f>SUM(CA361:CG361)</f>
        <v>339.70000000000005</v>
      </c>
      <c r="CH369" s="32">
        <f>CG369/7</f>
        <v>48.528571428571432</v>
      </c>
      <c r="CI369" s="32"/>
      <c r="CJ369" s="32"/>
      <c r="CK369" s="32"/>
      <c r="CL369" s="32"/>
      <c r="CM369" s="32"/>
      <c r="CN369" s="32">
        <f>SUM(CH361:CN361)</f>
        <v>353.1</v>
      </c>
      <c r="CO369" s="32">
        <f>CN369/7</f>
        <v>50.442857142857143</v>
      </c>
      <c r="CP369" s="32"/>
      <c r="CQ369" s="32"/>
      <c r="CR369" s="32"/>
      <c r="CS369" s="32"/>
      <c r="CT369" s="32"/>
      <c r="CU369" s="32">
        <f>SUM(CO361:CU361)</f>
        <v>358.59999999999997</v>
      </c>
      <c r="CV369" s="32">
        <f>CU369/7</f>
        <v>51.228571428571421</v>
      </c>
      <c r="CW369" s="32"/>
      <c r="CX369" s="32"/>
      <c r="CY369" s="32"/>
      <c r="CZ369" s="32"/>
      <c r="DA369" s="32"/>
      <c r="DB369" s="32">
        <f>SUM(CV361:DB361)</f>
        <v>352.5</v>
      </c>
      <c r="DC369" s="32">
        <f>DB369/7</f>
        <v>50.357142857142854</v>
      </c>
      <c r="DD369" s="32"/>
      <c r="DE369" s="32"/>
      <c r="DF369" s="32"/>
      <c r="DG369" s="32"/>
      <c r="DH369" s="32"/>
      <c r="DI369" s="32">
        <f>SUM(DC361:DI361)</f>
        <v>361.40000000000003</v>
      </c>
      <c r="DJ369" s="32">
        <f>DI369/7</f>
        <v>51.628571428571433</v>
      </c>
      <c r="DK369" s="32"/>
      <c r="DL369" s="32"/>
      <c r="DM369" s="32"/>
      <c r="DN369" s="32"/>
      <c r="DO369" s="32"/>
      <c r="DP369" s="32">
        <f>SUM(DJ361:DP361)</f>
        <v>367.6</v>
      </c>
      <c r="DQ369" s="32">
        <f>DP369/7</f>
        <v>52.51428571428572</v>
      </c>
      <c r="DR369" s="32"/>
      <c r="DS369" s="32"/>
      <c r="DT369" s="32"/>
      <c r="DU369" s="32"/>
      <c r="DV369" s="32"/>
      <c r="DW369" s="32">
        <f>SUM(DQ361:DW361)</f>
        <v>348.7</v>
      </c>
      <c r="DX369" s="32">
        <f>DW369/7</f>
        <v>49.81428571428571</v>
      </c>
      <c r="DY369" s="32"/>
      <c r="DZ369" s="32"/>
      <c r="EA369" s="32"/>
      <c r="EB369" s="32"/>
      <c r="EC369" s="32"/>
      <c r="ED369" s="32">
        <f>SUM(DX361:ED361)</f>
        <v>344.4</v>
      </c>
      <c r="EE369" s="32">
        <f>ED369/7</f>
        <v>49.199999999999996</v>
      </c>
      <c r="EF369" s="32"/>
      <c r="EG369" s="32"/>
      <c r="EH369" s="32"/>
      <c r="EI369" s="32"/>
      <c r="EJ369" s="32"/>
      <c r="EK369" s="32">
        <f>SUM(EE361:EK361)</f>
        <v>341.5</v>
      </c>
      <c r="EL369" s="32">
        <f>EK369/7</f>
        <v>48.785714285714285</v>
      </c>
      <c r="EM369" s="32"/>
      <c r="EN369" s="32"/>
      <c r="EO369" s="32"/>
      <c r="EP369" s="32"/>
      <c r="EQ369" s="32"/>
      <c r="ER369" s="32">
        <f>SUM(EL361:ER361)</f>
        <v>333.40000000000003</v>
      </c>
      <c r="ES369" s="32">
        <f>ER369/7</f>
        <v>47.628571428571433</v>
      </c>
      <c r="ET369" s="32"/>
      <c r="EU369" s="32"/>
      <c r="EV369" s="32"/>
      <c r="EW369" s="32"/>
      <c r="EX369" s="32"/>
      <c r="EY369" s="32">
        <f>SUM(ES361:EY361)</f>
        <v>375</v>
      </c>
      <c r="EZ369" s="32">
        <f>EY369/7</f>
        <v>53.571428571428569</v>
      </c>
      <c r="FA369" s="32"/>
      <c r="FB369" s="32"/>
      <c r="FC369" s="32"/>
      <c r="FD369" s="32"/>
      <c r="FE369" s="32"/>
      <c r="FF369" s="32">
        <f>SUM(EZ361:FF361)</f>
        <v>323.2</v>
      </c>
      <c r="FG369" s="32">
        <f>FF369/7</f>
        <v>46.171428571428571</v>
      </c>
      <c r="FH369" s="32"/>
      <c r="FI369" s="32"/>
      <c r="FJ369" s="32"/>
      <c r="FK369" s="32"/>
      <c r="FL369" s="32"/>
      <c r="FM369" s="32">
        <f>SUM(FG361:FM361)</f>
        <v>315.2</v>
      </c>
      <c r="FN369" s="32">
        <f>FM369/7</f>
        <v>45.028571428571425</v>
      </c>
      <c r="FO369" s="32"/>
      <c r="FP369" s="32"/>
      <c r="FQ369" s="32"/>
      <c r="FR369" s="32"/>
      <c r="FS369" s="32"/>
      <c r="FT369" s="32">
        <f>SUM(FN361:FT361)</f>
        <v>352.2</v>
      </c>
      <c r="FU369" s="32">
        <f>FT369/7</f>
        <v>50.31428571428571</v>
      </c>
      <c r="FV369" s="32"/>
      <c r="FW369" s="32"/>
      <c r="FX369" s="32"/>
      <c r="FY369" s="32"/>
      <c r="FZ369" s="32"/>
      <c r="GA369" s="27">
        <f>SUM(FU361:GA361)</f>
        <v>378.3</v>
      </c>
      <c r="GB369" s="27">
        <f>GA369/7</f>
        <v>54.042857142857144</v>
      </c>
      <c r="GC369" s="27"/>
      <c r="GD369" s="32"/>
      <c r="GE369" s="32"/>
      <c r="GF369" s="32"/>
      <c r="GG369" s="32"/>
      <c r="GH369" s="32">
        <f>SUM(GB361:GH361)</f>
        <v>462.1</v>
      </c>
      <c r="GI369" s="32">
        <f>GH369/7</f>
        <v>66.01428571428572</v>
      </c>
      <c r="GJ369" s="32"/>
      <c r="GK369" s="32"/>
      <c r="GL369" s="32"/>
      <c r="GM369" s="32"/>
      <c r="GN369" s="32"/>
      <c r="GO369" s="32">
        <f>SUM(GI361:GO361)</f>
        <v>526.29999999999995</v>
      </c>
      <c r="GP369" s="32">
        <f>GO369/7</f>
        <v>75.185714285714283</v>
      </c>
      <c r="GQ369" s="32"/>
      <c r="GR369" s="32"/>
      <c r="GS369" s="32"/>
      <c r="GT369" s="32"/>
      <c r="GU369" s="32"/>
      <c r="GV369" s="32">
        <f>SUM(GP361:GV361)</f>
        <v>457.90000000000003</v>
      </c>
      <c r="GW369" s="32">
        <f>GV369/7</f>
        <v>65.414285714285725</v>
      </c>
      <c r="GX369" s="32"/>
      <c r="GY369" s="32"/>
      <c r="GZ369" s="32"/>
      <c r="HA369" s="32"/>
      <c r="HB369" s="32"/>
      <c r="HC369" s="32">
        <f>SUM(GW361:HC361)</f>
        <v>538.79999999999995</v>
      </c>
      <c r="HD369" s="32">
        <f>HC369/7</f>
        <v>76.971428571428561</v>
      </c>
      <c r="HE369" s="32"/>
      <c r="HF369" s="32"/>
      <c r="HG369" s="32"/>
      <c r="HH369" s="32"/>
      <c r="HI369" s="32"/>
      <c r="HJ369" s="32">
        <f>SUM(HD361:HJ361)</f>
        <v>557</v>
      </c>
      <c r="HK369" s="32">
        <f>HJ369/7</f>
        <v>79.571428571428569</v>
      </c>
      <c r="HL369" s="32"/>
      <c r="HM369" s="32"/>
      <c r="HN369" s="32"/>
      <c r="HO369" s="32"/>
      <c r="HP369" s="32"/>
      <c r="HQ369" s="32">
        <f>SUM(HK361:HQ361)</f>
        <v>584.70000000000005</v>
      </c>
      <c r="HR369" s="32">
        <f>HQ369/7</f>
        <v>83.528571428571439</v>
      </c>
      <c r="HS369" s="32"/>
      <c r="HT369" s="32"/>
      <c r="HU369" s="32"/>
      <c r="HV369" s="32"/>
      <c r="HW369" s="32"/>
      <c r="HX369" s="32">
        <f>SUM(HR361:HX361)</f>
        <v>608.9</v>
      </c>
      <c r="HY369" s="32">
        <f>HX369/7</f>
        <v>86.98571428571428</v>
      </c>
      <c r="HZ369" s="32"/>
      <c r="IA369" s="32"/>
      <c r="IB369" s="32"/>
      <c r="IC369" s="32"/>
      <c r="ID369" s="32"/>
      <c r="IE369" s="32">
        <f>SUM(HY361:IE361)</f>
        <v>619.00000000000011</v>
      </c>
      <c r="IF369" s="32">
        <f>IE369/7</f>
        <v>88.428571428571445</v>
      </c>
      <c r="IG369" s="32"/>
      <c r="IH369" s="32"/>
      <c r="II369" s="32"/>
      <c r="IJ369" s="32"/>
      <c r="IK369" s="32"/>
      <c r="IL369" s="32">
        <f>SUM(IF361:IL361)</f>
        <v>544</v>
      </c>
      <c r="IM369" s="32">
        <f>IL369/7</f>
        <v>77.714285714285708</v>
      </c>
      <c r="IN369" s="32"/>
      <c r="IO369" s="32"/>
      <c r="IP369" s="32"/>
      <c r="IQ369" s="32"/>
      <c r="IR369" s="32"/>
      <c r="IS369" s="32">
        <f>SUM(IM361:IS361)</f>
        <v>534.70000000000005</v>
      </c>
    </row>
    <row r="370" spans="1:253" x14ac:dyDescent="0.2">
      <c r="A370" s="32" t="s">
        <v>46</v>
      </c>
      <c r="B370" s="32"/>
      <c r="C370" s="32"/>
      <c r="D370" s="32"/>
      <c r="E370" s="32"/>
      <c r="F370" s="32"/>
      <c r="G370" s="32"/>
      <c r="H370" s="32">
        <f>SUM(B362:H362)</f>
        <v>333.601</v>
      </c>
      <c r="I370" s="32">
        <f>H370/7</f>
        <v>47.657285714285713</v>
      </c>
      <c r="J370" s="32">
        <v>47.4</v>
      </c>
      <c r="K370" s="32"/>
      <c r="L370" s="32"/>
      <c r="M370" s="32"/>
      <c r="N370" s="32"/>
      <c r="O370" s="32">
        <f>SUM(I362:O362)</f>
        <v>328.99</v>
      </c>
      <c r="P370" s="32">
        <f>O370/7</f>
        <v>46.998571428571431</v>
      </c>
      <c r="Q370" s="32">
        <v>47.4</v>
      </c>
      <c r="R370" s="32"/>
      <c r="S370" s="32"/>
      <c r="T370" s="32"/>
      <c r="U370" s="32"/>
      <c r="V370" s="32">
        <f>SUM(P362:V362)</f>
        <v>325.74299999999999</v>
      </c>
      <c r="W370" s="32">
        <f>V370/7</f>
        <v>46.534714285714287</v>
      </c>
      <c r="X370" s="32">
        <v>47.4</v>
      </c>
      <c r="Y370" s="32"/>
      <c r="Z370" s="32"/>
      <c r="AA370" s="32"/>
      <c r="AB370" s="32"/>
      <c r="AC370" s="32">
        <f>SUM(W362:AC362)</f>
        <v>328.315</v>
      </c>
      <c r="AD370" s="32">
        <f>AC370/7</f>
        <v>46.902142857142856</v>
      </c>
      <c r="AE370" s="32">
        <v>47.4</v>
      </c>
      <c r="AF370" s="32"/>
      <c r="AG370" s="32"/>
      <c r="AH370" s="32"/>
      <c r="AI370" s="32"/>
      <c r="AJ370" s="32">
        <f>SUM(AD362:AJ362)</f>
        <v>327.59199999999998</v>
      </c>
      <c r="AK370" s="32">
        <f>AJ370/7</f>
        <v>46.798857142857138</v>
      </c>
      <c r="AL370" s="32">
        <v>47.4</v>
      </c>
      <c r="AM370" s="32"/>
      <c r="AN370" s="32"/>
      <c r="AO370" s="32"/>
      <c r="AP370" s="32"/>
      <c r="AQ370" s="32">
        <f>SUM(AK362:AQ362)</f>
        <v>330.09000000000003</v>
      </c>
      <c r="AR370" s="32">
        <f>AQ370/7</f>
        <v>47.155714285714289</v>
      </c>
      <c r="AS370" s="32">
        <v>47.4</v>
      </c>
      <c r="AT370" s="32"/>
      <c r="AU370" s="32"/>
      <c r="AV370" s="32"/>
      <c r="AW370" s="32"/>
      <c r="AX370" s="32">
        <f>SUM(AR362:AX362)</f>
        <v>333.89800000000002</v>
      </c>
      <c r="AY370" s="32">
        <f>AX370/7</f>
        <v>47.699714285714286</v>
      </c>
      <c r="AZ370" s="32">
        <v>47.4</v>
      </c>
      <c r="BA370" s="32"/>
      <c r="BB370" s="32"/>
      <c r="BC370" s="32"/>
      <c r="BD370" s="32"/>
      <c r="BE370" s="32">
        <f>SUM(AY362:BE362)</f>
        <v>335.49299999999999</v>
      </c>
      <c r="BF370" s="32">
        <f>BE370/7</f>
        <v>47.927571428571426</v>
      </c>
      <c r="BG370" s="32">
        <v>47.4</v>
      </c>
      <c r="BH370" s="32"/>
      <c r="BI370" s="32"/>
      <c r="BJ370" s="32"/>
      <c r="BK370" s="32"/>
      <c r="BL370" s="32">
        <f>SUM(BF362:BL362)</f>
        <v>336.86699999999996</v>
      </c>
      <c r="BM370" s="32">
        <f>BL370/7</f>
        <v>48.12385714285714</v>
      </c>
      <c r="BN370" s="32">
        <v>47.4</v>
      </c>
      <c r="BO370" s="32"/>
      <c r="BP370" s="32"/>
      <c r="BQ370" s="32"/>
      <c r="BR370" s="32"/>
      <c r="BS370" s="32">
        <f>SUM(BM362:BS362)</f>
        <v>337.96500000000003</v>
      </c>
      <c r="BT370" s="32">
        <f>BS370/7</f>
        <v>48.280714285714289</v>
      </c>
      <c r="BU370" s="32">
        <v>47.4</v>
      </c>
      <c r="BV370" s="32"/>
      <c r="BW370" s="32"/>
      <c r="BX370" s="32"/>
      <c r="BY370" s="32"/>
      <c r="BZ370" s="32">
        <f>SUM(BT362:BZ362)</f>
        <v>339.28100000000001</v>
      </c>
      <c r="CA370" s="32">
        <f>BZ370/7</f>
        <v>48.468714285714285</v>
      </c>
      <c r="CB370" s="32">
        <v>47.4</v>
      </c>
      <c r="CC370" s="32"/>
      <c r="CD370" s="32"/>
      <c r="CE370" s="32"/>
      <c r="CF370" s="32"/>
      <c r="CG370" s="32">
        <f>SUM(CA362:CG362)</f>
        <v>340.04599999999999</v>
      </c>
      <c r="CH370" s="32">
        <f>CG370/7</f>
        <v>48.577999999999996</v>
      </c>
      <c r="CI370" s="32">
        <v>47.4</v>
      </c>
      <c r="CJ370" s="32"/>
      <c r="CK370" s="32"/>
      <c r="CL370" s="32"/>
      <c r="CM370" s="32"/>
      <c r="CN370" s="32">
        <f>SUM(CH362:CN362)</f>
        <v>339.79</v>
      </c>
      <c r="CO370" s="32">
        <f>CN370/7</f>
        <v>48.541428571428575</v>
      </c>
      <c r="CP370" s="32">
        <v>47.4</v>
      </c>
      <c r="CQ370" s="32"/>
      <c r="CR370" s="32"/>
      <c r="CS370" s="32"/>
      <c r="CT370" s="32"/>
      <c r="CU370" s="32">
        <f>SUM(CO362:CU362)</f>
        <v>338.39699999999999</v>
      </c>
      <c r="CV370" s="32">
        <f>CU370/7</f>
        <v>48.34242857142857</v>
      </c>
      <c r="CW370" s="32">
        <v>47.4</v>
      </c>
      <c r="CX370" s="32"/>
      <c r="CY370" s="32"/>
      <c r="CZ370" s="32"/>
      <c r="DA370" s="32"/>
      <c r="DB370" s="32">
        <f>SUM(CV362:DB362)</f>
        <v>336.34100000000001</v>
      </c>
      <c r="DC370" s="32">
        <f>DB370/7</f>
        <v>48.04871428571429</v>
      </c>
      <c r="DD370" s="32">
        <v>47.4</v>
      </c>
      <c r="DE370" s="32"/>
      <c r="DF370" s="32"/>
      <c r="DG370" s="32"/>
      <c r="DH370" s="32"/>
      <c r="DI370" s="32">
        <f>SUM(DC362:DI362)</f>
        <v>331.98399999999998</v>
      </c>
      <c r="DJ370" s="32">
        <f>DI370/7</f>
        <v>47.426285714285711</v>
      </c>
      <c r="DK370" s="32">
        <v>47.4</v>
      </c>
      <c r="DL370" s="32"/>
      <c r="DM370" s="32"/>
      <c r="DN370" s="32"/>
      <c r="DO370" s="32"/>
      <c r="DP370" s="32">
        <f>SUM(DJ362:DP362)</f>
        <v>326.86600000000004</v>
      </c>
      <c r="DQ370" s="32">
        <f>DP370/7</f>
        <v>46.695142857142862</v>
      </c>
      <c r="DR370" s="32">
        <v>47.4</v>
      </c>
      <c r="DS370" s="32"/>
      <c r="DT370" s="32"/>
      <c r="DU370" s="32"/>
      <c r="DV370" s="32"/>
      <c r="DW370" s="32">
        <f>SUM(DQ362:DW362)</f>
        <v>326.43699999999995</v>
      </c>
      <c r="DX370" s="32">
        <f>DW370/7</f>
        <v>46.633857142857138</v>
      </c>
      <c r="DY370" s="32">
        <v>47.4</v>
      </c>
      <c r="DZ370" s="32"/>
      <c r="EA370" s="32"/>
      <c r="EB370" s="32"/>
      <c r="EC370" s="32"/>
      <c r="ED370" s="32">
        <f>SUM(DX362:ED362)</f>
        <v>322.53399999999999</v>
      </c>
      <c r="EE370" s="32">
        <f>ED370/7</f>
        <v>46.07628571428571</v>
      </c>
      <c r="EF370" s="32">
        <v>47.4</v>
      </c>
      <c r="EG370" s="32"/>
      <c r="EH370" s="32"/>
      <c r="EI370" s="32"/>
      <c r="EJ370" s="32"/>
      <c r="EK370" s="32">
        <f>SUM(EE362:EK362)</f>
        <v>322.91800000000001</v>
      </c>
      <c r="EL370" s="32">
        <f>EK370/7</f>
        <v>46.131142857142855</v>
      </c>
      <c r="EM370" s="32">
        <v>47.4</v>
      </c>
      <c r="EN370" s="32"/>
      <c r="EO370" s="32"/>
      <c r="EP370" s="32"/>
      <c r="EQ370" s="32"/>
      <c r="ER370" s="32">
        <f>SUM(EL362:ER362)</f>
        <v>325.97799999999995</v>
      </c>
      <c r="ES370" s="32">
        <f>ER370/7</f>
        <v>46.568285714285707</v>
      </c>
      <c r="ET370" s="32">
        <v>47.4</v>
      </c>
      <c r="EU370" s="32"/>
      <c r="EV370" s="32"/>
      <c r="EW370" s="32"/>
      <c r="EX370" s="32"/>
      <c r="EY370" s="32">
        <f>SUM(ES362:EY362)</f>
        <v>330.07000000000005</v>
      </c>
      <c r="EZ370" s="32">
        <f>EY370/7</f>
        <v>47.152857142857151</v>
      </c>
      <c r="FA370" s="32">
        <v>47.4</v>
      </c>
      <c r="FB370" s="32"/>
      <c r="FC370" s="32"/>
      <c r="FD370" s="32"/>
      <c r="FE370" s="32"/>
      <c r="FF370" s="32">
        <f>SUM(EZ362:FF362)</f>
        <v>344.27600000000001</v>
      </c>
      <c r="FG370" s="32">
        <f>FF370/7</f>
        <v>49.182285714285719</v>
      </c>
      <c r="FH370" s="32">
        <v>47.4</v>
      </c>
      <c r="FI370" s="32"/>
      <c r="FJ370" s="32"/>
      <c r="FK370" s="32"/>
      <c r="FL370" s="32"/>
      <c r="FM370" s="32">
        <f>SUM(FG362:FM362)</f>
        <v>359.78299999999996</v>
      </c>
      <c r="FN370" s="32">
        <f>FM370/7</f>
        <v>51.397571428571425</v>
      </c>
      <c r="FO370" s="32">
        <v>47.4</v>
      </c>
      <c r="FP370" s="32"/>
      <c r="FQ370" s="32"/>
      <c r="FR370" s="32"/>
      <c r="FS370" s="32"/>
      <c r="FT370" s="32">
        <f>SUM(FN362:FT362)</f>
        <v>376.74899999999997</v>
      </c>
      <c r="FU370" s="32">
        <f>FT370/7</f>
        <v>53.821285714285708</v>
      </c>
      <c r="FV370" s="32">
        <v>47.4</v>
      </c>
      <c r="FW370" s="32"/>
      <c r="FX370" s="32"/>
      <c r="FY370" s="32"/>
      <c r="FZ370" s="32"/>
      <c r="GA370" s="27">
        <f>SUM(FU362:GA362)</f>
        <v>395.49199999999996</v>
      </c>
      <c r="GB370" s="27">
        <f>GA370/7</f>
        <v>56.49885714285714</v>
      </c>
      <c r="GC370" s="27">
        <v>47.4</v>
      </c>
      <c r="GD370" s="32"/>
      <c r="GE370" s="32"/>
      <c r="GF370" s="32"/>
      <c r="GG370" s="32"/>
      <c r="GH370" s="32">
        <f>SUM(GB362:GH362)</f>
        <v>415.62799999999999</v>
      </c>
      <c r="GI370" s="32">
        <f>GH370/7</f>
        <v>59.375428571428571</v>
      </c>
      <c r="GJ370" s="32">
        <v>47.4</v>
      </c>
      <c r="GK370" s="32"/>
      <c r="GL370" s="32"/>
      <c r="GM370" s="32"/>
      <c r="GN370" s="32"/>
      <c r="GO370" s="32">
        <f>SUM(GI362:GO362)</f>
        <v>437.23900000000003</v>
      </c>
      <c r="GP370" s="32">
        <f>GO370/7</f>
        <v>62.462714285714291</v>
      </c>
      <c r="GQ370" s="32">
        <v>47.4</v>
      </c>
      <c r="GR370" s="32"/>
      <c r="GS370" s="32"/>
      <c r="GT370" s="32"/>
      <c r="GU370" s="32"/>
      <c r="GV370" s="32">
        <f>SUM(GP362:GV362)</f>
        <v>461.65599999999995</v>
      </c>
      <c r="GW370" s="32">
        <f>GV370/7</f>
        <v>65.950857142857132</v>
      </c>
      <c r="GX370" s="32">
        <v>47.4</v>
      </c>
      <c r="GY370" s="32"/>
      <c r="GZ370" s="32"/>
      <c r="HA370" s="32"/>
      <c r="HB370" s="32"/>
      <c r="HC370" s="32">
        <f>SUM(GW362:HC362)</f>
        <v>490.19800000000004</v>
      </c>
      <c r="HD370" s="32">
        <f>HC370/7</f>
        <v>70.028285714285715</v>
      </c>
      <c r="HE370" s="32">
        <v>47.4</v>
      </c>
      <c r="HF370" s="32"/>
      <c r="HG370" s="32"/>
      <c r="HH370" s="32"/>
      <c r="HI370" s="32"/>
      <c r="HJ370" s="32">
        <f>SUM(HD362:HJ362)</f>
        <v>514.41499999999996</v>
      </c>
      <c r="HK370" s="32">
        <f>HJ370/7</f>
        <v>73.487857142857138</v>
      </c>
      <c r="HL370" s="32">
        <v>47.4</v>
      </c>
      <c r="HM370" s="32"/>
      <c r="HN370" s="32"/>
      <c r="HO370" s="32"/>
      <c r="HP370" s="32"/>
      <c r="HQ370" s="32">
        <f>SUM(HK362:HQ362)</f>
        <v>529.71499999999992</v>
      </c>
      <c r="HR370" s="32">
        <f>HQ370/7</f>
        <v>75.673571428571421</v>
      </c>
      <c r="HS370" s="32">
        <v>47.4</v>
      </c>
      <c r="HT370" s="32"/>
      <c r="HU370" s="32"/>
      <c r="HV370" s="32"/>
      <c r="HW370" s="32"/>
      <c r="HX370" s="32">
        <f>SUM(HR362:HX362)</f>
        <v>551.67499999999995</v>
      </c>
      <c r="HY370" s="32">
        <f>HX370/7</f>
        <v>78.810714285714283</v>
      </c>
      <c r="HZ370" s="32">
        <v>47.4</v>
      </c>
      <c r="IA370" s="32"/>
      <c r="IB370" s="32"/>
      <c r="IC370" s="32"/>
      <c r="ID370" s="32"/>
      <c r="IE370" s="32">
        <f>SUM(HY362:IE362)</f>
        <v>563.91399999999999</v>
      </c>
      <c r="IF370" s="32">
        <f>IE370/7</f>
        <v>80.559142857142859</v>
      </c>
      <c r="IG370" s="32">
        <v>47.4</v>
      </c>
      <c r="IH370" s="32"/>
      <c r="II370" s="32"/>
      <c r="IJ370" s="32"/>
      <c r="IK370" s="32"/>
      <c r="IL370" s="32">
        <f>SUM(IF362:IL362)</f>
        <v>569.23699999999997</v>
      </c>
      <c r="IM370" s="32">
        <f>IL370/7</f>
        <v>81.319571428571422</v>
      </c>
      <c r="IN370" s="32">
        <v>47.4</v>
      </c>
      <c r="IO370" s="32"/>
      <c r="IP370" s="32"/>
      <c r="IQ370" s="32"/>
      <c r="IR370" s="32"/>
      <c r="IS370" s="32">
        <f>SUM(IM362:IS362)</f>
        <v>574.44799999999998</v>
      </c>
    </row>
    <row r="371" spans="1:253" x14ac:dyDescent="0.2">
      <c r="A371" s="32" t="s">
        <v>49</v>
      </c>
      <c r="B371" s="32"/>
      <c r="C371" s="32"/>
      <c r="D371" s="32"/>
      <c r="E371" s="32"/>
      <c r="F371" s="32"/>
      <c r="G371" s="32"/>
      <c r="H371" s="34">
        <f>SUM(B363:H363)</f>
        <v>345.29999999999995</v>
      </c>
      <c r="I371" s="32">
        <f>H371/7</f>
        <v>49.328571428571422</v>
      </c>
      <c r="J371" s="32"/>
      <c r="K371" s="32"/>
      <c r="L371" s="32"/>
      <c r="M371" s="32"/>
      <c r="N371" s="32"/>
      <c r="O371" s="34">
        <f>SUM(I363:O363)</f>
        <v>348.1</v>
      </c>
      <c r="P371" s="32">
        <f>O371/7</f>
        <v>49.728571428571435</v>
      </c>
      <c r="Q371" s="32"/>
      <c r="R371" s="32"/>
      <c r="S371" s="32"/>
      <c r="T371" s="32"/>
      <c r="U371" s="32"/>
      <c r="V371" s="34">
        <f>SUM(P363:V363)</f>
        <v>348.5</v>
      </c>
      <c r="W371" s="32">
        <f>V371/7</f>
        <v>49.785714285714285</v>
      </c>
      <c r="X371" s="32"/>
      <c r="Y371" s="32"/>
      <c r="Z371" s="32"/>
      <c r="AA371" s="32"/>
      <c r="AB371" s="32"/>
      <c r="AC371" s="34">
        <f>SUM(W363:AC363)</f>
        <v>333</v>
      </c>
      <c r="AD371" s="32">
        <f>AC371/7</f>
        <v>47.571428571428569</v>
      </c>
      <c r="AE371" s="32"/>
      <c r="AF371" s="32"/>
      <c r="AG371" s="32"/>
      <c r="AH371" s="32"/>
      <c r="AI371" s="32"/>
      <c r="AJ371" s="34">
        <f>SUM(AD363:AJ363)</f>
        <v>333.8</v>
      </c>
      <c r="AK371" s="32">
        <f>AJ371/7</f>
        <v>47.68571428571429</v>
      </c>
      <c r="AL371" s="32"/>
      <c r="AM371" s="32"/>
      <c r="AN371" s="32"/>
      <c r="AO371" s="32"/>
      <c r="AP371" s="32"/>
      <c r="AQ371" s="34">
        <f>SUM(AK363:AQ363)</f>
        <v>329.5</v>
      </c>
      <c r="AR371" s="32">
        <f>AQ371/7</f>
        <v>47.071428571428569</v>
      </c>
      <c r="AS371" s="32"/>
      <c r="AT371" s="32"/>
      <c r="AU371" s="32"/>
      <c r="AV371" s="32"/>
      <c r="AW371" s="32"/>
      <c r="AX371" s="34">
        <f>SUM(AR363:AX363)</f>
        <v>334.29999999999995</v>
      </c>
      <c r="AY371" s="32">
        <f>AX371/7</f>
        <v>47.757142857142853</v>
      </c>
      <c r="AZ371" s="32"/>
      <c r="BA371" s="32"/>
      <c r="BB371" s="32"/>
      <c r="BC371" s="32"/>
      <c r="BD371" s="32"/>
      <c r="BE371" s="34">
        <f>SUM(AY363:BE363)</f>
        <v>334.99999999999994</v>
      </c>
      <c r="BF371" s="32">
        <f>BE371/7</f>
        <v>47.857142857142847</v>
      </c>
      <c r="BG371" s="32"/>
      <c r="BH371" s="32"/>
      <c r="BI371" s="32"/>
      <c r="BJ371" s="32"/>
      <c r="BK371" s="32"/>
      <c r="BL371" s="34">
        <f>SUM(BF363:BL363)</f>
        <v>346.5</v>
      </c>
      <c r="BM371" s="32">
        <f>BL371/7</f>
        <v>49.5</v>
      </c>
      <c r="BN371" s="32"/>
      <c r="BO371" s="32"/>
      <c r="BP371" s="32"/>
      <c r="BQ371" s="32"/>
      <c r="BR371" s="32"/>
      <c r="BS371" s="34">
        <f>SUM(BM363:BS363)</f>
        <v>354.1</v>
      </c>
      <c r="BT371" s="32">
        <f>BS371/7</f>
        <v>50.585714285714289</v>
      </c>
      <c r="BU371" s="32"/>
      <c r="BV371" s="32"/>
      <c r="BW371" s="32"/>
      <c r="BX371" s="32"/>
      <c r="BY371" s="32"/>
      <c r="BZ371" s="34">
        <f>SUM(BT363:BZ363)</f>
        <v>337.4</v>
      </c>
      <c r="CA371" s="32">
        <f>BZ371/7</f>
        <v>48.199999999999996</v>
      </c>
      <c r="CB371" s="32"/>
      <c r="CC371" s="32"/>
      <c r="CD371" s="32"/>
      <c r="CE371" s="32"/>
      <c r="CF371" s="32"/>
      <c r="CG371" s="34">
        <f>SUM(CA363:CG363)</f>
        <v>339.70000000000005</v>
      </c>
      <c r="CH371" s="32">
        <f>CG371/7</f>
        <v>48.528571428571432</v>
      </c>
      <c r="CI371" s="32"/>
      <c r="CJ371" s="32"/>
      <c r="CK371" s="32"/>
      <c r="CL371" s="32"/>
      <c r="CM371" s="32"/>
      <c r="CN371" s="34">
        <f>SUM(CH363:CN363)</f>
        <v>353.1</v>
      </c>
      <c r="CO371" s="32">
        <f>CN371/7</f>
        <v>50.442857142857143</v>
      </c>
      <c r="CP371" s="32"/>
      <c r="CQ371" s="32"/>
      <c r="CR371" s="32"/>
      <c r="CS371" s="32"/>
      <c r="CT371" s="32"/>
      <c r="CU371" s="34">
        <f>SUM(CO363:CU363)</f>
        <v>358.59999999999997</v>
      </c>
      <c r="CV371" s="32">
        <f>CU371/7</f>
        <v>51.228571428571421</v>
      </c>
      <c r="CW371" s="32"/>
      <c r="CX371" s="32"/>
      <c r="CY371" s="32"/>
      <c r="CZ371" s="32"/>
      <c r="DA371" s="32"/>
      <c r="DB371" s="34">
        <f>SUM(CV363:DB363)</f>
        <v>352.5</v>
      </c>
      <c r="DC371" s="32">
        <f>DB371/7</f>
        <v>50.357142857142854</v>
      </c>
      <c r="DD371" s="32"/>
      <c r="DE371" s="32"/>
      <c r="DF371" s="32"/>
      <c r="DG371" s="32"/>
      <c r="DH371" s="32"/>
      <c r="DI371" s="34">
        <f>SUM(DC363:DI363)</f>
        <v>361.40000000000003</v>
      </c>
      <c r="DJ371" s="32">
        <f>DI371/7</f>
        <v>51.628571428571433</v>
      </c>
      <c r="DK371" s="32"/>
      <c r="DL371" s="32"/>
      <c r="DM371" s="32"/>
      <c r="DN371" s="32"/>
      <c r="DO371" s="32"/>
      <c r="DP371" s="34">
        <f>SUM(DJ363:DP363)</f>
        <v>367.6</v>
      </c>
      <c r="DQ371" s="32">
        <f>DP371/7</f>
        <v>52.51428571428572</v>
      </c>
      <c r="DR371" s="32"/>
      <c r="DS371" s="32"/>
      <c r="DT371" s="32"/>
      <c r="DU371" s="32"/>
      <c r="DV371" s="32"/>
      <c r="DW371" s="34">
        <f>SUM(DQ363:DW363)</f>
        <v>348.7</v>
      </c>
      <c r="DX371" s="32">
        <f>DW371/7</f>
        <v>49.81428571428571</v>
      </c>
      <c r="DY371" s="32"/>
      <c r="DZ371" s="32"/>
      <c r="EA371" s="32"/>
      <c r="EB371" s="32"/>
      <c r="EC371" s="32"/>
      <c r="ED371" s="34">
        <f>SUM(DX363:ED363)</f>
        <v>344.4</v>
      </c>
      <c r="EE371" s="32">
        <f>ED371/7</f>
        <v>49.199999999999996</v>
      </c>
      <c r="EF371" s="32"/>
      <c r="EG371" s="32"/>
      <c r="EH371" s="32"/>
      <c r="EI371" s="32"/>
      <c r="EJ371" s="32"/>
      <c r="EK371" s="34">
        <f>SUM(EE363:EK363)</f>
        <v>341.5</v>
      </c>
      <c r="EL371" s="32">
        <f>EK371/7</f>
        <v>48.785714285714285</v>
      </c>
      <c r="EM371" s="32"/>
      <c r="EN371" s="32"/>
      <c r="EO371" s="32"/>
      <c r="EP371" s="32"/>
      <c r="EQ371" s="32"/>
      <c r="ER371" s="34">
        <f>SUM(EL363:ER363)</f>
        <v>333.40000000000003</v>
      </c>
      <c r="ES371" s="32">
        <f>ER371/7</f>
        <v>47.628571428571433</v>
      </c>
      <c r="ET371" s="32"/>
      <c r="EU371" s="32"/>
      <c r="EV371" s="32"/>
      <c r="EW371" s="32"/>
      <c r="EX371" s="32"/>
      <c r="EY371" s="34">
        <f>SUM(ES363:EY363)</f>
        <v>375</v>
      </c>
      <c r="EZ371" s="32">
        <f>EY371/7</f>
        <v>53.571428571428569</v>
      </c>
      <c r="FA371" s="32"/>
      <c r="FB371" s="32"/>
      <c r="FC371" s="32"/>
      <c r="FD371" s="32"/>
      <c r="FE371" s="32"/>
      <c r="FF371" s="34">
        <f>SUM(EZ363:FF363)</f>
        <v>323.2</v>
      </c>
      <c r="FG371" s="32">
        <f>FF371/7</f>
        <v>46.171428571428571</v>
      </c>
      <c r="FH371" s="32"/>
      <c r="FI371" s="32"/>
      <c r="FJ371" s="32"/>
      <c r="FK371" s="32"/>
      <c r="FL371" s="32"/>
      <c r="FM371" s="34">
        <f>SUM(FG363:FM363)</f>
        <v>315.2</v>
      </c>
      <c r="FN371" s="32">
        <f>FM371/7</f>
        <v>45.028571428571425</v>
      </c>
      <c r="FO371" s="32"/>
      <c r="FP371" s="32"/>
      <c r="FQ371" s="32"/>
      <c r="FR371" s="32"/>
      <c r="FS371" s="32"/>
      <c r="FT371" s="34">
        <f>SUM(FN363:FT363)</f>
        <v>352.2</v>
      </c>
      <c r="FU371" s="32">
        <f>FT371/7</f>
        <v>50.31428571428571</v>
      </c>
      <c r="FV371" s="32"/>
      <c r="FW371" s="32"/>
      <c r="FX371" s="32"/>
      <c r="FY371" s="32"/>
      <c r="FZ371" s="32"/>
      <c r="GA371" s="29">
        <f>SUM(FU363:GA363)</f>
        <v>378.3</v>
      </c>
      <c r="GB371" s="27">
        <f>GA371/7</f>
        <v>54.042857142857144</v>
      </c>
      <c r="GC371" s="27"/>
      <c r="GD371" s="32"/>
      <c r="GE371" s="32"/>
      <c r="GF371" s="32"/>
      <c r="GG371" s="32"/>
      <c r="GH371" s="34">
        <f>SUM(GB363:GH363)</f>
        <v>462.1</v>
      </c>
      <c r="GI371" s="32">
        <f>GH371/7</f>
        <v>66.01428571428572</v>
      </c>
      <c r="GJ371" s="32"/>
      <c r="GK371" s="32"/>
      <c r="GL371" s="32"/>
      <c r="GM371" s="32"/>
      <c r="GN371" s="32"/>
      <c r="GO371" s="34">
        <f>SUM(GI363:GO363)</f>
        <v>526.29999999999995</v>
      </c>
      <c r="GP371" s="32">
        <f>GO371/7</f>
        <v>75.185714285714283</v>
      </c>
      <c r="GQ371" s="32"/>
      <c r="GR371" s="32"/>
      <c r="GS371" s="32"/>
      <c r="GT371" s="32"/>
      <c r="GU371" s="32"/>
      <c r="GV371" s="34">
        <f>SUM(GP363:GV363)</f>
        <v>457.90000000000003</v>
      </c>
      <c r="GW371" s="32">
        <f>GV371/7</f>
        <v>65.414285714285725</v>
      </c>
      <c r="GX371" s="32"/>
      <c r="GY371" s="32"/>
      <c r="GZ371" s="32"/>
      <c r="HA371" s="32"/>
      <c r="HB371" s="32"/>
      <c r="HC371" s="34">
        <f>SUM(GW363:HC363)</f>
        <v>538.79999999999995</v>
      </c>
      <c r="HD371" s="32">
        <f>HC371/7</f>
        <v>76.971428571428561</v>
      </c>
      <c r="HE371" s="32"/>
      <c r="HF371" s="32"/>
      <c r="HG371" s="32"/>
      <c r="HH371" s="32"/>
      <c r="HI371" s="32"/>
      <c r="HJ371" s="34">
        <f>SUM(HD363:HJ363)</f>
        <v>557</v>
      </c>
      <c r="HK371" s="32">
        <f>HJ371/7</f>
        <v>79.571428571428569</v>
      </c>
      <c r="HL371" s="32"/>
      <c r="HM371" s="32"/>
      <c r="HN371" s="32"/>
      <c r="HO371" s="32"/>
      <c r="HP371" s="32"/>
      <c r="HQ371" s="34">
        <f>SUM(HK363:HQ363)</f>
        <v>584.70000000000005</v>
      </c>
      <c r="HR371" s="32">
        <f>HQ371/7</f>
        <v>83.528571428571439</v>
      </c>
      <c r="HS371" s="32"/>
      <c r="HT371" s="32"/>
      <c r="HU371" s="32"/>
      <c r="HV371" s="32"/>
      <c r="HW371" s="32"/>
      <c r="HX371" s="34">
        <f>SUM(HR363:HX363)</f>
        <v>608.9</v>
      </c>
      <c r="HY371" s="32">
        <f>HX371/7</f>
        <v>86.98571428571428</v>
      </c>
      <c r="HZ371" s="32"/>
      <c r="IA371" s="32"/>
      <c r="IB371" s="32"/>
      <c r="IC371" s="32"/>
      <c r="ID371" s="32"/>
      <c r="IE371" s="34">
        <f>SUM(HY363:IE363)</f>
        <v>619.00000000000011</v>
      </c>
      <c r="IF371" s="32">
        <f>IE371/7</f>
        <v>88.428571428571445</v>
      </c>
      <c r="IG371" s="32"/>
      <c r="IH371" s="32"/>
      <c r="II371" s="32"/>
      <c r="IJ371" s="32"/>
      <c r="IK371" s="32"/>
      <c r="IL371" s="34">
        <f>SUM(IF363:IL363)</f>
        <v>541.69999999999993</v>
      </c>
      <c r="IM371" s="32">
        <f>IL371/7</f>
        <v>77.385714285714272</v>
      </c>
      <c r="IN371" s="32"/>
      <c r="IO371" s="32"/>
      <c r="IP371" s="32"/>
      <c r="IQ371" s="32"/>
      <c r="IR371" s="32"/>
      <c r="IS371" s="34">
        <f>SUM(IM363:IS363)</f>
        <v>532.5</v>
      </c>
    </row>
    <row r="372" spans="1:253" x14ac:dyDescent="0.2">
      <c r="A372" s="32" t="s">
        <v>50</v>
      </c>
      <c r="B372" s="32"/>
      <c r="C372" s="32"/>
      <c r="D372" s="32"/>
      <c r="E372" s="32"/>
      <c r="F372" s="32"/>
      <c r="G372" s="32"/>
      <c r="H372" s="34">
        <f>SUM(B364:H364)</f>
        <v>333.601</v>
      </c>
      <c r="I372" s="32">
        <f>H372/7</f>
        <v>47.657285714285713</v>
      </c>
      <c r="J372" s="32">
        <v>47.7</v>
      </c>
      <c r="K372" s="32"/>
      <c r="L372" s="32"/>
      <c r="M372" s="32"/>
      <c r="N372" s="32"/>
      <c r="O372" s="34">
        <f>SUM(I364:O364)</f>
        <v>328.99</v>
      </c>
      <c r="P372" s="32">
        <f>O372/7</f>
        <v>46.998571428571431</v>
      </c>
      <c r="Q372" s="32">
        <v>47.7</v>
      </c>
      <c r="R372" s="32"/>
      <c r="S372" s="32"/>
      <c r="T372" s="32"/>
      <c r="U372" s="32"/>
      <c r="V372" s="34">
        <f>SUM(P364:V364)</f>
        <v>329.54300000000001</v>
      </c>
      <c r="W372" s="32">
        <f>V372/7</f>
        <v>47.077571428571432</v>
      </c>
      <c r="X372" s="32">
        <v>47.7</v>
      </c>
      <c r="Y372" s="32"/>
      <c r="Z372" s="32"/>
      <c r="AA372" s="32"/>
      <c r="AB372" s="32"/>
      <c r="AC372" s="34">
        <f>SUM(W364:AC364)</f>
        <v>328.315</v>
      </c>
      <c r="AD372" s="32">
        <f>AC372/7</f>
        <v>46.902142857142856</v>
      </c>
      <c r="AE372" s="32">
        <v>47.7</v>
      </c>
      <c r="AF372" s="32"/>
      <c r="AG372" s="32"/>
      <c r="AH372" s="32"/>
      <c r="AI372" s="32"/>
      <c r="AJ372" s="34">
        <f>SUM(AD364:AJ364)</f>
        <v>327.59199999999998</v>
      </c>
      <c r="AK372" s="32">
        <f>AJ372/7</f>
        <v>46.798857142857138</v>
      </c>
      <c r="AL372" s="32">
        <v>47.7</v>
      </c>
      <c r="AM372" s="32"/>
      <c r="AN372" s="32"/>
      <c r="AO372" s="32"/>
      <c r="AP372" s="32"/>
      <c r="AQ372" s="34">
        <f>SUM(AK364:AQ364)</f>
        <v>330.09000000000003</v>
      </c>
      <c r="AR372" s="32">
        <f>AQ372/7</f>
        <v>47.155714285714289</v>
      </c>
      <c r="AS372" s="32">
        <v>47.7</v>
      </c>
      <c r="AT372" s="32"/>
      <c r="AU372" s="32"/>
      <c r="AV372" s="32"/>
      <c r="AW372" s="32"/>
      <c r="AX372" s="34">
        <f>SUM(AR364:AX364)</f>
        <v>333.59800000000001</v>
      </c>
      <c r="AY372" s="32">
        <f>AX372/7</f>
        <v>47.656857142857142</v>
      </c>
      <c r="AZ372" s="32">
        <v>47.7</v>
      </c>
      <c r="BA372" s="32"/>
      <c r="BB372" s="32"/>
      <c r="BC372" s="32"/>
      <c r="BD372" s="32"/>
      <c r="BE372" s="34">
        <f>SUM(AY364:BE364)</f>
        <v>335.49299999999999</v>
      </c>
      <c r="BF372" s="32">
        <f>BE372/7</f>
        <v>47.927571428571426</v>
      </c>
      <c r="BG372" s="32">
        <v>47.7</v>
      </c>
      <c r="BH372" s="32"/>
      <c r="BI372" s="32"/>
      <c r="BJ372" s="32"/>
      <c r="BK372" s="32"/>
      <c r="BL372" s="34">
        <f>SUM(BF364:BL364)</f>
        <v>336.86699999999996</v>
      </c>
      <c r="BM372" s="32">
        <f>BL372/7</f>
        <v>48.12385714285714</v>
      </c>
      <c r="BN372" s="32">
        <v>47.7</v>
      </c>
      <c r="BO372" s="32"/>
      <c r="BP372" s="32"/>
      <c r="BQ372" s="32"/>
      <c r="BR372" s="32"/>
      <c r="BS372" s="34">
        <f>SUM(BM364:BS364)</f>
        <v>336.96500000000003</v>
      </c>
      <c r="BT372" s="32">
        <f>BS372/7</f>
        <v>48.13785714285715</v>
      </c>
      <c r="BU372" s="32">
        <v>47.7</v>
      </c>
      <c r="BV372" s="32"/>
      <c r="BW372" s="32"/>
      <c r="BX372" s="32"/>
      <c r="BY372" s="32"/>
      <c r="BZ372" s="34">
        <f>SUM(BT364:BZ364)</f>
        <v>339.28100000000001</v>
      </c>
      <c r="CA372" s="32">
        <f>BZ372/7</f>
        <v>48.468714285714285</v>
      </c>
      <c r="CB372" s="32">
        <v>47.7</v>
      </c>
      <c r="CC372" s="32"/>
      <c r="CD372" s="32"/>
      <c r="CE372" s="32"/>
      <c r="CF372" s="32"/>
      <c r="CG372" s="34">
        <f>SUM(CA364:CG364)</f>
        <v>340.04599999999999</v>
      </c>
      <c r="CH372" s="32">
        <f>CG372/7</f>
        <v>48.577999999999996</v>
      </c>
      <c r="CI372" s="32">
        <v>47.7</v>
      </c>
      <c r="CJ372" s="32"/>
      <c r="CK372" s="32"/>
      <c r="CL372" s="32"/>
      <c r="CM372" s="32"/>
      <c r="CN372" s="34">
        <f>SUM(CH364:CN364)</f>
        <v>339.79</v>
      </c>
      <c r="CO372" s="32">
        <f>CN372/7</f>
        <v>48.541428571428575</v>
      </c>
      <c r="CP372" s="32">
        <v>47.7</v>
      </c>
      <c r="CQ372" s="32"/>
      <c r="CR372" s="32"/>
      <c r="CS372" s="32"/>
      <c r="CT372" s="32"/>
      <c r="CU372" s="34">
        <f>SUM(CO364:CU364)</f>
        <v>338.39699999999999</v>
      </c>
      <c r="CV372" s="32">
        <f>CU372/7</f>
        <v>48.34242857142857</v>
      </c>
      <c r="CW372" s="32">
        <v>47.7</v>
      </c>
      <c r="CX372" s="32"/>
      <c r="CY372" s="32"/>
      <c r="CZ372" s="32"/>
      <c r="DA372" s="32"/>
      <c r="DB372" s="34">
        <f>SUM(CV364:DB364)</f>
        <v>336.34100000000001</v>
      </c>
      <c r="DC372" s="32">
        <f>DB372/7</f>
        <v>48.04871428571429</v>
      </c>
      <c r="DD372" s="32">
        <v>47.7</v>
      </c>
      <c r="DE372" s="32"/>
      <c r="DF372" s="32"/>
      <c r="DG372" s="32"/>
      <c r="DH372" s="32"/>
      <c r="DI372" s="34">
        <f>SUM(DC364:DI364)</f>
        <v>331.98399999999998</v>
      </c>
      <c r="DJ372" s="32">
        <f>DI372/7</f>
        <v>47.426285714285711</v>
      </c>
      <c r="DK372" s="32">
        <v>47.7</v>
      </c>
      <c r="DL372" s="32"/>
      <c r="DM372" s="32"/>
      <c r="DN372" s="32"/>
      <c r="DO372" s="32"/>
      <c r="DP372" s="34">
        <f>SUM(DJ364:DP364)</f>
        <v>326.86600000000004</v>
      </c>
      <c r="DQ372" s="32">
        <f>DP372/7</f>
        <v>46.695142857142862</v>
      </c>
      <c r="DR372" s="32">
        <v>47.7</v>
      </c>
      <c r="DS372" s="32"/>
      <c r="DT372" s="32"/>
      <c r="DU372" s="32"/>
      <c r="DV372" s="32"/>
      <c r="DW372" s="34">
        <f>SUM(DQ364:DW364)</f>
        <v>326.43699999999995</v>
      </c>
      <c r="DX372" s="32">
        <f>DW372/7</f>
        <v>46.633857142857138</v>
      </c>
      <c r="DY372" s="32">
        <v>47.7</v>
      </c>
      <c r="DZ372" s="32"/>
      <c r="EA372" s="32"/>
      <c r="EB372" s="32"/>
      <c r="EC372" s="32"/>
      <c r="ED372" s="34">
        <f>SUM(DX364:ED364)</f>
        <v>322.53399999999999</v>
      </c>
      <c r="EE372" s="32">
        <f>ED372/7</f>
        <v>46.07628571428571</v>
      </c>
      <c r="EF372" s="32">
        <v>47.7</v>
      </c>
      <c r="EG372" s="32"/>
      <c r="EH372" s="32"/>
      <c r="EI372" s="32"/>
      <c r="EJ372" s="32"/>
      <c r="EK372" s="34">
        <f>SUM(EE364:EK364)</f>
        <v>322.91800000000001</v>
      </c>
      <c r="EL372" s="32">
        <f>EK372/7</f>
        <v>46.131142857142855</v>
      </c>
      <c r="EM372" s="32">
        <v>47.7</v>
      </c>
      <c r="EN372" s="32"/>
      <c r="EO372" s="32"/>
      <c r="EP372" s="32"/>
      <c r="EQ372" s="32"/>
      <c r="ER372" s="34">
        <f>SUM(EL364:ER364)</f>
        <v>325.97799999999995</v>
      </c>
      <c r="ES372" s="32">
        <f>ER372/7</f>
        <v>46.568285714285707</v>
      </c>
      <c r="ET372" s="32">
        <v>47.7</v>
      </c>
      <c r="EU372" s="32"/>
      <c r="EV372" s="32"/>
      <c r="EW372" s="32"/>
      <c r="EX372" s="32"/>
      <c r="EY372" s="34">
        <f>SUM(ES364:EY364)</f>
        <v>330.07000000000005</v>
      </c>
      <c r="EZ372" s="32">
        <f>EY372/7</f>
        <v>47.152857142857151</v>
      </c>
      <c r="FA372" s="32">
        <v>47.7</v>
      </c>
      <c r="FB372" s="32"/>
      <c r="FC372" s="32"/>
      <c r="FD372" s="32"/>
      <c r="FE372" s="32"/>
      <c r="FF372" s="34">
        <f>SUM(EZ364:FF364)</f>
        <v>344.27600000000001</v>
      </c>
      <c r="FG372" s="32">
        <f>FF372/7</f>
        <v>49.182285714285719</v>
      </c>
      <c r="FH372" s="32">
        <v>47.7</v>
      </c>
      <c r="FI372" s="32"/>
      <c r="FJ372" s="32"/>
      <c r="FK372" s="32"/>
      <c r="FL372" s="32"/>
      <c r="FM372" s="34">
        <f>SUM(FG364:FM364)</f>
        <v>359.78299999999996</v>
      </c>
      <c r="FN372" s="32">
        <f>FM372/7</f>
        <v>51.397571428571425</v>
      </c>
      <c r="FO372" s="32">
        <v>47.7</v>
      </c>
      <c r="FP372" s="32"/>
      <c r="FQ372" s="32"/>
      <c r="FR372" s="32"/>
      <c r="FS372" s="32"/>
      <c r="FT372" s="34">
        <f>SUM(FN364:FT364)</f>
        <v>376.74899999999997</v>
      </c>
      <c r="FU372" s="32">
        <f>FT372/7</f>
        <v>53.821285714285708</v>
      </c>
      <c r="FV372" s="32">
        <v>47.7</v>
      </c>
      <c r="FW372" s="32"/>
      <c r="FX372" s="32"/>
      <c r="FY372" s="32"/>
      <c r="FZ372" s="32"/>
      <c r="GA372" s="29">
        <f>SUM(FU364:GA364)</f>
        <v>395.49199999999996</v>
      </c>
      <c r="GB372" s="27">
        <f>GA372/7</f>
        <v>56.49885714285714</v>
      </c>
      <c r="GC372" s="27">
        <v>47.7</v>
      </c>
      <c r="GD372" s="32"/>
      <c r="GE372" s="32"/>
      <c r="GF372" s="32"/>
      <c r="GG372" s="32"/>
      <c r="GH372" s="34">
        <f>SUM(GB364:GH364)</f>
        <v>415.62799999999999</v>
      </c>
      <c r="GI372" s="32">
        <f>GH372/7</f>
        <v>59.375428571428571</v>
      </c>
      <c r="GJ372" s="32">
        <v>47.7</v>
      </c>
      <c r="GK372" s="32"/>
      <c r="GL372" s="32"/>
      <c r="GM372" s="32"/>
      <c r="GN372" s="32"/>
      <c r="GO372" s="34">
        <f>SUM(GI364:GO364)</f>
        <v>437.23900000000003</v>
      </c>
      <c r="GP372" s="32">
        <f>GO372/7</f>
        <v>62.462714285714291</v>
      </c>
      <c r="GQ372" s="32">
        <v>47.7</v>
      </c>
      <c r="GR372" s="32"/>
      <c r="GS372" s="32"/>
      <c r="GT372" s="32"/>
      <c r="GU372" s="32"/>
      <c r="GV372" s="34">
        <f>SUM(GP364:GV364)</f>
        <v>461.65599999999995</v>
      </c>
      <c r="GW372" s="32">
        <f>GV372/7</f>
        <v>65.950857142857132</v>
      </c>
      <c r="GX372" s="32">
        <v>47.7</v>
      </c>
      <c r="GY372" s="32"/>
      <c r="GZ372" s="32"/>
      <c r="HA372" s="32"/>
      <c r="HB372" s="32"/>
      <c r="HC372" s="34">
        <f>SUM(GW364:HC364)</f>
        <v>490.19800000000004</v>
      </c>
      <c r="HD372" s="32">
        <f>HC372/7</f>
        <v>70.028285714285715</v>
      </c>
      <c r="HE372" s="32">
        <v>47.7</v>
      </c>
      <c r="HF372" s="32"/>
      <c r="HG372" s="32"/>
      <c r="HH372" s="32"/>
      <c r="HI372" s="32"/>
      <c r="HJ372" s="34">
        <f>SUM(HD364:HJ364)</f>
        <v>514.41499999999996</v>
      </c>
      <c r="HK372" s="32">
        <f>HJ372/7</f>
        <v>73.487857142857138</v>
      </c>
      <c r="HL372" s="32">
        <v>47.7</v>
      </c>
      <c r="HM372" s="32"/>
      <c r="HN372" s="32"/>
      <c r="HO372" s="32"/>
      <c r="HP372" s="32"/>
      <c r="HQ372" s="34">
        <f>SUM(HK364:HQ364)</f>
        <v>529.71499999999992</v>
      </c>
      <c r="HR372" s="32">
        <f>HQ372/7</f>
        <v>75.673571428571421</v>
      </c>
      <c r="HS372" s="32">
        <v>47.7</v>
      </c>
      <c r="HT372" s="32"/>
      <c r="HU372" s="32"/>
      <c r="HV372" s="32"/>
      <c r="HW372" s="32"/>
      <c r="HX372" s="34">
        <f>SUM(HR364:HX364)</f>
        <v>551.67499999999995</v>
      </c>
      <c r="HY372" s="32">
        <f>HX372/7</f>
        <v>78.810714285714283</v>
      </c>
      <c r="HZ372" s="32">
        <v>47.7</v>
      </c>
      <c r="IA372" s="32"/>
      <c r="IB372" s="32"/>
      <c r="IC372" s="32"/>
      <c r="ID372" s="32"/>
      <c r="IE372" s="34">
        <f>SUM(HY364:IE364)</f>
        <v>563.91399999999999</v>
      </c>
      <c r="IF372" s="32">
        <f>IE372/7</f>
        <v>80.559142857142859</v>
      </c>
      <c r="IG372" s="32">
        <v>47.7</v>
      </c>
      <c r="IH372" s="32"/>
      <c r="II372" s="32"/>
      <c r="IJ372" s="32"/>
      <c r="IK372" s="32"/>
      <c r="IL372" s="34">
        <f>SUM(IF364:IL364)</f>
        <v>566.9369999999999</v>
      </c>
      <c r="IM372" s="32">
        <f>IL372/7</f>
        <v>80.990999999999985</v>
      </c>
      <c r="IN372" s="32">
        <v>47.7</v>
      </c>
      <c r="IO372" s="32"/>
      <c r="IP372" s="32"/>
      <c r="IQ372" s="32"/>
      <c r="IR372" s="32"/>
      <c r="IS372" s="34">
        <f>SUM(IM364:IS364)</f>
        <v>572.24800000000005</v>
      </c>
    </row>
    <row r="373" spans="1:253" x14ac:dyDescent="0.2">
      <c r="B373" s="47"/>
      <c r="C373" s="47"/>
      <c r="D373" s="47"/>
      <c r="E373" s="47"/>
      <c r="F373" s="47"/>
      <c r="G373" s="47"/>
      <c r="H373" s="47"/>
      <c r="AD373" s="47"/>
      <c r="AE373" s="47"/>
      <c r="AF373" s="47"/>
      <c r="AG373" s="47"/>
      <c r="AH373" s="47"/>
      <c r="AI373" s="47"/>
      <c r="AJ373" s="47"/>
      <c r="AP373" s="94" t="s">
        <v>59</v>
      </c>
      <c r="GA373" s="70"/>
    </row>
    <row r="374" spans="1:253" s="80" customFormat="1" x14ac:dyDescent="0.2">
      <c r="B374" s="81">
        <v>3700</v>
      </c>
      <c r="C374" s="81"/>
      <c r="D374" s="81"/>
      <c r="E374" s="82"/>
      <c r="F374" s="82"/>
      <c r="G374" s="82"/>
      <c r="H374" s="82"/>
      <c r="P374" s="83"/>
      <c r="Q374" s="83"/>
      <c r="R374" s="83"/>
      <c r="S374" s="83"/>
      <c r="T374" s="83"/>
      <c r="U374" s="83"/>
      <c r="V374" s="83"/>
      <c r="AD374" s="82"/>
      <c r="AE374" s="82"/>
      <c r="AF374" s="82"/>
      <c r="AG374" s="82"/>
      <c r="AH374" s="82"/>
      <c r="AI374" s="82"/>
      <c r="AJ374" s="82"/>
      <c r="AP374" s="80" t="s">
        <v>60</v>
      </c>
      <c r="EI374" s="11" t="s">
        <v>9</v>
      </c>
      <c r="EK374" s="84">
        <f t="shared" ref="EK374:EK379" si="294">SUM(EE351:EK351)</f>
        <v>1671</v>
      </c>
      <c r="ER374" s="84">
        <f t="shared" ref="ER374:ER379" si="295">SUM(EL351:ER351)</f>
        <v>-429</v>
      </c>
    </row>
    <row r="375" spans="1:253" s="80" customFormat="1" x14ac:dyDescent="0.2">
      <c r="B375" s="81">
        <v>2300</v>
      </c>
      <c r="C375" s="81">
        <v>2800</v>
      </c>
      <c r="D375" s="81"/>
      <c r="E375" s="82"/>
      <c r="F375" s="82"/>
      <c r="G375" s="82"/>
      <c r="H375" s="82"/>
      <c r="P375" s="83"/>
      <c r="Q375" s="83"/>
      <c r="R375" s="83"/>
      <c r="S375" s="83"/>
      <c r="T375" s="83"/>
      <c r="U375" s="83"/>
      <c r="V375" s="83"/>
      <c r="AD375" s="82"/>
      <c r="AE375" s="82"/>
      <c r="AF375" s="82"/>
      <c r="AG375" s="82"/>
      <c r="AH375" s="82"/>
      <c r="AI375" s="82"/>
      <c r="AJ375" s="82"/>
      <c r="AP375" s="80" t="s">
        <v>61</v>
      </c>
      <c r="CN375" s="84">
        <f t="shared" ref="CN375:CN380" si="296">SUM(CH351:CN351)</f>
        <v>-94</v>
      </c>
      <c r="CU375" s="84">
        <f t="shared" ref="CU375:CU380" si="297">SUM(CO351:CU351)</f>
        <v>559</v>
      </c>
      <c r="DB375" s="84">
        <f t="shared" ref="DB375:DB380" si="298">SUM(CV351:DB351)</f>
        <v>-108</v>
      </c>
      <c r="DI375" s="96"/>
      <c r="DW375" s="84">
        <f t="shared" ref="DW375:DW380" si="299">SUM(DQ351:DW351)</f>
        <v>-542</v>
      </c>
      <c r="EI375" s="11" t="s">
        <v>10</v>
      </c>
      <c r="EK375" s="84">
        <f t="shared" si="294"/>
        <v>530</v>
      </c>
      <c r="ER375" s="84">
        <f t="shared" si="295"/>
        <v>-156</v>
      </c>
      <c r="EY375" s="84">
        <f t="shared" ref="EY375:EY381" si="300">SUM(ES351:EY351)</f>
        <v>1470</v>
      </c>
      <c r="FF375" s="84">
        <f t="shared" ref="FF375:FF381" si="301">SUM(EZ351:FF351)</f>
        <v>-939</v>
      </c>
      <c r="FM375" s="14">
        <f t="shared" ref="FM375:FM382" si="302">SUM(FG351:FM351)</f>
        <v>-1124</v>
      </c>
      <c r="FT375" s="14">
        <f t="shared" ref="FT375:FT382" si="303">SUM(FN351:FT351)</f>
        <v>-354</v>
      </c>
      <c r="GA375" s="14">
        <f t="shared" ref="GA375:GA382" si="304">SUM(FU351:GA351)</f>
        <v>2253</v>
      </c>
      <c r="GH375" s="14">
        <f t="shared" ref="GH375:GH382" si="305">SUM(GB351:GH351)</f>
        <v>5130</v>
      </c>
    </row>
    <row r="376" spans="1:253" s="80" customFormat="1" x14ac:dyDescent="0.2">
      <c r="B376" s="81">
        <v>1400</v>
      </c>
      <c r="C376" s="81">
        <v>2000</v>
      </c>
      <c r="D376" s="81">
        <v>2100</v>
      </c>
      <c r="E376" s="82"/>
      <c r="F376" s="82"/>
      <c r="G376" s="82"/>
      <c r="H376" s="82"/>
      <c r="P376" s="83"/>
      <c r="Q376" s="83"/>
      <c r="R376" s="83"/>
      <c r="S376" s="83"/>
      <c r="T376" s="83"/>
      <c r="U376" s="83"/>
      <c r="V376" s="83"/>
      <c r="AD376" s="82"/>
      <c r="AE376" s="82"/>
      <c r="AF376" s="82"/>
      <c r="AG376" s="82"/>
      <c r="AH376" s="82"/>
      <c r="AI376" s="82"/>
      <c r="AJ376" s="82"/>
      <c r="CN376" s="84">
        <f t="shared" si="296"/>
        <v>-1196</v>
      </c>
      <c r="CU376" s="84">
        <f t="shared" si="297"/>
        <v>2315</v>
      </c>
      <c r="DB376" s="84">
        <f t="shared" si="298"/>
        <v>1636</v>
      </c>
      <c r="DW376" s="84">
        <f t="shared" si="299"/>
        <v>3949</v>
      </c>
      <c r="EI376" s="11" t="s">
        <v>12</v>
      </c>
      <c r="EK376" s="84">
        <f t="shared" si="294"/>
        <v>-758</v>
      </c>
      <c r="ER376" s="84">
        <f t="shared" si="295"/>
        <v>7662</v>
      </c>
      <c r="EY376" s="84">
        <f t="shared" si="300"/>
        <v>-3374</v>
      </c>
      <c r="FF376" s="84">
        <f t="shared" si="301"/>
        <v>669</v>
      </c>
      <c r="FM376" s="14">
        <f t="shared" si="302"/>
        <v>-1770</v>
      </c>
      <c r="FT376" s="14">
        <f t="shared" si="303"/>
        <v>-167</v>
      </c>
      <c r="GA376" s="14">
        <f t="shared" si="304"/>
        <v>2827</v>
      </c>
      <c r="GH376" s="14">
        <f t="shared" si="305"/>
        <v>17314</v>
      </c>
    </row>
    <row r="377" spans="1:253" s="84" customFormat="1" x14ac:dyDescent="0.2">
      <c r="B377" s="81">
        <v>200</v>
      </c>
      <c r="C377" s="81">
        <v>800</v>
      </c>
      <c r="D377" s="81">
        <v>1600</v>
      </c>
      <c r="E377" s="81"/>
      <c r="F377" s="81"/>
      <c r="G377" s="81"/>
      <c r="H377" s="81"/>
      <c r="P377" s="85"/>
      <c r="Q377" s="85"/>
      <c r="R377" s="85"/>
      <c r="S377" s="85"/>
      <c r="T377" s="85"/>
      <c r="U377" s="85"/>
      <c r="V377" s="85"/>
      <c r="AD377" s="81"/>
      <c r="AE377" s="81"/>
      <c r="AF377" s="81"/>
      <c r="AG377" s="81"/>
      <c r="AH377" s="81"/>
      <c r="AI377" s="81"/>
      <c r="AJ377" s="81"/>
      <c r="CN377" s="84">
        <f t="shared" si="296"/>
        <v>5099</v>
      </c>
      <c r="CU377" s="84">
        <f t="shared" si="297"/>
        <v>9564</v>
      </c>
      <c r="DB377" s="84">
        <f t="shared" si="298"/>
        <v>7938</v>
      </c>
      <c r="DW377" s="84">
        <f t="shared" si="299"/>
        <v>7164</v>
      </c>
      <c r="EI377" s="11" t="s">
        <v>36</v>
      </c>
      <c r="EK377" s="84">
        <f t="shared" si="294"/>
        <v>10268</v>
      </c>
      <c r="ER377" s="84">
        <f t="shared" si="295"/>
        <v>-3639</v>
      </c>
      <c r="EY377" s="84">
        <f t="shared" si="300"/>
        <v>-1262</v>
      </c>
      <c r="FF377" s="84">
        <f t="shared" si="301"/>
        <v>1471</v>
      </c>
      <c r="FM377" s="14">
        <f t="shared" si="302"/>
        <v>1238</v>
      </c>
      <c r="FT377" s="14">
        <f t="shared" si="303"/>
        <v>2191</v>
      </c>
      <c r="GA377" s="14">
        <f t="shared" si="304"/>
        <v>3965</v>
      </c>
      <c r="GH377" s="14">
        <f t="shared" si="305"/>
        <v>11270</v>
      </c>
    </row>
    <row r="378" spans="1:253" s="84" customFormat="1" x14ac:dyDescent="0.2">
      <c r="B378" s="81">
        <v>1300</v>
      </c>
      <c r="C378" s="81">
        <v>600</v>
      </c>
      <c r="D378" s="81">
        <v>400</v>
      </c>
      <c r="E378" s="81">
        <v>100</v>
      </c>
      <c r="F378" s="81">
        <v>1100</v>
      </c>
      <c r="G378" s="81">
        <v>2200</v>
      </c>
      <c r="H378" s="81">
        <v>2900</v>
      </c>
      <c r="P378" s="85"/>
      <c r="Q378" s="85"/>
      <c r="R378" s="85"/>
      <c r="S378" s="85"/>
      <c r="T378" s="85"/>
      <c r="U378" s="85"/>
      <c r="V378" s="85"/>
      <c r="AD378" s="81"/>
      <c r="AE378" s="81"/>
      <c r="AF378" s="81"/>
      <c r="AG378" s="81"/>
      <c r="AH378" s="81"/>
      <c r="AI378" s="81"/>
      <c r="AJ378" s="81"/>
      <c r="CN378" s="84">
        <f t="shared" si="296"/>
        <v>4453</v>
      </c>
      <c r="CU378" s="84">
        <f t="shared" si="297"/>
        <v>5730</v>
      </c>
      <c r="DB378" s="84">
        <f t="shared" si="298"/>
        <v>5248</v>
      </c>
      <c r="DW378" s="84">
        <f t="shared" si="299"/>
        <v>4775</v>
      </c>
      <c r="EI378" s="11" t="s">
        <v>51</v>
      </c>
      <c r="EK378" s="84">
        <f t="shared" si="294"/>
        <v>4931</v>
      </c>
      <c r="ER378" s="84">
        <f t="shared" si="295"/>
        <v>1261</v>
      </c>
      <c r="EY378" s="84">
        <f t="shared" si="300"/>
        <v>27061</v>
      </c>
      <c r="FF378" s="84">
        <f t="shared" si="301"/>
        <v>-15317</v>
      </c>
      <c r="FM378" s="14">
        <f t="shared" si="302"/>
        <v>-32263</v>
      </c>
      <c r="FT378" s="14">
        <f t="shared" si="303"/>
        <v>-23168</v>
      </c>
      <c r="GA378" s="14">
        <f t="shared" si="304"/>
        <v>-15278</v>
      </c>
      <c r="GH378" s="14">
        <f t="shared" si="305"/>
        <v>8430</v>
      </c>
    </row>
    <row r="379" spans="1:253" s="84" customFormat="1" x14ac:dyDescent="0.2">
      <c r="B379" s="81">
        <v>1000</v>
      </c>
      <c r="C379" s="81">
        <v>400</v>
      </c>
      <c r="D379" s="81">
        <v>500</v>
      </c>
      <c r="E379" s="81">
        <v>200</v>
      </c>
      <c r="F379" s="81">
        <v>-400</v>
      </c>
      <c r="G379" s="81">
        <v>-100</v>
      </c>
      <c r="H379" s="81">
        <v>800</v>
      </c>
      <c r="I379" s="84">
        <v>0</v>
      </c>
      <c r="P379" s="85"/>
      <c r="Q379" s="85"/>
      <c r="R379" s="85"/>
      <c r="S379" s="85"/>
      <c r="T379" s="85"/>
      <c r="U379" s="85"/>
      <c r="V379" s="85"/>
      <c r="AD379" s="81"/>
      <c r="AE379" s="81"/>
      <c r="AF379" s="81"/>
      <c r="AG379" s="81"/>
      <c r="AH379" s="81"/>
      <c r="AI379" s="81"/>
      <c r="AJ379" s="81"/>
      <c r="CN379" s="84">
        <f t="shared" si="296"/>
        <v>1849</v>
      </c>
      <c r="CU379" s="84">
        <f t="shared" si="297"/>
        <v>-2187</v>
      </c>
      <c r="DB379" s="84">
        <f t="shared" si="298"/>
        <v>-2215</v>
      </c>
      <c r="DW379" s="84">
        <f t="shared" si="299"/>
        <v>1938</v>
      </c>
      <c r="EI379" s="11" t="s">
        <v>38</v>
      </c>
      <c r="EK379" s="84">
        <f t="shared" si="294"/>
        <v>1940</v>
      </c>
      <c r="ER379" s="84">
        <f t="shared" si="295"/>
        <v>923</v>
      </c>
      <c r="EY379" s="84">
        <f t="shared" si="300"/>
        <v>11637</v>
      </c>
      <c r="FF379" s="84">
        <f t="shared" si="301"/>
        <v>-3830</v>
      </c>
      <c r="FM379" s="14">
        <f t="shared" si="302"/>
        <v>-5766</v>
      </c>
      <c r="FT379" s="14">
        <f t="shared" si="303"/>
        <v>850</v>
      </c>
      <c r="GA379" s="14">
        <f t="shared" si="304"/>
        <v>-4184</v>
      </c>
      <c r="GH379" s="14">
        <f t="shared" si="305"/>
        <v>-2329</v>
      </c>
    </row>
    <row r="380" spans="1:253" s="84" customFormat="1" x14ac:dyDescent="0.2">
      <c r="B380" s="81">
        <v>1100</v>
      </c>
      <c r="C380" s="81">
        <v>-200</v>
      </c>
      <c r="D380" s="81">
        <v>100</v>
      </c>
      <c r="E380" s="81">
        <v>400</v>
      </c>
      <c r="F380" s="81">
        <v>300</v>
      </c>
      <c r="G380" s="81">
        <v>100</v>
      </c>
      <c r="H380" s="81">
        <v>200</v>
      </c>
      <c r="I380" s="84">
        <v>700</v>
      </c>
      <c r="J380" s="84">
        <v>600</v>
      </c>
      <c r="P380" s="85"/>
      <c r="Q380" s="85"/>
      <c r="R380" s="85"/>
      <c r="S380" s="85"/>
      <c r="T380" s="85"/>
      <c r="U380" s="85"/>
      <c r="V380" s="85"/>
      <c r="AD380" s="81"/>
      <c r="AE380" s="81"/>
      <c r="AF380" s="81"/>
      <c r="AG380" s="81"/>
      <c r="AH380" s="81"/>
      <c r="AI380" s="81"/>
      <c r="AJ380" s="81"/>
      <c r="CN380" s="84">
        <f t="shared" si="296"/>
        <v>3199</v>
      </c>
      <c r="CU380" s="84">
        <f t="shared" si="297"/>
        <v>4222</v>
      </c>
      <c r="DB380" s="84">
        <f t="shared" si="298"/>
        <v>3660</v>
      </c>
      <c r="DW380" s="84">
        <f t="shared" si="299"/>
        <v>1479</v>
      </c>
      <c r="EY380" s="84">
        <f t="shared" si="300"/>
        <v>8598</v>
      </c>
      <c r="FF380" s="84">
        <f t="shared" si="301"/>
        <v>-2130</v>
      </c>
      <c r="FM380" s="14">
        <f t="shared" si="302"/>
        <v>-4898</v>
      </c>
      <c r="FT380" s="14">
        <f t="shared" si="303"/>
        <v>-3901</v>
      </c>
      <c r="GA380" s="14">
        <f t="shared" si="304"/>
        <v>-7575</v>
      </c>
      <c r="GH380" s="14">
        <f t="shared" si="305"/>
        <v>6657</v>
      </c>
    </row>
    <row r="381" spans="1:253" s="84" customFormat="1" x14ac:dyDescent="0.2">
      <c r="B381" s="81">
        <v>300</v>
      </c>
      <c r="C381" s="81">
        <v>-300</v>
      </c>
      <c r="D381" s="81">
        <v>800</v>
      </c>
      <c r="E381" s="81">
        <v>1400</v>
      </c>
      <c r="F381" s="81">
        <v>700</v>
      </c>
      <c r="G381" s="81">
        <v>100</v>
      </c>
      <c r="H381" s="81">
        <v>-200</v>
      </c>
      <c r="I381" s="84">
        <v>0</v>
      </c>
      <c r="J381" s="84">
        <v>-100</v>
      </c>
      <c r="K381" s="84">
        <v>1700</v>
      </c>
      <c r="P381" s="85"/>
      <c r="Q381" s="85"/>
      <c r="R381" s="85"/>
      <c r="S381" s="85"/>
      <c r="T381" s="85"/>
      <c r="U381" s="85"/>
      <c r="V381" s="85"/>
      <c r="AD381" s="81"/>
      <c r="AE381" s="81"/>
      <c r="AF381" s="81"/>
      <c r="AG381" s="81"/>
      <c r="AH381" s="81"/>
      <c r="AI381" s="81"/>
      <c r="AJ381" s="81"/>
      <c r="CN381" s="84">
        <f>SUM(CN375:CN380)</f>
        <v>13310</v>
      </c>
      <c r="CU381" s="84">
        <f>SUM(CU375:CU380)</f>
        <v>20203</v>
      </c>
      <c r="DB381" s="84">
        <f>SUM(DB375:DB380)</f>
        <v>16159</v>
      </c>
      <c r="DW381" s="84">
        <f>SUM(DW375:DW380)</f>
        <v>18763</v>
      </c>
      <c r="EY381" s="84">
        <f t="shared" si="300"/>
        <v>800</v>
      </c>
      <c r="FF381" s="84">
        <f t="shared" si="301"/>
        <v>-1000</v>
      </c>
      <c r="FM381" s="14">
        <f t="shared" si="302"/>
        <v>0</v>
      </c>
      <c r="FT381" s="14">
        <f t="shared" si="303"/>
        <v>0</v>
      </c>
      <c r="GA381" s="14">
        <f t="shared" si="304"/>
        <v>800</v>
      </c>
      <c r="GH381" s="14">
        <f t="shared" si="305"/>
        <v>0</v>
      </c>
    </row>
    <row r="382" spans="1:253" s="84" customFormat="1" x14ac:dyDescent="0.2">
      <c r="B382" s="81">
        <v>700</v>
      </c>
      <c r="C382" s="81">
        <v>300</v>
      </c>
      <c r="D382" s="81">
        <v>2300</v>
      </c>
      <c r="E382" s="81">
        <v>2700</v>
      </c>
      <c r="F382" s="81">
        <v>3400</v>
      </c>
      <c r="G382" s="81">
        <v>2200</v>
      </c>
      <c r="H382" s="81">
        <v>1300</v>
      </c>
      <c r="I382" s="84">
        <v>900</v>
      </c>
      <c r="J382" s="84">
        <v>1000</v>
      </c>
      <c r="K382" s="84">
        <v>1800</v>
      </c>
      <c r="L382" s="84">
        <v>1800</v>
      </c>
      <c r="P382" s="85"/>
      <c r="Q382" s="85"/>
      <c r="R382" s="85"/>
      <c r="S382" s="85"/>
      <c r="T382" s="85"/>
      <c r="U382" s="85"/>
      <c r="V382" s="85"/>
      <c r="AD382" s="81"/>
      <c r="AE382" s="81"/>
      <c r="AF382" s="81"/>
      <c r="AG382" s="81"/>
      <c r="AH382" s="81"/>
      <c r="AI382" s="81"/>
      <c r="AJ382" s="81"/>
      <c r="FM382" s="14">
        <f t="shared" si="302"/>
        <v>-44583</v>
      </c>
      <c r="FT382" s="14">
        <f t="shared" si="303"/>
        <v>-24549</v>
      </c>
      <c r="GA382" s="14">
        <f t="shared" si="304"/>
        <v>-17192</v>
      </c>
      <c r="GH382" s="14">
        <f t="shared" si="305"/>
        <v>46472</v>
      </c>
    </row>
    <row r="383" spans="1:253" s="84" customFormat="1" x14ac:dyDescent="0.2">
      <c r="B383" s="81"/>
      <c r="C383" s="81"/>
      <c r="D383" s="81">
        <v>2800</v>
      </c>
      <c r="E383" s="81">
        <v>2200</v>
      </c>
      <c r="F383" s="81">
        <v>2100</v>
      </c>
      <c r="G383" s="81">
        <v>300</v>
      </c>
      <c r="H383" s="81">
        <v>500</v>
      </c>
      <c r="I383" s="84">
        <v>800</v>
      </c>
      <c r="J383" s="84">
        <v>1300</v>
      </c>
      <c r="K383" s="84">
        <v>700</v>
      </c>
      <c r="L383" s="84">
        <v>100</v>
      </c>
      <c r="M383" s="84">
        <v>600</v>
      </c>
      <c r="N383" s="84">
        <v>-400</v>
      </c>
      <c r="O383" s="84">
        <v>2200</v>
      </c>
      <c r="P383" s="85"/>
      <c r="Q383" s="85"/>
      <c r="R383" s="85"/>
      <c r="S383" s="85"/>
      <c r="T383" s="85"/>
      <c r="U383" s="85"/>
      <c r="V383" s="85"/>
      <c r="AD383" s="81"/>
      <c r="AE383" s="81"/>
      <c r="AF383" s="81"/>
      <c r="AG383" s="81"/>
      <c r="AH383" s="81"/>
      <c r="AI383" s="81"/>
      <c r="AJ383" s="81"/>
      <c r="FM383" s="22">
        <f>FM369</f>
        <v>315.2</v>
      </c>
      <c r="FT383" s="22">
        <f>FT369</f>
        <v>352.2</v>
      </c>
      <c r="GA383" s="22">
        <f>GA369</f>
        <v>378.3</v>
      </c>
      <c r="GH383" s="22">
        <f>GH369</f>
        <v>462.1</v>
      </c>
    </row>
    <row r="384" spans="1:253" s="84" customFormat="1" x14ac:dyDescent="0.2">
      <c r="B384" s="81"/>
      <c r="C384" s="81"/>
      <c r="D384" s="81"/>
      <c r="E384" s="81">
        <v>2500</v>
      </c>
      <c r="F384" s="81">
        <v>1700</v>
      </c>
      <c r="G384" s="81">
        <v>600</v>
      </c>
      <c r="H384" s="81">
        <v>200</v>
      </c>
      <c r="I384" s="84">
        <v>1000</v>
      </c>
      <c r="J384" s="84">
        <v>1200</v>
      </c>
      <c r="K384" s="84">
        <v>1200</v>
      </c>
      <c r="L384" s="84">
        <v>700</v>
      </c>
      <c r="M384" s="84">
        <v>300</v>
      </c>
      <c r="N384" s="84">
        <v>500</v>
      </c>
      <c r="O384" s="84">
        <v>1400</v>
      </c>
      <c r="P384" s="85">
        <v>1900</v>
      </c>
      <c r="Q384" s="85"/>
      <c r="R384" s="85"/>
      <c r="S384" s="85"/>
      <c r="T384" s="85"/>
      <c r="U384" s="85"/>
      <c r="V384" s="85"/>
      <c r="AD384" s="81"/>
      <c r="AE384" s="81"/>
      <c r="AF384" s="81"/>
      <c r="AG384" s="81"/>
      <c r="AH384" s="81"/>
      <c r="AI384" s="81"/>
      <c r="AJ384" s="81"/>
      <c r="FM384" s="22">
        <f>FM367</f>
        <v>70.009999999999962</v>
      </c>
      <c r="FT384" s="22">
        <f>FT367</f>
        <v>36.019999999999953</v>
      </c>
      <c r="GA384" s="22">
        <f>GA367</f>
        <v>-6.0400000000000524</v>
      </c>
      <c r="GH384" s="22">
        <f>GH367</f>
        <v>-94.040000000000035</v>
      </c>
    </row>
    <row r="385" spans="2:176" s="84" customFormat="1" x14ac:dyDescent="0.2">
      <c r="B385" s="81"/>
      <c r="C385" s="81"/>
      <c r="D385" s="81"/>
      <c r="E385" s="81"/>
      <c r="F385" s="81">
        <v>2400</v>
      </c>
      <c r="G385" s="81">
        <v>900</v>
      </c>
      <c r="H385" s="81">
        <v>100</v>
      </c>
      <c r="I385" s="84">
        <v>1500</v>
      </c>
      <c r="J385" s="84">
        <v>700</v>
      </c>
      <c r="K385" s="84">
        <v>300</v>
      </c>
      <c r="L385" s="84">
        <v>-100</v>
      </c>
      <c r="M385" s="84">
        <v>700</v>
      </c>
      <c r="N385" s="84">
        <v>300</v>
      </c>
      <c r="O385" s="84">
        <v>1400</v>
      </c>
      <c r="P385" s="85">
        <v>1900</v>
      </c>
      <c r="Q385" s="85">
        <v>1400</v>
      </c>
      <c r="R385" s="85"/>
      <c r="S385" s="85"/>
      <c r="T385" s="85"/>
      <c r="U385" s="85"/>
      <c r="V385" s="85"/>
      <c r="AD385" s="81"/>
      <c r="AE385" s="81"/>
      <c r="AF385" s="81"/>
      <c r="AG385" s="81"/>
      <c r="AH385" s="81"/>
      <c r="AI385" s="81"/>
      <c r="AJ385" s="81"/>
      <c r="FM385" s="96"/>
      <c r="FT385" s="22">
        <f>FT370</f>
        <v>376.74899999999997</v>
      </c>
    </row>
    <row r="386" spans="2:176" s="84" customFormat="1" x14ac:dyDescent="0.2">
      <c r="B386" s="81"/>
      <c r="C386" s="81"/>
      <c r="D386" s="81"/>
      <c r="E386" s="81"/>
      <c r="F386" s="81"/>
      <c r="G386" s="81">
        <v>1000</v>
      </c>
      <c r="H386" s="81">
        <v>1400</v>
      </c>
      <c r="I386" s="84">
        <v>2500</v>
      </c>
      <c r="J386" s="84">
        <v>1700</v>
      </c>
      <c r="K386" s="84">
        <v>600</v>
      </c>
      <c r="L386" s="84">
        <v>900</v>
      </c>
      <c r="M386" s="84">
        <v>1400</v>
      </c>
      <c r="N386" s="84">
        <v>1300</v>
      </c>
      <c r="O386" s="84">
        <v>700</v>
      </c>
      <c r="P386" s="85">
        <v>2200</v>
      </c>
      <c r="Q386" s="85">
        <v>1800</v>
      </c>
      <c r="R386" s="85">
        <v>1200</v>
      </c>
      <c r="S386" s="85"/>
      <c r="T386" s="85"/>
      <c r="U386" s="85"/>
      <c r="V386" s="85"/>
      <c r="AD386" s="81"/>
      <c r="AE386" s="81"/>
      <c r="AF386" s="81"/>
      <c r="AG386" s="81"/>
      <c r="AH386" s="81"/>
      <c r="AI386" s="81"/>
      <c r="AJ386" s="81"/>
      <c r="FM386" s="96"/>
      <c r="FT386" s="22"/>
    </row>
    <row r="387" spans="2:176" s="84" customFormat="1" x14ac:dyDescent="0.2">
      <c r="B387" s="81"/>
      <c r="C387" s="81"/>
      <c r="D387" s="81"/>
      <c r="E387" s="81"/>
      <c r="F387" s="81"/>
      <c r="G387" s="81"/>
      <c r="H387" s="81">
        <v>2100</v>
      </c>
      <c r="I387" s="84">
        <v>2800</v>
      </c>
      <c r="J387" s="84">
        <v>2600</v>
      </c>
      <c r="K387" s="84">
        <v>900</v>
      </c>
      <c r="L387" s="84">
        <v>300</v>
      </c>
      <c r="M387" s="84">
        <v>1400</v>
      </c>
      <c r="N387" s="84">
        <v>1600</v>
      </c>
      <c r="O387" s="84">
        <v>700</v>
      </c>
      <c r="P387" s="85">
        <v>400</v>
      </c>
      <c r="Q387" s="85">
        <v>1600</v>
      </c>
      <c r="R387" s="85">
        <v>1000</v>
      </c>
      <c r="S387" s="85">
        <v>1200</v>
      </c>
      <c r="T387" s="85"/>
      <c r="U387" s="85"/>
      <c r="V387" s="85"/>
      <c r="AD387" s="81"/>
      <c r="AE387" s="81"/>
      <c r="AF387" s="81"/>
      <c r="AG387" s="81"/>
      <c r="AH387" s="81"/>
      <c r="AI387" s="81"/>
      <c r="AJ387" s="81"/>
    </row>
    <row r="388" spans="2:176" s="84" customFormat="1" x14ac:dyDescent="0.2">
      <c r="B388" s="81"/>
      <c r="C388" s="81"/>
      <c r="D388" s="81"/>
      <c r="E388" s="81"/>
      <c r="F388" s="81"/>
      <c r="G388" s="81"/>
      <c r="H388" s="81"/>
      <c r="K388" s="84">
        <v>3300</v>
      </c>
      <c r="L388" s="84">
        <v>3200</v>
      </c>
      <c r="M388" s="84">
        <v>3300</v>
      </c>
      <c r="N388" s="84">
        <v>1500</v>
      </c>
      <c r="O388" s="84">
        <v>600</v>
      </c>
      <c r="P388" s="85">
        <v>800</v>
      </c>
      <c r="Q388" s="85">
        <v>700</v>
      </c>
      <c r="R388" s="85">
        <v>1200</v>
      </c>
      <c r="S388" s="85">
        <v>1400</v>
      </c>
      <c r="T388" s="85">
        <v>1500</v>
      </c>
      <c r="U388" s="85">
        <v>1600</v>
      </c>
      <c r="V388" s="85">
        <v>2000</v>
      </c>
      <c r="AD388" s="81"/>
      <c r="AE388" s="81"/>
      <c r="AF388" s="81"/>
      <c r="AG388" s="81"/>
      <c r="AH388" s="81"/>
      <c r="AI388" s="81"/>
      <c r="AJ388" s="81"/>
    </row>
    <row r="389" spans="2:176" s="84" customFormat="1" x14ac:dyDescent="0.2">
      <c r="B389" s="81"/>
      <c r="C389" s="81"/>
      <c r="D389" s="81"/>
      <c r="E389" s="81"/>
      <c r="F389" s="81"/>
      <c r="G389" s="81"/>
      <c r="H389" s="81"/>
      <c r="L389" s="84">
        <v>3000</v>
      </c>
      <c r="M389" s="84">
        <v>3200</v>
      </c>
      <c r="N389" s="84">
        <v>1200</v>
      </c>
      <c r="O389" s="84">
        <v>1200</v>
      </c>
      <c r="P389" s="85">
        <v>2000</v>
      </c>
      <c r="Q389" s="85">
        <v>1300</v>
      </c>
      <c r="R389" s="85">
        <v>1200</v>
      </c>
      <c r="S389" s="85">
        <v>1600</v>
      </c>
      <c r="T389" s="85">
        <v>1200</v>
      </c>
      <c r="U389" s="85">
        <v>1200</v>
      </c>
      <c r="V389" s="85">
        <v>1800</v>
      </c>
      <c r="W389" s="84">
        <v>3300</v>
      </c>
      <c r="AD389" s="81"/>
      <c r="AE389" s="81"/>
      <c r="AF389" s="81"/>
      <c r="AG389" s="81"/>
      <c r="AH389" s="81"/>
      <c r="AI389" s="81"/>
      <c r="AJ389" s="81"/>
    </row>
    <row r="390" spans="2:176" s="84" customFormat="1" x14ac:dyDescent="0.2">
      <c r="B390" s="81"/>
      <c r="C390" s="81"/>
      <c r="D390" s="81"/>
      <c r="E390" s="81"/>
      <c r="F390" s="81"/>
      <c r="G390" s="81"/>
      <c r="H390" s="81"/>
      <c r="M390" s="84">
        <v>3400</v>
      </c>
      <c r="N390" s="84">
        <v>3100</v>
      </c>
      <c r="O390" s="84">
        <v>900</v>
      </c>
      <c r="P390" s="85">
        <v>2000</v>
      </c>
      <c r="Q390" s="85">
        <v>1200</v>
      </c>
      <c r="R390" s="85">
        <v>900</v>
      </c>
      <c r="S390" s="85">
        <v>1900</v>
      </c>
      <c r="T390" s="85">
        <v>1600</v>
      </c>
      <c r="U390" s="85">
        <v>1400</v>
      </c>
      <c r="V390" s="85">
        <v>1600</v>
      </c>
      <c r="W390" s="84">
        <v>1400</v>
      </c>
      <c r="X390" s="84">
        <v>3200</v>
      </c>
      <c r="AD390" s="81"/>
      <c r="AE390" s="81"/>
      <c r="AF390" s="81"/>
      <c r="AG390" s="81"/>
      <c r="AH390" s="81"/>
      <c r="AI390" s="81"/>
      <c r="AJ390" s="81"/>
    </row>
    <row r="391" spans="2:176" s="84" customFormat="1" x14ac:dyDescent="0.2">
      <c r="B391" s="81"/>
      <c r="C391" s="81"/>
      <c r="D391" s="81"/>
      <c r="E391" s="81"/>
      <c r="F391" s="81"/>
      <c r="G391" s="81"/>
      <c r="H391" s="81"/>
      <c r="N391" s="84">
        <v>2900</v>
      </c>
      <c r="O391" s="84">
        <v>1200</v>
      </c>
      <c r="P391" s="85">
        <v>1500</v>
      </c>
      <c r="Q391" s="85">
        <v>1900</v>
      </c>
      <c r="R391" s="85">
        <v>2100</v>
      </c>
      <c r="S391" s="85">
        <v>2700</v>
      </c>
      <c r="T391" s="85">
        <v>1500</v>
      </c>
      <c r="U391" s="85">
        <v>1600</v>
      </c>
      <c r="V391" s="85">
        <v>1500</v>
      </c>
      <c r="W391" s="84">
        <v>1500</v>
      </c>
      <c r="X391" s="84">
        <v>1800</v>
      </c>
      <c r="Y391" s="84">
        <v>2300</v>
      </c>
      <c r="AD391" s="81"/>
      <c r="AE391" s="81"/>
      <c r="AF391" s="81"/>
      <c r="AG391" s="81"/>
      <c r="AH391" s="81"/>
      <c r="AI391" s="81"/>
      <c r="AJ391" s="81"/>
    </row>
    <row r="392" spans="2:176" s="84" customFormat="1" x14ac:dyDescent="0.2">
      <c r="B392" s="81"/>
      <c r="C392" s="81"/>
      <c r="D392" s="81"/>
      <c r="E392" s="81"/>
      <c r="F392" s="81"/>
      <c r="G392" s="81"/>
      <c r="H392" s="81"/>
      <c r="O392" s="84">
        <v>1200</v>
      </c>
      <c r="P392" s="85">
        <v>1700</v>
      </c>
      <c r="Q392" s="85">
        <v>2100</v>
      </c>
      <c r="R392" s="85">
        <v>2100</v>
      </c>
      <c r="S392" s="85">
        <v>2600</v>
      </c>
      <c r="T392" s="85">
        <v>2300</v>
      </c>
      <c r="U392" s="85">
        <v>2200</v>
      </c>
      <c r="V392" s="85">
        <v>2200</v>
      </c>
      <c r="W392" s="84">
        <v>1900</v>
      </c>
      <c r="X392" s="84">
        <v>1700</v>
      </c>
      <c r="Y392" s="84">
        <v>2600</v>
      </c>
      <c r="Z392" s="84">
        <v>3300</v>
      </c>
      <c r="AD392" s="81"/>
      <c r="AE392" s="81"/>
      <c r="AF392" s="81"/>
      <c r="AG392" s="81"/>
      <c r="AH392" s="81"/>
      <c r="AI392" s="81"/>
      <c r="AJ392" s="81"/>
    </row>
    <row r="393" spans="2:176" s="84" customFormat="1" x14ac:dyDescent="0.2">
      <c r="B393" s="81"/>
      <c r="C393" s="81"/>
      <c r="D393" s="81"/>
      <c r="E393" s="81"/>
      <c r="F393" s="81"/>
      <c r="G393" s="81"/>
      <c r="H393" s="81"/>
      <c r="P393" s="85"/>
      <c r="Q393" s="85"/>
      <c r="R393" s="85">
        <v>3800</v>
      </c>
      <c r="S393" s="85">
        <v>2700</v>
      </c>
      <c r="T393" s="85">
        <v>1800</v>
      </c>
      <c r="U393" s="85">
        <v>1200</v>
      </c>
      <c r="V393" s="85">
        <v>400</v>
      </c>
      <c r="W393" s="84">
        <v>200</v>
      </c>
      <c r="X393" s="84">
        <v>500</v>
      </c>
      <c r="Y393" s="84">
        <v>200</v>
      </c>
      <c r="Z393" s="84">
        <v>200</v>
      </c>
      <c r="AA393" s="84">
        <v>0</v>
      </c>
      <c r="AB393" s="84">
        <v>500</v>
      </c>
      <c r="AC393" s="84">
        <v>1500</v>
      </c>
      <c r="AD393" s="81"/>
      <c r="AE393" s="81"/>
      <c r="AF393" s="81"/>
      <c r="AG393" s="81"/>
      <c r="AH393" s="81"/>
      <c r="AI393" s="81"/>
      <c r="AJ393" s="81"/>
    </row>
    <row r="394" spans="2:176" s="84" customFormat="1" x14ac:dyDescent="0.2">
      <c r="B394" s="81"/>
      <c r="C394" s="81"/>
      <c r="D394" s="81"/>
      <c r="E394" s="81"/>
      <c r="F394" s="81"/>
      <c r="G394" s="81"/>
      <c r="H394" s="81"/>
      <c r="P394" s="85"/>
      <c r="Q394" s="85"/>
      <c r="R394" s="85"/>
      <c r="S394" s="85">
        <v>3800</v>
      </c>
      <c r="T394" s="85">
        <v>2700</v>
      </c>
      <c r="U394" s="85">
        <v>1800</v>
      </c>
      <c r="V394" s="85">
        <v>1200</v>
      </c>
      <c r="W394" s="84">
        <v>400</v>
      </c>
      <c r="X394" s="84">
        <v>200</v>
      </c>
      <c r="Y394" s="84">
        <v>500</v>
      </c>
      <c r="Z394" s="84">
        <v>200</v>
      </c>
      <c r="AA394" s="84">
        <v>0</v>
      </c>
      <c r="AB394" s="84">
        <v>500</v>
      </c>
      <c r="AC394" s="84">
        <v>1500</v>
      </c>
      <c r="AD394" s="81"/>
      <c r="AE394" s="81"/>
      <c r="AF394" s="81"/>
      <c r="AG394" s="81"/>
      <c r="AH394" s="81"/>
      <c r="AI394" s="81"/>
      <c r="AJ394" s="81"/>
    </row>
    <row r="395" spans="2:176" s="84" customFormat="1" x14ac:dyDescent="0.2">
      <c r="B395" s="81"/>
      <c r="C395" s="81"/>
      <c r="D395" s="81"/>
      <c r="E395" s="81"/>
      <c r="F395" s="81"/>
      <c r="G395" s="81"/>
      <c r="H395" s="81"/>
      <c r="P395" s="85"/>
      <c r="Q395" s="85"/>
      <c r="R395" s="85"/>
      <c r="S395" s="85"/>
      <c r="T395" s="85">
        <v>3700</v>
      </c>
      <c r="U395" s="85">
        <v>2800</v>
      </c>
      <c r="V395" s="85">
        <v>2100</v>
      </c>
      <c r="W395" s="85">
        <v>1200</v>
      </c>
      <c r="X395" s="84">
        <v>600</v>
      </c>
      <c r="Y395" s="84">
        <v>600</v>
      </c>
      <c r="Z395" s="84">
        <v>500</v>
      </c>
      <c r="AA395" s="84">
        <v>0</v>
      </c>
      <c r="AB395" s="84">
        <v>100</v>
      </c>
      <c r="AC395" s="84">
        <v>200</v>
      </c>
      <c r="AD395" s="81">
        <v>-400</v>
      </c>
      <c r="AE395" s="81">
        <v>1900</v>
      </c>
      <c r="AF395" s="81"/>
      <c r="AG395" s="81"/>
      <c r="AH395" s="81"/>
      <c r="AI395" s="81"/>
      <c r="AJ395" s="81"/>
    </row>
    <row r="396" spans="2:176" s="84" customFormat="1" x14ac:dyDescent="0.2">
      <c r="B396" s="81"/>
      <c r="C396" s="81"/>
      <c r="D396" s="81"/>
      <c r="E396" s="81"/>
      <c r="F396" s="81"/>
      <c r="G396" s="81"/>
      <c r="H396" s="81"/>
      <c r="P396" s="85"/>
      <c r="Q396" s="85"/>
      <c r="R396" s="85"/>
      <c r="S396" s="85"/>
      <c r="T396" s="85"/>
      <c r="U396" s="85">
        <v>2400</v>
      </c>
      <c r="V396" s="85">
        <v>2200</v>
      </c>
      <c r="W396" s="84">
        <v>1600</v>
      </c>
      <c r="X396" s="84">
        <v>1800</v>
      </c>
      <c r="Y396" s="84">
        <v>1400</v>
      </c>
      <c r="Z396" s="84">
        <v>200</v>
      </c>
      <c r="AA396" s="84">
        <v>-600</v>
      </c>
      <c r="AB396" s="84">
        <v>-1000</v>
      </c>
      <c r="AC396" s="84">
        <v>-900</v>
      </c>
      <c r="AD396" s="81">
        <v>-800</v>
      </c>
      <c r="AE396" s="81">
        <v>0</v>
      </c>
      <c r="AF396" s="81">
        <v>1900</v>
      </c>
      <c r="AG396" s="81"/>
      <c r="AH396" s="81"/>
      <c r="AI396" s="81"/>
      <c r="AJ396" s="81"/>
    </row>
    <row r="397" spans="2:176" s="84" customFormat="1" x14ac:dyDescent="0.2">
      <c r="B397" s="81"/>
      <c r="C397" s="81"/>
      <c r="D397" s="81"/>
      <c r="E397" s="81"/>
      <c r="F397" s="81"/>
      <c r="G397" s="81"/>
      <c r="H397" s="81"/>
      <c r="P397" s="85"/>
      <c r="Q397" s="85"/>
      <c r="R397" s="85"/>
      <c r="S397" s="85"/>
      <c r="T397" s="85"/>
      <c r="U397" s="85"/>
      <c r="V397" s="85">
        <v>3200</v>
      </c>
      <c r="W397" s="85">
        <v>2100</v>
      </c>
      <c r="X397" s="85">
        <v>1400</v>
      </c>
      <c r="Y397" s="84">
        <v>1100</v>
      </c>
      <c r="Z397" s="84">
        <v>0</v>
      </c>
      <c r="AA397" s="84">
        <v>0</v>
      </c>
      <c r="AB397" s="84">
        <v>200</v>
      </c>
      <c r="AC397" s="84">
        <v>400</v>
      </c>
      <c r="AD397" s="81">
        <v>600</v>
      </c>
      <c r="AE397" s="81">
        <v>500</v>
      </c>
      <c r="AF397" s="81">
        <v>1300</v>
      </c>
      <c r="AG397" s="81">
        <v>2400</v>
      </c>
      <c r="AH397" s="81"/>
      <c r="AI397" s="81"/>
      <c r="AJ397" s="81"/>
    </row>
    <row r="398" spans="2:176" s="84" customFormat="1" x14ac:dyDescent="0.2">
      <c r="B398" s="81"/>
      <c r="C398" s="81"/>
      <c r="D398" s="81"/>
      <c r="E398" s="81"/>
      <c r="F398" s="81"/>
      <c r="G398" s="81"/>
      <c r="H398" s="81"/>
      <c r="P398" s="85"/>
      <c r="Q398" s="85"/>
      <c r="R398" s="85"/>
      <c r="S398" s="85"/>
      <c r="T398" s="85"/>
      <c r="U398" s="85"/>
      <c r="V398" s="85"/>
      <c r="Y398" s="84">
        <v>600</v>
      </c>
      <c r="Z398" s="84">
        <v>-300</v>
      </c>
      <c r="AA398" s="84">
        <v>900</v>
      </c>
      <c r="AB398" s="84">
        <v>100</v>
      </c>
      <c r="AC398" s="84">
        <v>-400</v>
      </c>
      <c r="AD398" s="81">
        <v>300</v>
      </c>
      <c r="AE398" s="81">
        <v>500</v>
      </c>
      <c r="AF398" s="81">
        <v>700</v>
      </c>
      <c r="AG398" s="81">
        <v>1000</v>
      </c>
      <c r="AH398" s="81">
        <v>1000</v>
      </c>
      <c r="AI398" s="81">
        <v>1400</v>
      </c>
      <c r="AJ398" s="81">
        <v>4000</v>
      </c>
    </row>
    <row r="399" spans="2:176" s="84" customFormat="1" x14ac:dyDescent="0.2">
      <c r="B399" s="81"/>
      <c r="C399" s="81"/>
      <c r="D399" s="81"/>
      <c r="E399" s="81"/>
      <c r="F399" s="81"/>
      <c r="G399" s="81"/>
      <c r="H399" s="81"/>
      <c r="P399" s="85"/>
      <c r="Q399" s="85"/>
      <c r="R399" s="85"/>
      <c r="S399" s="85"/>
      <c r="T399" s="85"/>
      <c r="U399" s="85"/>
      <c r="V399" s="85"/>
      <c r="Z399" s="84">
        <v>-500</v>
      </c>
      <c r="AA399" s="84">
        <v>900</v>
      </c>
      <c r="AB399" s="84">
        <v>300</v>
      </c>
      <c r="AC399" s="84">
        <v>-600</v>
      </c>
      <c r="AD399" s="81">
        <v>0</v>
      </c>
      <c r="AE399" s="81">
        <v>400</v>
      </c>
      <c r="AF399" s="81">
        <v>500</v>
      </c>
      <c r="AG399" s="81">
        <v>900</v>
      </c>
      <c r="AH399" s="81">
        <v>600</v>
      </c>
      <c r="AI399" s="81">
        <v>600</v>
      </c>
      <c r="AJ399" s="81">
        <v>700</v>
      </c>
      <c r="AK399" s="84">
        <v>2900</v>
      </c>
    </row>
    <row r="400" spans="2:176" s="84" customFormat="1" x14ac:dyDescent="0.2">
      <c r="B400" s="81"/>
      <c r="C400" s="81"/>
      <c r="D400" s="81"/>
      <c r="E400" s="81"/>
      <c r="F400" s="81"/>
      <c r="G400" s="81"/>
      <c r="H400" s="81"/>
      <c r="P400" s="85"/>
      <c r="Q400" s="85"/>
      <c r="R400" s="85"/>
      <c r="S400" s="85"/>
      <c r="T400" s="85"/>
      <c r="U400" s="85"/>
      <c r="V400" s="85"/>
      <c r="Y400" s="14"/>
      <c r="AA400" s="84">
        <v>800</v>
      </c>
      <c r="AB400" s="84">
        <v>200</v>
      </c>
      <c r="AC400" s="84">
        <v>600</v>
      </c>
      <c r="AD400" s="81">
        <v>-400</v>
      </c>
      <c r="AE400" s="81">
        <v>-100</v>
      </c>
      <c r="AF400" s="81">
        <v>0</v>
      </c>
      <c r="AG400" s="81">
        <v>500</v>
      </c>
      <c r="AH400" s="81">
        <v>1200</v>
      </c>
      <c r="AI400" s="81">
        <v>700</v>
      </c>
      <c r="AJ400" s="81">
        <v>700</v>
      </c>
      <c r="AK400" s="84">
        <v>800</v>
      </c>
      <c r="AL400" s="84">
        <v>2600</v>
      </c>
    </row>
    <row r="401" spans="2:61" s="84" customFormat="1" x14ac:dyDescent="0.2">
      <c r="B401" s="81"/>
      <c r="C401" s="81"/>
      <c r="D401" s="81"/>
      <c r="E401" s="81"/>
      <c r="F401" s="81"/>
      <c r="G401" s="81"/>
      <c r="H401" s="81"/>
      <c r="P401" s="85"/>
      <c r="Q401" s="85"/>
      <c r="R401" s="85"/>
      <c r="S401" s="85"/>
      <c r="T401" s="85"/>
      <c r="U401" s="85"/>
      <c r="V401" s="85"/>
      <c r="AB401" s="84">
        <v>200</v>
      </c>
      <c r="AC401" s="84">
        <v>300</v>
      </c>
      <c r="AD401" s="81">
        <v>1000</v>
      </c>
      <c r="AE401" s="81">
        <v>0</v>
      </c>
      <c r="AF401" s="81">
        <v>300</v>
      </c>
      <c r="AG401" s="81">
        <v>700</v>
      </c>
      <c r="AH401" s="81">
        <v>1300</v>
      </c>
      <c r="AI401" s="81">
        <v>800</v>
      </c>
      <c r="AJ401" s="81">
        <v>200</v>
      </c>
      <c r="AK401" s="84">
        <v>300</v>
      </c>
      <c r="AL401" s="84">
        <v>400</v>
      </c>
      <c r="AM401" s="84">
        <v>1500</v>
      </c>
    </row>
    <row r="402" spans="2:61" s="84" customFormat="1" x14ac:dyDescent="0.2">
      <c r="B402" s="81"/>
      <c r="C402" s="81"/>
      <c r="D402" s="81"/>
      <c r="E402" s="81"/>
      <c r="F402" s="81"/>
      <c r="G402" s="81"/>
      <c r="H402" s="81"/>
      <c r="P402" s="85"/>
      <c r="Q402" s="85"/>
      <c r="R402" s="85"/>
      <c r="S402" s="85"/>
      <c r="T402" s="85"/>
      <c r="U402" s="85"/>
      <c r="V402" s="85"/>
      <c r="AC402" s="84">
        <v>0</v>
      </c>
      <c r="AD402" s="81">
        <v>600</v>
      </c>
      <c r="AE402" s="81">
        <v>1700</v>
      </c>
      <c r="AF402" s="81">
        <v>-500</v>
      </c>
      <c r="AG402" s="81">
        <v>100</v>
      </c>
      <c r="AH402" s="81">
        <v>900</v>
      </c>
      <c r="AI402" s="81">
        <v>800</v>
      </c>
      <c r="AJ402" s="81">
        <v>500</v>
      </c>
      <c r="AK402" s="84">
        <v>-300</v>
      </c>
      <c r="AL402" s="84">
        <v>-200</v>
      </c>
      <c r="AM402" s="84">
        <v>500</v>
      </c>
      <c r="AN402" s="84">
        <v>2000</v>
      </c>
    </row>
    <row r="403" spans="2:61" s="84" customFormat="1" x14ac:dyDescent="0.2">
      <c r="B403" s="81"/>
      <c r="C403" s="81"/>
      <c r="D403" s="81"/>
      <c r="E403" s="81"/>
      <c r="F403" s="81"/>
      <c r="G403" s="81"/>
      <c r="H403" s="81"/>
      <c r="P403" s="85"/>
      <c r="Q403" s="85"/>
      <c r="R403" s="85"/>
      <c r="S403" s="85"/>
      <c r="T403" s="85"/>
      <c r="U403" s="85"/>
      <c r="V403" s="85"/>
      <c r="AD403" s="81"/>
      <c r="AE403" s="81"/>
      <c r="AF403" s="81">
        <v>1300</v>
      </c>
      <c r="AG403" s="81">
        <v>600</v>
      </c>
      <c r="AH403" s="81">
        <v>-300</v>
      </c>
      <c r="AI403" s="81">
        <v>400</v>
      </c>
      <c r="AJ403" s="81">
        <v>400</v>
      </c>
      <c r="AK403" s="84">
        <v>0</v>
      </c>
      <c r="AL403" s="84">
        <v>-200</v>
      </c>
      <c r="AM403" s="84">
        <v>-1200</v>
      </c>
      <c r="AN403" s="84">
        <v>-1100</v>
      </c>
      <c r="AO403" s="84">
        <v>-1000</v>
      </c>
      <c r="AP403" s="84">
        <v>300</v>
      </c>
      <c r="AQ403" s="84">
        <v>2500</v>
      </c>
    </row>
    <row r="404" spans="2:61" s="84" customFormat="1" x14ac:dyDescent="0.2">
      <c r="B404" s="81"/>
      <c r="C404" s="81"/>
      <c r="D404" s="81"/>
      <c r="E404" s="81"/>
      <c r="F404" s="81"/>
      <c r="G404" s="81"/>
      <c r="H404" s="81"/>
      <c r="P404" s="85"/>
      <c r="Q404" s="85"/>
      <c r="R404" s="85"/>
      <c r="S404" s="85"/>
      <c r="T404" s="85"/>
      <c r="U404" s="85"/>
      <c r="V404" s="85"/>
      <c r="AD404" s="81"/>
      <c r="AE404" s="81"/>
      <c r="AF404" s="81"/>
      <c r="AG404" s="81">
        <v>1100</v>
      </c>
      <c r="AH404" s="81">
        <v>900</v>
      </c>
      <c r="AI404" s="81">
        <v>-1000</v>
      </c>
      <c r="AJ404" s="81">
        <v>400</v>
      </c>
      <c r="AK404" s="84">
        <v>200</v>
      </c>
      <c r="AL404" s="84">
        <v>-200</v>
      </c>
      <c r="AM404" s="84">
        <v>-100</v>
      </c>
      <c r="AN404" s="84">
        <v>-200</v>
      </c>
      <c r="AO404" s="84">
        <v>-400</v>
      </c>
      <c r="AP404" s="84">
        <v>-300</v>
      </c>
      <c r="AQ404" s="84">
        <v>800</v>
      </c>
      <c r="AR404" s="84">
        <v>2400</v>
      </c>
    </row>
    <row r="405" spans="2:61" s="84" customFormat="1" x14ac:dyDescent="0.2">
      <c r="B405" s="81"/>
      <c r="C405" s="81"/>
      <c r="D405" s="81"/>
      <c r="E405" s="81"/>
      <c r="F405" s="81"/>
      <c r="G405" s="81"/>
      <c r="H405" s="81"/>
      <c r="P405" s="85"/>
      <c r="Q405" s="85"/>
      <c r="R405" s="85"/>
      <c r="S405" s="85"/>
      <c r="T405" s="85"/>
      <c r="U405" s="85"/>
      <c r="V405" s="85"/>
      <c r="AD405" s="81"/>
      <c r="AE405" s="81"/>
      <c r="AF405" s="81"/>
      <c r="AG405" s="81"/>
      <c r="AH405" s="81">
        <v>1300</v>
      </c>
      <c r="AI405" s="81">
        <v>-100</v>
      </c>
      <c r="AJ405" s="81">
        <v>800</v>
      </c>
      <c r="AK405" s="84">
        <v>200</v>
      </c>
      <c r="AL405" s="84">
        <v>-300</v>
      </c>
      <c r="AM405" s="84">
        <v>-800</v>
      </c>
      <c r="AN405" s="84">
        <v>-300</v>
      </c>
      <c r="AO405" s="84">
        <v>300</v>
      </c>
      <c r="AP405" s="84">
        <v>800</v>
      </c>
      <c r="AQ405" s="84">
        <v>800</v>
      </c>
      <c r="AR405" s="84">
        <v>1200</v>
      </c>
      <c r="AS405" s="84">
        <v>3000</v>
      </c>
    </row>
    <row r="406" spans="2:61" s="84" customFormat="1" x14ac:dyDescent="0.2">
      <c r="B406" s="81"/>
      <c r="C406" s="81"/>
      <c r="D406" s="81"/>
      <c r="E406" s="81"/>
      <c r="F406" s="81"/>
      <c r="G406" s="81"/>
      <c r="H406" s="81"/>
      <c r="P406" s="85"/>
      <c r="Q406" s="85"/>
      <c r="R406" s="85"/>
      <c r="S406" s="85"/>
      <c r="T406" s="85"/>
      <c r="U406" s="85"/>
      <c r="V406" s="85"/>
      <c r="AD406" s="81"/>
      <c r="AE406" s="81"/>
      <c r="AF406" s="81"/>
      <c r="AG406" s="81"/>
      <c r="AH406" s="81"/>
      <c r="AI406" s="81"/>
      <c r="AJ406" s="81">
        <v>300</v>
      </c>
      <c r="AK406" s="84">
        <v>100</v>
      </c>
      <c r="AL406" s="84">
        <v>100</v>
      </c>
      <c r="AM406" s="84">
        <v>-1400</v>
      </c>
      <c r="AN406" s="84">
        <v>-1000</v>
      </c>
      <c r="AO406" s="84">
        <v>300</v>
      </c>
      <c r="AP406" s="84">
        <v>800</v>
      </c>
      <c r="AQ406" s="84">
        <v>100</v>
      </c>
      <c r="AR406" s="84">
        <v>1300</v>
      </c>
      <c r="AS406" s="84">
        <v>1300</v>
      </c>
      <c r="AT406" s="84">
        <v>1700</v>
      </c>
      <c r="AU406" s="84">
        <v>2000</v>
      </c>
    </row>
    <row r="407" spans="2:61" s="84" customFormat="1" x14ac:dyDescent="0.2">
      <c r="B407" s="81"/>
      <c r="C407" s="81"/>
      <c r="D407" s="81"/>
      <c r="E407" s="81"/>
      <c r="F407" s="81"/>
      <c r="G407" s="81"/>
      <c r="H407" s="81"/>
      <c r="P407" s="85"/>
      <c r="Q407" s="85"/>
      <c r="R407" s="85"/>
      <c r="S407" s="85"/>
      <c r="T407" s="85"/>
      <c r="U407" s="85"/>
      <c r="V407" s="85"/>
      <c r="AD407" s="81"/>
      <c r="AE407" s="81"/>
      <c r="AF407" s="81"/>
      <c r="AG407" s="81"/>
      <c r="AH407" s="81"/>
      <c r="AI407" s="81"/>
      <c r="AJ407" s="81"/>
      <c r="AM407" s="84">
        <v>-1800</v>
      </c>
      <c r="AN407" s="84">
        <v>-300</v>
      </c>
      <c r="AO407" s="84">
        <v>600</v>
      </c>
      <c r="AP407" s="84">
        <v>-1000</v>
      </c>
      <c r="AQ407" s="84">
        <v>-200</v>
      </c>
      <c r="AR407" s="84">
        <v>900</v>
      </c>
      <c r="AS407" s="84">
        <v>1200</v>
      </c>
      <c r="AT407" s="84">
        <v>900</v>
      </c>
      <c r="AU407" s="84">
        <v>600</v>
      </c>
      <c r="AV407" s="84">
        <v>600</v>
      </c>
      <c r="AW407" s="84">
        <v>500</v>
      </c>
      <c r="AX407" s="84">
        <v>1200</v>
      </c>
    </row>
    <row r="408" spans="2:61" s="84" customFormat="1" x14ac:dyDescent="0.2">
      <c r="B408" s="81"/>
      <c r="C408" s="81"/>
      <c r="D408" s="81"/>
      <c r="E408" s="81"/>
      <c r="F408" s="81"/>
      <c r="G408" s="81"/>
      <c r="H408" s="81"/>
      <c r="P408" s="85"/>
      <c r="Q408" s="85"/>
      <c r="R408" s="85"/>
      <c r="S408" s="85"/>
      <c r="T408" s="85"/>
      <c r="U408" s="85"/>
      <c r="V408" s="85"/>
      <c r="AD408" s="81"/>
      <c r="AE408" s="81"/>
      <c r="AF408" s="81"/>
      <c r="AG408" s="81"/>
      <c r="AH408" s="81"/>
      <c r="AI408" s="81"/>
      <c r="AJ408" s="81"/>
      <c r="AN408" s="84">
        <v>-600</v>
      </c>
      <c r="AO408" s="84">
        <v>600</v>
      </c>
      <c r="AP408" s="84">
        <v>-1300</v>
      </c>
      <c r="AQ408" s="84">
        <v>400</v>
      </c>
      <c r="AR408" s="84">
        <v>1000</v>
      </c>
      <c r="AS408" s="84">
        <v>1700</v>
      </c>
      <c r="AT408" s="84">
        <v>1400</v>
      </c>
      <c r="AU408" s="84">
        <v>-500</v>
      </c>
      <c r="AV408" s="84">
        <v>-800</v>
      </c>
      <c r="AW408" s="84">
        <v>-800</v>
      </c>
      <c r="AX408" s="84">
        <v>-1100</v>
      </c>
      <c r="AY408" s="84">
        <v>400</v>
      </c>
    </row>
    <row r="409" spans="2:61" s="84" customFormat="1" x14ac:dyDescent="0.2">
      <c r="B409" s="81"/>
      <c r="C409" s="81"/>
      <c r="D409" s="81"/>
      <c r="E409" s="81"/>
      <c r="F409" s="81"/>
      <c r="G409" s="81"/>
      <c r="H409" s="81"/>
      <c r="P409" s="85"/>
      <c r="Q409" s="85"/>
      <c r="R409" s="85"/>
      <c r="S409" s="85"/>
      <c r="T409" s="85"/>
      <c r="U409" s="85"/>
      <c r="V409" s="85"/>
      <c r="AD409" s="81"/>
      <c r="AE409" s="81"/>
      <c r="AF409" s="81"/>
      <c r="AG409" s="81"/>
      <c r="AH409" s="81"/>
      <c r="AI409" s="81"/>
      <c r="AJ409" s="81"/>
      <c r="AO409" s="84">
        <v>700</v>
      </c>
      <c r="AP409" s="84">
        <v>-400</v>
      </c>
      <c r="AQ409" s="84">
        <v>600</v>
      </c>
      <c r="AR409" s="84">
        <v>1200</v>
      </c>
      <c r="AS409" s="84">
        <v>1400</v>
      </c>
      <c r="AT409" s="84">
        <v>800</v>
      </c>
      <c r="AU409" s="84">
        <v>-800</v>
      </c>
      <c r="AV409" s="84">
        <v>-2000</v>
      </c>
      <c r="AW409" s="84">
        <v>-1200</v>
      </c>
      <c r="AX409" s="84">
        <v>-1200</v>
      </c>
      <c r="AY409" s="84">
        <v>-1000</v>
      </c>
      <c r="AZ409" s="84">
        <v>700</v>
      </c>
    </row>
    <row r="410" spans="2:61" s="84" customFormat="1" x14ac:dyDescent="0.2">
      <c r="B410" s="81"/>
      <c r="C410" s="81"/>
      <c r="D410" s="81"/>
      <c r="E410" s="81"/>
      <c r="F410" s="81"/>
      <c r="G410" s="81"/>
      <c r="H410" s="81"/>
      <c r="P410" s="85"/>
      <c r="Q410" s="85"/>
      <c r="R410" s="85"/>
      <c r="S410" s="85"/>
      <c r="T410" s="85"/>
      <c r="U410" s="85"/>
      <c r="V410" s="85"/>
      <c r="AD410" s="81"/>
      <c r="AE410" s="81"/>
      <c r="AF410" s="81"/>
      <c r="AG410" s="81"/>
      <c r="AH410" s="81"/>
      <c r="AI410" s="81"/>
      <c r="AJ410" s="81"/>
      <c r="AP410" s="84">
        <v>300</v>
      </c>
      <c r="AQ410" s="84">
        <v>700</v>
      </c>
      <c r="AR410" s="84">
        <v>1500</v>
      </c>
      <c r="AS410" s="84">
        <v>1400</v>
      </c>
      <c r="AT410" s="84">
        <v>1100</v>
      </c>
      <c r="AU410" s="84">
        <v>-700</v>
      </c>
      <c r="AV410" s="84">
        <v>-900</v>
      </c>
      <c r="AW410" s="84">
        <v>-700</v>
      </c>
      <c r="AX410" s="84">
        <v>-400</v>
      </c>
      <c r="AY410" s="84">
        <v>-300</v>
      </c>
      <c r="AZ410" s="84">
        <v>-100</v>
      </c>
      <c r="BA410" s="84">
        <v>500</v>
      </c>
    </row>
    <row r="411" spans="2:61" s="84" customFormat="1" x14ac:dyDescent="0.2">
      <c r="B411" s="81"/>
      <c r="C411" s="81"/>
      <c r="D411" s="81"/>
      <c r="E411" s="81"/>
      <c r="F411" s="81"/>
      <c r="G411" s="81"/>
      <c r="H411" s="81"/>
      <c r="P411" s="85"/>
      <c r="Q411" s="85"/>
      <c r="R411" s="85"/>
      <c r="S411" s="85"/>
      <c r="T411" s="85"/>
      <c r="U411" s="85"/>
      <c r="V411" s="85"/>
      <c r="AD411" s="81"/>
      <c r="AE411" s="81"/>
      <c r="AF411" s="81"/>
      <c r="AG411" s="81"/>
      <c r="AH411" s="81"/>
      <c r="AI411" s="81"/>
      <c r="AJ411" s="81"/>
      <c r="AQ411" s="84">
        <v>-1400</v>
      </c>
      <c r="AR411" s="84">
        <v>1200</v>
      </c>
      <c r="AS411" s="84">
        <v>1400</v>
      </c>
      <c r="AT411" s="84">
        <v>900</v>
      </c>
      <c r="AU411" s="84">
        <v>-500</v>
      </c>
      <c r="AV411" s="84">
        <v>-1300</v>
      </c>
      <c r="AW411" s="84">
        <v>-1000</v>
      </c>
      <c r="AX411" s="84">
        <v>-900</v>
      </c>
      <c r="AY411" s="84">
        <v>-800</v>
      </c>
      <c r="AZ411" s="84">
        <v>-700</v>
      </c>
      <c r="BA411" s="84">
        <v>-400</v>
      </c>
      <c r="BB411" s="84">
        <v>700</v>
      </c>
    </row>
    <row r="412" spans="2:61" s="84" customFormat="1" x14ac:dyDescent="0.2">
      <c r="B412" s="81"/>
      <c r="C412" s="81"/>
      <c r="D412" s="81"/>
      <c r="E412" s="81"/>
      <c r="F412" s="81"/>
      <c r="G412" s="81"/>
      <c r="H412" s="81"/>
      <c r="P412" s="85"/>
      <c r="Q412" s="85"/>
      <c r="R412" s="85"/>
      <c r="S412" s="85"/>
      <c r="T412" s="85"/>
      <c r="U412" s="85"/>
      <c r="V412" s="85"/>
      <c r="AD412" s="81"/>
      <c r="AE412" s="81"/>
      <c r="AF412" s="81"/>
      <c r="AG412" s="81"/>
      <c r="AH412" s="81"/>
      <c r="AI412" s="81"/>
      <c r="AJ412" s="81"/>
      <c r="AT412" s="84">
        <v>1500</v>
      </c>
      <c r="AU412" s="84">
        <v>300</v>
      </c>
      <c r="AV412" s="84">
        <v>-100</v>
      </c>
      <c r="AW412" s="84">
        <v>-900</v>
      </c>
      <c r="AX412" s="84">
        <v>-1500</v>
      </c>
      <c r="AY412" s="84">
        <v>-1400</v>
      </c>
      <c r="AZ412" s="84">
        <v>-300</v>
      </c>
      <c r="BA412" s="84">
        <v>200</v>
      </c>
      <c r="BB412" s="84">
        <v>500</v>
      </c>
      <c r="BC412" s="84">
        <v>600</v>
      </c>
      <c r="BD412" s="84">
        <v>100</v>
      </c>
      <c r="BE412" s="84">
        <v>1400</v>
      </c>
    </row>
    <row r="413" spans="2:61" s="84" customFormat="1" x14ac:dyDescent="0.2">
      <c r="B413" s="81"/>
      <c r="C413" s="81"/>
      <c r="D413" s="81"/>
      <c r="E413" s="81"/>
      <c r="F413" s="81"/>
      <c r="G413" s="81"/>
      <c r="H413" s="81"/>
      <c r="P413" s="85"/>
      <c r="Q413" s="85"/>
      <c r="R413" s="85"/>
      <c r="S413" s="85"/>
      <c r="T413" s="85"/>
      <c r="U413" s="85"/>
      <c r="V413" s="85"/>
      <c r="AD413" s="81"/>
      <c r="AE413" s="81"/>
      <c r="AF413" s="81"/>
      <c r="AG413" s="81"/>
      <c r="AH413" s="81"/>
      <c r="AI413" s="81"/>
      <c r="AJ413" s="81"/>
      <c r="AU413" s="84">
        <v>-100</v>
      </c>
      <c r="AV413" s="84">
        <v>-700</v>
      </c>
      <c r="AW413" s="84">
        <v>-700</v>
      </c>
      <c r="AX413" s="84">
        <v>-1700</v>
      </c>
      <c r="AY413" s="84">
        <v>-1900</v>
      </c>
      <c r="AZ413" s="84">
        <v>-900</v>
      </c>
      <c r="BA413" s="84">
        <v>700</v>
      </c>
      <c r="BB413" s="84">
        <v>1500</v>
      </c>
      <c r="BC413" s="84">
        <v>1200</v>
      </c>
      <c r="BD413" s="84">
        <v>1200</v>
      </c>
      <c r="BE413" s="84">
        <v>1300</v>
      </c>
      <c r="BF413" s="84">
        <v>2700</v>
      </c>
    </row>
    <row r="414" spans="2:61" s="84" customFormat="1" x14ac:dyDescent="0.2">
      <c r="B414" s="81"/>
      <c r="C414" s="81"/>
      <c r="D414" s="81"/>
      <c r="E414" s="81"/>
      <c r="F414" s="81"/>
      <c r="G414" s="81"/>
      <c r="H414" s="81"/>
      <c r="P414" s="85"/>
      <c r="Q414" s="85"/>
      <c r="R414" s="85"/>
      <c r="S414" s="85"/>
      <c r="T414" s="85"/>
      <c r="U414" s="85"/>
      <c r="V414" s="85"/>
      <c r="AD414" s="81"/>
      <c r="AE414" s="81"/>
      <c r="AF414" s="81"/>
      <c r="AG414" s="81"/>
      <c r="AH414" s="81"/>
      <c r="AI414" s="81"/>
      <c r="AJ414" s="81"/>
      <c r="AV414" s="84">
        <v>-400</v>
      </c>
      <c r="AW414" s="84">
        <v>-1400</v>
      </c>
      <c r="AX414" s="84">
        <v>-1600</v>
      </c>
      <c r="AY414" s="84">
        <v>-500</v>
      </c>
      <c r="AZ414" s="84">
        <v>100</v>
      </c>
      <c r="BA414" s="84">
        <v>900</v>
      </c>
      <c r="BB414" s="84">
        <v>1800</v>
      </c>
      <c r="BC414" s="84">
        <v>1900</v>
      </c>
      <c r="BD414" s="84">
        <v>900</v>
      </c>
      <c r="BE414" s="84">
        <v>900</v>
      </c>
      <c r="BF414" s="84">
        <v>1000</v>
      </c>
      <c r="BG414" s="84">
        <v>1300</v>
      </c>
    </row>
    <row r="415" spans="2:61" s="84" customFormat="1" x14ac:dyDescent="0.2">
      <c r="B415" s="81"/>
      <c r="C415" s="81"/>
      <c r="D415" s="81"/>
      <c r="E415" s="81"/>
      <c r="F415" s="81"/>
      <c r="G415" s="81"/>
      <c r="H415" s="81"/>
      <c r="P415" s="85"/>
      <c r="Q415" s="85"/>
      <c r="R415" s="85"/>
      <c r="S415" s="85"/>
      <c r="T415" s="85"/>
      <c r="U415" s="85"/>
      <c r="V415" s="85"/>
      <c r="AD415" s="81"/>
      <c r="AE415" s="81"/>
      <c r="AF415" s="81"/>
      <c r="AG415" s="81"/>
      <c r="AH415" s="81"/>
      <c r="AI415" s="81"/>
      <c r="AJ415" s="81"/>
      <c r="AW415" s="84">
        <v>-700</v>
      </c>
      <c r="AX415" s="84">
        <v>-1600</v>
      </c>
      <c r="AY415" s="84">
        <v>-500</v>
      </c>
      <c r="AZ415" s="84">
        <v>-100</v>
      </c>
      <c r="BA415" s="84">
        <v>900</v>
      </c>
      <c r="BB415" s="84">
        <v>800</v>
      </c>
      <c r="BC415" s="84">
        <v>1200</v>
      </c>
      <c r="BD415" s="84">
        <v>800</v>
      </c>
      <c r="BE415" s="84">
        <v>100</v>
      </c>
      <c r="BF415" s="84">
        <v>100</v>
      </c>
      <c r="BG415" s="84">
        <v>600</v>
      </c>
      <c r="BH415" s="84">
        <v>500</v>
      </c>
    </row>
    <row r="416" spans="2:61" s="84" customFormat="1" x14ac:dyDescent="0.2">
      <c r="B416" s="81"/>
      <c r="C416" s="81"/>
      <c r="D416" s="81"/>
      <c r="E416" s="81"/>
      <c r="F416" s="81"/>
      <c r="G416" s="81"/>
      <c r="H416" s="81"/>
      <c r="P416" s="85"/>
      <c r="Q416" s="85"/>
      <c r="R416" s="85"/>
      <c r="S416" s="85"/>
      <c r="T416" s="85"/>
      <c r="U416" s="85"/>
      <c r="V416" s="85"/>
      <c r="AD416" s="81"/>
      <c r="AE416" s="81"/>
      <c r="AF416" s="81"/>
      <c r="AG416" s="81"/>
      <c r="AH416" s="81"/>
      <c r="AI416" s="81"/>
      <c r="AJ416" s="81"/>
      <c r="AX416" s="84">
        <v>-1900</v>
      </c>
      <c r="AY416" s="84">
        <v>-1000</v>
      </c>
      <c r="AZ416" s="84">
        <v>-200</v>
      </c>
      <c r="BA416" s="84">
        <v>500</v>
      </c>
      <c r="BB416" s="84">
        <v>500</v>
      </c>
      <c r="BC416" s="84">
        <v>800</v>
      </c>
      <c r="BD416" s="84">
        <v>1200</v>
      </c>
      <c r="BE416" s="84">
        <v>400</v>
      </c>
      <c r="BF416" s="84">
        <v>400</v>
      </c>
      <c r="BG416" s="84">
        <v>400</v>
      </c>
      <c r="BH416" s="84">
        <v>600</v>
      </c>
      <c r="BI416" s="84">
        <v>1800</v>
      </c>
    </row>
    <row r="417" spans="2:87" s="84" customFormat="1" x14ac:dyDescent="0.2">
      <c r="B417" s="81"/>
      <c r="C417" s="81"/>
      <c r="D417" s="81"/>
      <c r="E417" s="81"/>
      <c r="F417" s="81"/>
      <c r="G417" s="81"/>
      <c r="H417" s="81"/>
      <c r="P417" s="85"/>
      <c r="Q417" s="85"/>
      <c r="R417" s="85"/>
      <c r="S417" s="85"/>
      <c r="T417" s="85"/>
      <c r="U417" s="85"/>
      <c r="V417" s="85"/>
      <c r="AD417" s="81"/>
      <c r="AE417" s="81"/>
      <c r="AF417" s="81"/>
      <c r="AG417" s="81"/>
      <c r="AH417" s="81"/>
      <c r="AI417" s="81"/>
      <c r="AJ417" s="81"/>
      <c r="BC417" s="84">
        <v>-200</v>
      </c>
      <c r="BD417" s="84">
        <v>600</v>
      </c>
      <c r="BE417" s="84">
        <v>100</v>
      </c>
      <c r="BF417" s="84">
        <v>200</v>
      </c>
      <c r="BG417" s="84">
        <v>600</v>
      </c>
      <c r="BH417" s="84">
        <v>1900</v>
      </c>
      <c r="BI417" s="84">
        <v>1600</v>
      </c>
      <c r="BJ417" s="84">
        <v>1300</v>
      </c>
      <c r="BK417" s="84">
        <v>700</v>
      </c>
      <c r="BL417" s="84">
        <v>700</v>
      </c>
      <c r="BM417" s="84">
        <v>1500</v>
      </c>
      <c r="BN417" s="84">
        <v>900</v>
      </c>
    </row>
    <row r="418" spans="2:87" s="84" customFormat="1" x14ac:dyDescent="0.2">
      <c r="B418" s="81"/>
      <c r="C418" s="81"/>
      <c r="D418" s="81"/>
      <c r="E418" s="81"/>
      <c r="F418" s="81"/>
      <c r="G418" s="81"/>
      <c r="H418" s="81"/>
      <c r="P418" s="85"/>
      <c r="Q418" s="85"/>
      <c r="R418" s="85"/>
      <c r="S418" s="85"/>
      <c r="T418" s="85"/>
      <c r="U418" s="85"/>
      <c r="V418" s="85"/>
      <c r="AD418" s="81"/>
      <c r="AE418" s="81"/>
      <c r="AF418" s="81"/>
      <c r="AG418" s="81"/>
      <c r="AH418" s="81"/>
      <c r="AI418" s="81"/>
      <c r="AJ418" s="81"/>
      <c r="BD418" s="84">
        <v>0</v>
      </c>
      <c r="BE418" s="84">
        <v>100</v>
      </c>
      <c r="BF418" s="84">
        <v>400</v>
      </c>
      <c r="BG418" s="84">
        <v>900</v>
      </c>
      <c r="BH418" s="84">
        <v>700</v>
      </c>
      <c r="BI418" s="84">
        <v>1600</v>
      </c>
      <c r="BJ418" s="84">
        <v>1400</v>
      </c>
      <c r="BK418" s="84">
        <v>1300</v>
      </c>
      <c r="BL418" s="84">
        <v>500</v>
      </c>
      <c r="BM418" s="84">
        <v>500</v>
      </c>
      <c r="BN418" s="84">
        <v>500</v>
      </c>
      <c r="BO418" s="84">
        <v>1000</v>
      </c>
    </row>
    <row r="419" spans="2:87" s="84" customFormat="1" x14ac:dyDescent="0.2">
      <c r="B419" s="81"/>
      <c r="C419" s="81"/>
      <c r="D419" s="81"/>
      <c r="E419" s="81"/>
      <c r="F419" s="81"/>
      <c r="G419" s="81"/>
      <c r="H419" s="81"/>
      <c r="P419" s="85"/>
      <c r="Q419" s="85"/>
      <c r="R419" s="85"/>
      <c r="S419" s="85"/>
      <c r="T419" s="85"/>
      <c r="U419" s="85"/>
      <c r="V419" s="85"/>
      <c r="AD419" s="81"/>
      <c r="AE419" s="81"/>
      <c r="AF419" s="81"/>
      <c r="AG419" s="81"/>
      <c r="AH419" s="81"/>
      <c r="AI419" s="81"/>
      <c r="AJ419" s="81"/>
      <c r="BE419" s="84">
        <v>-100</v>
      </c>
      <c r="BF419" s="84">
        <v>400</v>
      </c>
      <c r="BG419" s="84">
        <v>900</v>
      </c>
      <c r="BH419" s="84">
        <v>1100</v>
      </c>
      <c r="BI419" s="84">
        <v>1200</v>
      </c>
      <c r="BJ419" s="84">
        <v>1400</v>
      </c>
      <c r="BK419" s="84">
        <v>1500</v>
      </c>
      <c r="BL419" s="84">
        <v>900</v>
      </c>
      <c r="BM419" s="84">
        <v>600</v>
      </c>
      <c r="BN419" s="84">
        <v>700</v>
      </c>
      <c r="BO419" s="84">
        <v>400</v>
      </c>
      <c r="BP419" s="84">
        <v>1000</v>
      </c>
    </row>
    <row r="420" spans="2:87" s="84" customFormat="1" x14ac:dyDescent="0.2">
      <c r="B420" s="81"/>
      <c r="C420" s="81"/>
      <c r="D420" s="81"/>
      <c r="E420" s="81"/>
      <c r="F420" s="81"/>
      <c r="G420" s="81"/>
      <c r="H420" s="81"/>
      <c r="P420" s="85"/>
      <c r="Q420" s="85"/>
      <c r="R420" s="85"/>
      <c r="S420" s="85"/>
      <c r="T420" s="85"/>
      <c r="U420" s="85"/>
      <c r="V420" s="85"/>
      <c r="AD420" s="81"/>
      <c r="AE420" s="81"/>
      <c r="AF420" s="81"/>
      <c r="AG420" s="81"/>
      <c r="AH420" s="81"/>
      <c r="AI420" s="81"/>
      <c r="AJ420" s="81"/>
      <c r="BH420" s="84">
        <v>900</v>
      </c>
      <c r="BI420" s="84">
        <v>1800</v>
      </c>
      <c r="BJ420" s="84">
        <v>400</v>
      </c>
      <c r="BK420" s="84">
        <v>1200</v>
      </c>
      <c r="BL420" s="84">
        <v>1000</v>
      </c>
      <c r="BM420" s="84">
        <v>1500</v>
      </c>
      <c r="BN420" s="84">
        <v>1900</v>
      </c>
      <c r="BO420" s="84">
        <v>1400</v>
      </c>
      <c r="BP420" s="84">
        <v>1100</v>
      </c>
      <c r="BQ420" s="84">
        <v>1200</v>
      </c>
      <c r="BR420" s="84">
        <v>1300</v>
      </c>
      <c r="BS420" s="84">
        <v>2500</v>
      </c>
    </row>
    <row r="421" spans="2:87" s="84" customFormat="1" x14ac:dyDescent="0.2">
      <c r="B421" s="81"/>
      <c r="C421" s="81"/>
      <c r="D421" s="81"/>
      <c r="E421" s="81"/>
      <c r="F421" s="81"/>
      <c r="G421" s="81"/>
      <c r="H421" s="81"/>
      <c r="P421" s="85"/>
      <c r="Q421" s="85"/>
      <c r="R421" s="85"/>
      <c r="S421" s="85"/>
      <c r="T421" s="85"/>
      <c r="U421" s="85"/>
      <c r="V421" s="85"/>
      <c r="AD421" s="81"/>
      <c r="AE421" s="81"/>
      <c r="AF421" s="81"/>
      <c r="AG421" s="81"/>
      <c r="AH421" s="81"/>
      <c r="AI421" s="81"/>
      <c r="AJ421" s="81"/>
      <c r="BI421" s="84">
        <v>2200</v>
      </c>
      <c r="BJ421" s="84">
        <v>1200</v>
      </c>
      <c r="BK421" s="84">
        <v>500</v>
      </c>
      <c r="BL421" s="84">
        <v>1500</v>
      </c>
      <c r="BM421" s="84">
        <v>1400</v>
      </c>
      <c r="BN421" s="84">
        <v>2000</v>
      </c>
      <c r="BO421" s="84">
        <v>2300</v>
      </c>
      <c r="BP421" s="84">
        <v>2700</v>
      </c>
      <c r="BQ421" s="84">
        <v>2200</v>
      </c>
      <c r="BR421" s="84">
        <v>2200</v>
      </c>
      <c r="BS421" s="84">
        <v>2500</v>
      </c>
      <c r="BT421" s="84">
        <v>1400</v>
      </c>
    </row>
    <row r="422" spans="2:87" s="84" customFormat="1" x14ac:dyDescent="0.2">
      <c r="B422" s="81"/>
      <c r="C422" s="81"/>
      <c r="D422" s="81"/>
      <c r="E422" s="81"/>
      <c r="F422" s="81"/>
      <c r="G422" s="81"/>
      <c r="H422" s="81"/>
      <c r="P422" s="85"/>
      <c r="Q422" s="85"/>
      <c r="R422" s="85"/>
      <c r="S422" s="85"/>
      <c r="T422" s="85"/>
      <c r="U422" s="85"/>
      <c r="V422" s="85"/>
      <c r="AD422" s="81"/>
      <c r="AE422" s="81"/>
      <c r="AF422" s="81"/>
      <c r="AG422" s="81"/>
      <c r="AH422" s="81"/>
      <c r="AI422" s="81"/>
      <c r="AJ422" s="81"/>
      <c r="BJ422" s="84">
        <v>1200</v>
      </c>
      <c r="BK422" s="84">
        <v>2200</v>
      </c>
      <c r="BL422" s="84">
        <v>1900</v>
      </c>
      <c r="BM422" s="84">
        <v>1500</v>
      </c>
      <c r="BN422" s="84">
        <v>1500</v>
      </c>
      <c r="BO422" s="84">
        <v>2000</v>
      </c>
      <c r="BP422" s="84">
        <v>2900</v>
      </c>
      <c r="BQ422" s="84">
        <v>2600</v>
      </c>
      <c r="BR422" s="84">
        <v>2200</v>
      </c>
      <c r="BS422" s="84">
        <v>2300</v>
      </c>
      <c r="BT422" s="84">
        <v>2500</v>
      </c>
      <c r="BU422" s="84">
        <v>1900</v>
      </c>
    </row>
    <row r="423" spans="2:87" s="84" customFormat="1" x14ac:dyDescent="0.2">
      <c r="B423" s="81"/>
      <c r="C423" s="81"/>
      <c r="D423" s="81"/>
      <c r="E423" s="81"/>
      <c r="F423" s="81"/>
      <c r="G423" s="81"/>
      <c r="H423" s="81"/>
      <c r="P423" s="85"/>
      <c r="Q423" s="85"/>
      <c r="R423" s="85"/>
      <c r="S423" s="85"/>
      <c r="T423" s="85"/>
      <c r="U423" s="85"/>
      <c r="V423" s="85"/>
      <c r="AD423" s="81"/>
      <c r="AE423" s="81"/>
      <c r="AF423" s="81"/>
      <c r="AG423" s="81"/>
      <c r="AH423" s="81"/>
      <c r="AI423" s="81"/>
      <c r="AJ423" s="81"/>
      <c r="BK423" s="84">
        <v>1500</v>
      </c>
      <c r="BL423" s="84">
        <v>2300</v>
      </c>
      <c r="BM423" s="84">
        <v>1400</v>
      </c>
      <c r="BN423" s="84">
        <v>1500</v>
      </c>
      <c r="BO423" s="84">
        <v>1100</v>
      </c>
      <c r="BP423" s="84">
        <v>2100</v>
      </c>
      <c r="BQ423" s="84">
        <v>2600</v>
      </c>
      <c r="BR423" s="84">
        <v>1700</v>
      </c>
      <c r="BS423" s="84">
        <v>400</v>
      </c>
      <c r="BT423" s="84">
        <v>400</v>
      </c>
      <c r="BU423" s="84">
        <v>900</v>
      </c>
      <c r="BV423" s="84">
        <v>1500</v>
      </c>
    </row>
    <row r="424" spans="2:87" s="84" customFormat="1" x14ac:dyDescent="0.2">
      <c r="B424" s="81"/>
      <c r="C424" s="81"/>
      <c r="D424" s="81"/>
      <c r="E424" s="81"/>
      <c r="F424" s="81"/>
      <c r="G424" s="81"/>
      <c r="H424" s="81"/>
      <c r="P424" s="85"/>
      <c r="Q424" s="85"/>
      <c r="R424" s="85"/>
      <c r="S424" s="85"/>
      <c r="T424" s="85"/>
      <c r="U424" s="85"/>
      <c r="V424" s="85"/>
      <c r="AD424" s="81"/>
      <c r="AE424" s="81"/>
      <c r="AF424" s="81"/>
      <c r="AG424" s="81"/>
      <c r="AH424" s="81"/>
      <c r="AI424" s="81"/>
      <c r="AJ424" s="81"/>
      <c r="BL424" s="84">
        <v>2500</v>
      </c>
      <c r="BM424" s="84">
        <v>2100</v>
      </c>
      <c r="BN424" s="84">
        <v>2000</v>
      </c>
      <c r="BO424" s="84">
        <v>1100</v>
      </c>
      <c r="BP424" s="84">
        <v>1300</v>
      </c>
      <c r="BQ424" s="84">
        <v>1700</v>
      </c>
      <c r="BR424" s="84">
        <v>1700</v>
      </c>
      <c r="BS424" s="84">
        <v>100</v>
      </c>
      <c r="BT424" s="84">
        <v>-700</v>
      </c>
      <c r="BU424" s="84">
        <v>-700</v>
      </c>
      <c r="BV424" s="84">
        <v>400</v>
      </c>
      <c r="BW424" s="84">
        <v>1300</v>
      </c>
    </row>
    <row r="425" spans="2:87" s="84" customFormat="1" x14ac:dyDescent="0.2">
      <c r="B425" s="81"/>
      <c r="C425" s="81"/>
      <c r="D425" s="81"/>
      <c r="E425" s="81"/>
      <c r="F425" s="81"/>
      <c r="G425" s="81"/>
      <c r="H425" s="81"/>
      <c r="P425" s="85"/>
      <c r="Q425" s="85"/>
      <c r="R425" s="85"/>
      <c r="S425" s="85"/>
      <c r="T425" s="85"/>
      <c r="U425" s="85"/>
      <c r="V425" s="85"/>
      <c r="AD425" s="81"/>
      <c r="AE425" s="81"/>
      <c r="AF425" s="81"/>
      <c r="AG425" s="81"/>
      <c r="AH425" s="81"/>
      <c r="AI425" s="81"/>
      <c r="AJ425" s="81"/>
      <c r="BO425" s="84">
        <v>2700</v>
      </c>
      <c r="BP425" s="84">
        <v>3000</v>
      </c>
      <c r="BQ425" s="84">
        <v>2400</v>
      </c>
      <c r="BR425" s="84">
        <v>1600</v>
      </c>
      <c r="BS425" s="84">
        <v>1100</v>
      </c>
      <c r="BT425" s="84">
        <v>900</v>
      </c>
      <c r="BU425" s="84">
        <v>100</v>
      </c>
      <c r="BV425" s="84">
        <v>-500</v>
      </c>
      <c r="BW425" s="84">
        <v>-300</v>
      </c>
      <c r="BX425" s="84">
        <v>-300</v>
      </c>
      <c r="BY425" s="84">
        <v>500</v>
      </c>
      <c r="BZ425" s="84">
        <v>2800</v>
      </c>
    </row>
    <row r="426" spans="2:87" s="84" customFormat="1" x14ac:dyDescent="0.2">
      <c r="B426" s="81"/>
      <c r="C426" s="81"/>
      <c r="D426" s="81"/>
      <c r="E426" s="81"/>
      <c r="F426" s="81"/>
      <c r="G426" s="81"/>
      <c r="H426" s="81"/>
      <c r="P426" s="85"/>
      <c r="Q426" s="85"/>
      <c r="R426" s="85"/>
      <c r="S426" s="85"/>
      <c r="T426" s="85"/>
      <c r="U426" s="85"/>
      <c r="V426" s="85"/>
      <c r="AD426" s="81"/>
      <c r="AE426" s="81"/>
      <c r="AF426" s="81"/>
      <c r="AG426" s="81"/>
      <c r="AH426" s="81"/>
      <c r="AI426" s="81"/>
      <c r="AJ426" s="81"/>
      <c r="BP426" s="84">
        <v>1700</v>
      </c>
      <c r="BQ426" s="84">
        <v>2200</v>
      </c>
      <c r="BR426" s="84">
        <v>1500</v>
      </c>
      <c r="BS426" s="84">
        <v>1400</v>
      </c>
      <c r="BT426" s="84">
        <v>400</v>
      </c>
      <c r="BU426" s="84">
        <v>-200</v>
      </c>
      <c r="BV426" s="84">
        <v>-200</v>
      </c>
      <c r="BW426" s="84">
        <v>-600</v>
      </c>
      <c r="BX426" s="84">
        <v>-1100</v>
      </c>
      <c r="BY426" s="84">
        <v>-1100</v>
      </c>
      <c r="BZ426" s="84">
        <v>900</v>
      </c>
      <c r="CA426" s="84">
        <v>800</v>
      </c>
    </row>
    <row r="427" spans="2:87" s="84" customFormat="1" x14ac:dyDescent="0.2">
      <c r="B427" s="81"/>
      <c r="C427" s="81"/>
      <c r="D427" s="81"/>
      <c r="E427" s="81"/>
      <c r="F427" s="81"/>
      <c r="G427" s="81"/>
      <c r="H427" s="81"/>
      <c r="P427" s="85"/>
      <c r="Q427" s="85"/>
      <c r="R427" s="85"/>
      <c r="S427" s="85"/>
      <c r="T427" s="85"/>
      <c r="U427" s="85"/>
      <c r="V427" s="85"/>
      <c r="AD427" s="81"/>
      <c r="AE427" s="81"/>
      <c r="AF427" s="81"/>
      <c r="AG427" s="81"/>
      <c r="AH427" s="81"/>
      <c r="AI427" s="81"/>
      <c r="AJ427" s="81"/>
      <c r="BQ427" s="84">
        <v>3200</v>
      </c>
      <c r="BR427" s="84">
        <v>2000</v>
      </c>
      <c r="BS427" s="84">
        <v>1300</v>
      </c>
      <c r="BT427" s="84">
        <v>800</v>
      </c>
      <c r="BU427" s="84">
        <v>-600</v>
      </c>
      <c r="BV427" s="84">
        <v>-200</v>
      </c>
      <c r="BW427" s="84">
        <v>-500</v>
      </c>
      <c r="BX427" s="84">
        <v>-1000</v>
      </c>
      <c r="BY427" s="84">
        <v>-700</v>
      </c>
      <c r="BZ427" s="84">
        <v>-700</v>
      </c>
      <c r="CA427" s="84">
        <v>800</v>
      </c>
      <c r="CB427" s="84">
        <v>700</v>
      </c>
    </row>
    <row r="428" spans="2:87" s="84" customFormat="1" x14ac:dyDescent="0.2">
      <c r="B428" s="81"/>
      <c r="C428" s="81"/>
      <c r="D428" s="81"/>
      <c r="E428" s="81"/>
      <c r="F428" s="81"/>
      <c r="G428" s="81"/>
      <c r="H428" s="81"/>
      <c r="P428" s="85"/>
      <c r="Q428" s="85"/>
      <c r="R428" s="85"/>
      <c r="S428" s="85"/>
      <c r="T428" s="85"/>
      <c r="U428" s="85"/>
      <c r="V428" s="85"/>
      <c r="AD428" s="81"/>
      <c r="AE428" s="81"/>
      <c r="AF428" s="81"/>
      <c r="AG428" s="81"/>
      <c r="AH428" s="81"/>
      <c r="AI428" s="81"/>
      <c r="AJ428" s="81"/>
      <c r="BR428" s="84">
        <v>2300</v>
      </c>
      <c r="BS428" s="84">
        <v>2100</v>
      </c>
      <c r="BT428" s="84">
        <v>1100</v>
      </c>
      <c r="BU428" s="84">
        <v>-400</v>
      </c>
      <c r="BV428" s="84">
        <v>-1000</v>
      </c>
      <c r="BW428" s="84">
        <v>-800</v>
      </c>
      <c r="BX428" s="84">
        <v>-500</v>
      </c>
      <c r="BY428" s="84">
        <v>-300</v>
      </c>
      <c r="BZ428" s="84">
        <v>0</v>
      </c>
      <c r="CA428" s="84">
        <v>0</v>
      </c>
      <c r="CB428" s="84">
        <v>1500</v>
      </c>
      <c r="CC428" s="84">
        <v>2000</v>
      </c>
    </row>
    <row r="429" spans="2:87" s="84" customFormat="1" x14ac:dyDescent="0.2">
      <c r="B429" s="81"/>
      <c r="C429" s="81"/>
      <c r="D429" s="81"/>
      <c r="E429" s="81"/>
      <c r="F429" s="81"/>
      <c r="G429" s="81"/>
      <c r="H429" s="81"/>
      <c r="P429" s="85"/>
      <c r="Q429" s="85"/>
      <c r="R429" s="85"/>
      <c r="S429" s="85"/>
      <c r="T429" s="85"/>
      <c r="U429" s="85"/>
      <c r="V429" s="85"/>
      <c r="AD429" s="81"/>
      <c r="AE429" s="81"/>
      <c r="AF429" s="81"/>
      <c r="AG429" s="81"/>
      <c r="AH429" s="81"/>
      <c r="AI429" s="81"/>
      <c r="AJ429" s="81"/>
      <c r="BS429" s="84">
        <v>3100</v>
      </c>
      <c r="BT429" s="84">
        <v>1100</v>
      </c>
      <c r="BU429" s="84">
        <v>500</v>
      </c>
      <c r="BV429" s="84">
        <v>-800</v>
      </c>
      <c r="BW429" s="84">
        <v>-700</v>
      </c>
      <c r="BX429" s="84">
        <v>-400</v>
      </c>
      <c r="BY429" s="84">
        <v>300</v>
      </c>
      <c r="BZ429" s="84">
        <v>400</v>
      </c>
      <c r="CA429" s="84">
        <v>900</v>
      </c>
      <c r="CB429" s="84">
        <v>800</v>
      </c>
      <c r="CC429" s="84">
        <v>1800</v>
      </c>
      <c r="CD429" s="84">
        <v>1000</v>
      </c>
    </row>
    <row r="430" spans="2:87" s="84" customFormat="1" x14ac:dyDescent="0.2">
      <c r="B430" s="81"/>
      <c r="C430" s="81"/>
      <c r="D430" s="81"/>
      <c r="E430" s="81"/>
      <c r="F430" s="81"/>
      <c r="G430" s="81"/>
      <c r="H430" s="81"/>
      <c r="P430" s="85"/>
      <c r="Q430" s="85"/>
      <c r="R430" s="85"/>
      <c r="S430" s="85"/>
      <c r="T430" s="85"/>
      <c r="U430" s="85"/>
      <c r="V430" s="85"/>
      <c r="AD430" s="81"/>
      <c r="AE430" s="81"/>
      <c r="AF430" s="81"/>
      <c r="AG430" s="81"/>
      <c r="AH430" s="81"/>
      <c r="AI430" s="81"/>
      <c r="AJ430" s="81"/>
      <c r="BV430" s="84">
        <v>-800</v>
      </c>
      <c r="BW430" s="84">
        <v>-1600</v>
      </c>
      <c r="BX430" s="84">
        <v>-1800</v>
      </c>
      <c r="BY430" s="84">
        <v>-900</v>
      </c>
      <c r="BZ430" s="84">
        <v>-900</v>
      </c>
      <c r="CA430" s="84">
        <v>-600</v>
      </c>
      <c r="CB430" s="84">
        <v>-800</v>
      </c>
      <c r="CC430" s="84">
        <v>-600</v>
      </c>
      <c r="CD430" s="84">
        <v>-500</v>
      </c>
      <c r="CE430" s="84">
        <v>-400</v>
      </c>
      <c r="CF430" s="84">
        <v>-400</v>
      </c>
      <c r="CG430" s="84">
        <v>800</v>
      </c>
    </row>
    <row r="431" spans="2:87" s="84" customFormat="1" x14ac:dyDescent="0.2">
      <c r="B431" s="81"/>
      <c r="C431" s="81"/>
      <c r="D431" s="81"/>
      <c r="E431" s="81"/>
      <c r="F431" s="81"/>
      <c r="G431" s="81"/>
      <c r="H431" s="81"/>
      <c r="P431" s="85"/>
      <c r="Q431" s="85"/>
      <c r="R431" s="85"/>
      <c r="S431" s="85"/>
      <c r="T431" s="85"/>
      <c r="U431" s="85"/>
      <c r="V431" s="85"/>
      <c r="AD431" s="81"/>
      <c r="AE431" s="81"/>
      <c r="AF431" s="81"/>
      <c r="AG431" s="81"/>
      <c r="AH431" s="81"/>
      <c r="AI431" s="81"/>
      <c r="AJ431" s="81"/>
      <c r="BW431" s="84">
        <v>-1500</v>
      </c>
      <c r="BX431" s="84">
        <v>-900</v>
      </c>
      <c r="BY431" s="84">
        <v>-700</v>
      </c>
      <c r="BZ431" s="84">
        <v>-200</v>
      </c>
      <c r="CA431" s="84">
        <v>-300</v>
      </c>
      <c r="CB431" s="84">
        <v>-400</v>
      </c>
      <c r="CC431" s="84">
        <v>-700</v>
      </c>
      <c r="CD431" s="84">
        <v>-800</v>
      </c>
      <c r="CE431" s="84">
        <v>-600</v>
      </c>
      <c r="CF431" s="84">
        <v>-600</v>
      </c>
      <c r="CG431" s="84">
        <v>400</v>
      </c>
      <c r="CH431" s="84">
        <v>500</v>
      </c>
    </row>
    <row r="432" spans="2:87" s="84" customFormat="1" x14ac:dyDescent="0.2">
      <c r="B432" s="81"/>
      <c r="C432" s="81"/>
      <c r="D432" s="81"/>
      <c r="E432" s="81"/>
      <c r="F432" s="81"/>
      <c r="G432" s="81"/>
      <c r="H432" s="81"/>
      <c r="P432" s="85"/>
      <c r="Q432" s="85"/>
      <c r="R432" s="85"/>
      <c r="S432" s="85"/>
      <c r="T432" s="85"/>
      <c r="U432" s="85"/>
      <c r="V432" s="85"/>
      <c r="AD432" s="81"/>
      <c r="AE432" s="81"/>
      <c r="AF432" s="81"/>
      <c r="AG432" s="81"/>
      <c r="AH432" s="81"/>
      <c r="AI432" s="81"/>
      <c r="AJ432" s="81"/>
      <c r="BX432" s="84">
        <v>-100</v>
      </c>
      <c r="BY432" s="84">
        <v>-600</v>
      </c>
      <c r="BZ432" s="84">
        <v>-300</v>
      </c>
      <c r="CA432" s="84">
        <v>0</v>
      </c>
      <c r="CB432" s="84">
        <v>-700</v>
      </c>
      <c r="CC432" s="84">
        <v>-900</v>
      </c>
      <c r="CD432" s="84">
        <v>-700</v>
      </c>
      <c r="CE432" s="84">
        <v>-800</v>
      </c>
      <c r="CF432" s="84">
        <v>-400</v>
      </c>
      <c r="CG432" s="84">
        <v>-400</v>
      </c>
      <c r="CH432" s="84">
        <v>200</v>
      </c>
      <c r="CI432" s="84">
        <v>1000</v>
      </c>
    </row>
    <row r="433" spans="2:116" s="84" customFormat="1" x14ac:dyDescent="0.2">
      <c r="B433" s="81"/>
      <c r="C433" s="81"/>
      <c r="D433" s="81"/>
      <c r="E433" s="81"/>
      <c r="F433" s="81"/>
      <c r="G433" s="81"/>
      <c r="H433" s="81"/>
      <c r="P433" s="85"/>
      <c r="Q433" s="85"/>
      <c r="R433" s="85"/>
      <c r="S433" s="85"/>
      <c r="T433" s="85"/>
      <c r="U433" s="85"/>
      <c r="V433" s="85"/>
      <c r="AD433" s="81"/>
      <c r="AE433" s="81"/>
      <c r="AF433" s="81"/>
      <c r="AG433" s="81"/>
      <c r="AH433" s="81"/>
      <c r="AI433" s="81"/>
      <c r="AJ433" s="81"/>
      <c r="BY433" s="84">
        <v>-100</v>
      </c>
      <c r="BZ433" s="84">
        <v>300</v>
      </c>
      <c r="CA433" s="84">
        <v>-200</v>
      </c>
      <c r="CB433" s="84">
        <v>-500</v>
      </c>
      <c r="CC433" s="84">
        <v>-1200</v>
      </c>
      <c r="CD433" s="84">
        <v>-700</v>
      </c>
      <c r="CE433" s="84">
        <v>-500</v>
      </c>
      <c r="CF433" s="84">
        <v>-800</v>
      </c>
      <c r="CG433" s="84">
        <v>-700</v>
      </c>
      <c r="CH433" s="84">
        <v>-700</v>
      </c>
      <c r="CI433" s="84">
        <v>700</v>
      </c>
      <c r="CJ433" s="84">
        <v>1700</v>
      </c>
    </row>
    <row r="434" spans="2:116" s="84" customFormat="1" x14ac:dyDescent="0.2">
      <c r="B434" s="81"/>
      <c r="C434" s="81"/>
      <c r="D434" s="81"/>
      <c r="E434" s="81"/>
      <c r="F434" s="81"/>
      <c r="G434" s="81"/>
      <c r="H434" s="81"/>
      <c r="P434" s="85"/>
      <c r="Q434" s="85"/>
      <c r="R434" s="85"/>
      <c r="S434" s="85"/>
      <c r="T434" s="85"/>
      <c r="U434" s="85"/>
      <c r="V434" s="85"/>
      <c r="AD434" s="81"/>
      <c r="AE434" s="81"/>
      <c r="AF434" s="81"/>
      <c r="AG434" s="81"/>
      <c r="AH434" s="81"/>
      <c r="AI434" s="81"/>
      <c r="AJ434" s="81"/>
      <c r="BZ434" s="84">
        <v>-1100</v>
      </c>
      <c r="CA434" s="84">
        <v>-100</v>
      </c>
      <c r="CB434" s="84">
        <v>-800</v>
      </c>
      <c r="CC434" s="84">
        <v>-1900</v>
      </c>
      <c r="CD434" s="84">
        <v>-1600</v>
      </c>
      <c r="CE434" s="84">
        <v>-800</v>
      </c>
      <c r="CF434" s="84">
        <v>-600</v>
      </c>
      <c r="CG434" s="84">
        <v>-900</v>
      </c>
      <c r="CH434" s="84">
        <v>-400</v>
      </c>
      <c r="CI434" s="84">
        <v>-400</v>
      </c>
      <c r="CJ434" s="84">
        <v>500</v>
      </c>
      <c r="CK434" s="84">
        <v>1500</v>
      </c>
    </row>
    <row r="435" spans="2:116" s="84" customFormat="1" x14ac:dyDescent="0.2">
      <c r="B435" s="81"/>
      <c r="C435" s="81"/>
      <c r="D435" s="81"/>
      <c r="E435" s="81"/>
      <c r="F435" s="81"/>
      <c r="G435" s="81"/>
      <c r="H435" s="81"/>
      <c r="P435" s="85"/>
      <c r="Q435" s="85"/>
      <c r="R435" s="85"/>
      <c r="S435" s="85"/>
      <c r="T435" s="85"/>
      <c r="U435" s="85"/>
      <c r="V435" s="85"/>
      <c r="AD435" s="81"/>
      <c r="AE435" s="81"/>
      <c r="AF435" s="81"/>
      <c r="AG435" s="81"/>
      <c r="AH435" s="81"/>
      <c r="AI435" s="81"/>
      <c r="AJ435" s="81"/>
      <c r="CC435" s="84">
        <v>-1000</v>
      </c>
      <c r="CD435" s="84">
        <v>600</v>
      </c>
      <c r="CE435" s="84">
        <v>0</v>
      </c>
      <c r="CF435" s="84">
        <v>-700</v>
      </c>
      <c r="CG435" s="84">
        <v>-600</v>
      </c>
      <c r="CH435" s="84">
        <v>200</v>
      </c>
      <c r="CI435" s="84">
        <v>500</v>
      </c>
      <c r="CJ435" s="84">
        <v>300</v>
      </c>
      <c r="CK435" s="84">
        <v>300</v>
      </c>
      <c r="CL435" s="84">
        <v>1600</v>
      </c>
      <c r="CM435" s="84">
        <v>1600</v>
      </c>
    </row>
    <row r="436" spans="2:116" s="84" customFormat="1" x14ac:dyDescent="0.2">
      <c r="B436" s="81"/>
      <c r="C436" s="81"/>
      <c r="D436" s="81"/>
      <c r="E436" s="81"/>
      <c r="F436" s="81"/>
      <c r="G436" s="81"/>
      <c r="H436" s="81"/>
      <c r="P436" s="85"/>
      <c r="Q436" s="85"/>
      <c r="R436" s="85"/>
      <c r="S436" s="85"/>
      <c r="T436" s="85"/>
      <c r="U436" s="85"/>
      <c r="V436" s="85"/>
      <c r="AD436" s="81"/>
      <c r="AE436" s="81"/>
      <c r="AF436" s="81"/>
      <c r="AG436" s="81"/>
      <c r="AH436" s="81"/>
      <c r="AI436" s="81"/>
      <c r="AJ436" s="81"/>
      <c r="CD436" s="84">
        <v>-900</v>
      </c>
      <c r="CE436" s="84">
        <v>-500</v>
      </c>
      <c r="CF436" s="84">
        <v>500</v>
      </c>
      <c r="CG436" s="84">
        <v>-100</v>
      </c>
      <c r="CH436" s="84">
        <v>-500</v>
      </c>
      <c r="CI436" s="84">
        <v>500</v>
      </c>
      <c r="CJ436" s="84">
        <v>700</v>
      </c>
      <c r="CK436" s="84">
        <v>400</v>
      </c>
      <c r="CL436" s="84">
        <v>400</v>
      </c>
      <c r="CM436" s="84">
        <v>400</v>
      </c>
      <c r="CN436" s="84">
        <v>1400</v>
      </c>
      <c r="CO436" s="84">
        <v>1300</v>
      </c>
    </row>
    <row r="437" spans="2:116" s="84" customFormat="1" x14ac:dyDescent="0.2">
      <c r="B437" s="81"/>
      <c r="C437" s="81"/>
      <c r="D437" s="81"/>
      <c r="E437" s="81"/>
      <c r="F437" s="81"/>
      <c r="G437" s="81"/>
      <c r="H437" s="81"/>
      <c r="P437" s="85"/>
      <c r="Q437" s="85"/>
      <c r="R437" s="85"/>
      <c r="S437" s="85"/>
      <c r="T437" s="85"/>
      <c r="U437" s="85"/>
      <c r="V437" s="85"/>
      <c r="AD437" s="81"/>
      <c r="AE437" s="81"/>
      <c r="AF437" s="81"/>
      <c r="AG437" s="81"/>
      <c r="AH437" s="81"/>
      <c r="AI437" s="81"/>
      <c r="AJ437" s="81"/>
      <c r="CE437" s="84">
        <v>200</v>
      </c>
      <c r="CF437" s="84">
        <v>400</v>
      </c>
      <c r="CG437" s="84">
        <v>400</v>
      </c>
      <c r="CH437" s="84">
        <v>100</v>
      </c>
      <c r="CI437" s="84">
        <v>0</v>
      </c>
      <c r="CJ437" s="84">
        <v>1400</v>
      </c>
      <c r="CK437" s="84">
        <v>900</v>
      </c>
      <c r="CL437" s="84">
        <v>500</v>
      </c>
      <c r="CM437" s="84">
        <v>-200</v>
      </c>
      <c r="CN437" s="84">
        <v>-200</v>
      </c>
      <c r="CO437" s="84">
        <v>1100</v>
      </c>
      <c r="CP437" s="84">
        <v>1500</v>
      </c>
    </row>
    <row r="438" spans="2:116" s="84" customFormat="1" x14ac:dyDescent="0.2">
      <c r="B438" s="81"/>
      <c r="C438" s="81"/>
      <c r="D438" s="81"/>
      <c r="E438" s="81"/>
      <c r="F438" s="81"/>
      <c r="G438" s="81"/>
      <c r="H438" s="81"/>
      <c r="P438" s="85"/>
      <c r="Q438" s="85"/>
      <c r="R438" s="85"/>
      <c r="S438" s="85"/>
      <c r="T438" s="85"/>
      <c r="U438" s="85"/>
      <c r="V438" s="85"/>
      <c r="AD438" s="81"/>
      <c r="AE438" s="81"/>
      <c r="AF438" s="81"/>
      <c r="AG438" s="81"/>
      <c r="AH438" s="81"/>
      <c r="AI438" s="81"/>
      <c r="AJ438" s="81"/>
      <c r="CF438" s="84">
        <v>1900</v>
      </c>
      <c r="CG438" s="84">
        <v>100</v>
      </c>
      <c r="CH438" s="84">
        <v>600</v>
      </c>
      <c r="CI438" s="84">
        <v>1300</v>
      </c>
      <c r="CJ438" s="84">
        <v>1100</v>
      </c>
      <c r="CK438" s="84">
        <v>1300</v>
      </c>
      <c r="CL438" s="84">
        <v>700</v>
      </c>
      <c r="CM438" s="84">
        <v>-100</v>
      </c>
      <c r="CN438" s="84">
        <v>-200</v>
      </c>
      <c r="CO438" s="84">
        <v>-200</v>
      </c>
      <c r="CP438" s="84">
        <v>1700</v>
      </c>
      <c r="CQ438" s="84">
        <v>2300</v>
      </c>
    </row>
    <row r="439" spans="2:116" s="84" customFormat="1" x14ac:dyDescent="0.2">
      <c r="B439" s="81"/>
      <c r="C439" s="81"/>
      <c r="D439" s="81"/>
      <c r="E439" s="81"/>
      <c r="F439" s="81"/>
      <c r="G439" s="81"/>
      <c r="H439" s="81"/>
      <c r="P439" s="85"/>
      <c r="Q439" s="85"/>
      <c r="R439" s="85"/>
      <c r="S439" s="85"/>
      <c r="T439" s="85"/>
      <c r="U439" s="85"/>
      <c r="V439" s="85"/>
      <c r="AD439" s="81"/>
      <c r="AE439" s="81"/>
      <c r="AF439" s="81"/>
      <c r="AG439" s="81"/>
      <c r="AH439" s="81"/>
      <c r="AI439" s="81"/>
      <c r="AJ439" s="81"/>
      <c r="CG439" s="84">
        <v>900</v>
      </c>
      <c r="CH439" s="84">
        <v>600</v>
      </c>
      <c r="CI439" s="84">
        <v>1900</v>
      </c>
      <c r="CJ439" s="84">
        <v>1400</v>
      </c>
      <c r="CK439" s="84">
        <v>900</v>
      </c>
      <c r="CL439" s="84">
        <v>700</v>
      </c>
      <c r="CM439" s="84">
        <v>800</v>
      </c>
      <c r="CN439" s="84">
        <v>200</v>
      </c>
      <c r="CO439" s="84">
        <v>600</v>
      </c>
      <c r="CP439" s="84">
        <v>600</v>
      </c>
      <c r="CQ439" s="84">
        <v>1400</v>
      </c>
      <c r="CR439" s="84">
        <v>1100</v>
      </c>
    </row>
    <row r="440" spans="2:116" s="84" customFormat="1" x14ac:dyDescent="0.2">
      <c r="B440" s="81"/>
      <c r="C440" s="81"/>
      <c r="D440" s="81"/>
      <c r="E440" s="81"/>
      <c r="F440" s="81"/>
      <c r="G440" s="81"/>
      <c r="H440" s="81"/>
      <c r="P440" s="85"/>
      <c r="Q440" s="85"/>
      <c r="R440" s="85"/>
      <c r="S440" s="85"/>
      <c r="T440" s="85"/>
      <c r="U440" s="85"/>
      <c r="V440" s="85"/>
      <c r="AD440" s="81"/>
      <c r="AE440" s="81"/>
      <c r="AF440" s="81"/>
      <c r="AG440" s="81"/>
      <c r="AH440" s="81"/>
      <c r="AI440" s="81"/>
      <c r="AJ440" s="81"/>
      <c r="CJ440" s="84">
        <v>1300</v>
      </c>
      <c r="CK440" s="84">
        <v>2400</v>
      </c>
      <c r="CL440" s="84">
        <v>2200</v>
      </c>
      <c r="CM440" s="84">
        <v>1700</v>
      </c>
      <c r="CN440" s="84">
        <v>1100</v>
      </c>
      <c r="CO440" s="84">
        <v>400</v>
      </c>
      <c r="CP440" s="84">
        <v>700</v>
      </c>
      <c r="CQ440" s="84">
        <v>200</v>
      </c>
      <c r="CR440" s="84">
        <v>400</v>
      </c>
      <c r="CS440" s="84">
        <v>400</v>
      </c>
      <c r="CT440" s="84">
        <v>2000</v>
      </c>
      <c r="CU440" s="84">
        <v>2000</v>
      </c>
    </row>
    <row r="441" spans="2:116" s="84" customFormat="1" x14ac:dyDescent="0.2">
      <c r="B441" s="81"/>
      <c r="C441" s="81"/>
      <c r="D441" s="81"/>
      <c r="E441" s="81"/>
      <c r="F441" s="81"/>
      <c r="G441" s="81"/>
      <c r="H441" s="81"/>
      <c r="P441" s="85"/>
      <c r="Q441" s="85"/>
      <c r="R441" s="85"/>
      <c r="S441" s="85"/>
      <c r="T441" s="85"/>
      <c r="U441" s="85"/>
      <c r="V441" s="85"/>
      <c r="AD441" s="81"/>
      <c r="AE441" s="81"/>
      <c r="AF441" s="81"/>
      <c r="AG441" s="81"/>
      <c r="AH441" s="81"/>
      <c r="AI441" s="81"/>
      <c r="AJ441" s="81"/>
      <c r="CK441" s="84">
        <v>2300</v>
      </c>
      <c r="CL441" s="84">
        <v>1500</v>
      </c>
      <c r="CM441" s="84">
        <v>1300</v>
      </c>
      <c r="CN441" s="84">
        <v>1500</v>
      </c>
      <c r="CO441" s="84">
        <v>500</v>
      </c>
      <c r="CP441" s="84">
        <v>300</v>
      </c>
      <c r="CQ441" s="84">
        <v>1000</v>
      </c>
      <c r="CR441" s="84">
        <v>1400</v>
      </c>
      <c r="CS441" s="84">
        <v>1300</v>
      </c>
      <c r="CT441" s="84">
        <v>1300</v>
      </c>
      <c r="CU441" s="84">
        <v>3000</v>
      </c>
      <c r="CV441" s="84">
        <v>2800</v>
      </c>
    </row>
    <row r="442" spans="2:116" s="84" customFormat="1" x14ac:dyDescent="0.2">
      <c r="B442" s="81"/>
      <c r="C442" s="81"/>
      <c r="D442" s="81"/>
      <c r="E442" s="81"/>
      <c r="F442" s="81"/>
      <c r="G442" s="81"/>
      <c r="H442" s="81"/>
      <c r="P442" s="85"/>
      <c r="Q442" s="85"/>
      <c r="R442" s="85"/>
      <c r="S442" s="85"/>
      <c r="T442" s="85"/>
      <c r="U442" s="85"/>
      <c r="V442" s="85"/>
      <c r="AD442" s="81"/>
      <c r="AE442" s="81"/>
      <c r="AF442" s="81"/>
      <c r="AG442" s="81"/>
      <c r="AH442" s="81"/>
      <c r="AI442" s="81"/>
      <c r="AJ442" s="81"/>
      <c r="CL442" s="84">
        <v>2100</v>
      </c>
      <c r="CM442" s="84">
        <v>2200</v>
      </c>
      <c r="CN442" s="84">
        <v>1900</v>
      </c>
      <c r="CO442" s="84">
        <v>800</v>
      </c>
      <c r="CP442" s="84">
        <v>200</v>
      </c>
      <c r="CQ442" s="84">
        <v>700</v>
      </c>
      <c r="CR442" s="84">
        <v>900</v>
      </c>
      <c r="CS442" s="84">
        <v>1100</v>
      </c>
      <c r="CT442" s="84">
        <v>800</v>
      </c>
      <c r="CU442" s="84">
        <v>900</v>
      </c>
      <c r="CV442" s="84">
        <v>2800</v>
      </c>
      <c r="CW442" s="84">
        <v>2500</v>
      </c>
    </row>
    <row r="443" spans="2:116" s="84" customFormat="1" x14ac:dyDescent="0.2">
      <c r="B443" s="81"/>
      <c r="C443" s="81"/>
      <c r="D443" s="81"/>
      <c r="E443" s="81"/>
      <c r="F443" s="81"/>
      <c r="G443" s="81"/>
      <c r="H443" s="81"/>
      <c r="P443" s="85"/>
      <c r="Q443" s="85"/>
      <c r="R443" s="85"/>
      <c r="S443" s="85"/>
      <c r="T443" s="85"/>
      <c r="U443" s="85"/>
      <c r="V443" s="85"/>
      <c r="AD443" s="81"/>
      <c r="AE443" s="81"/>
      <c r="AF443" s="81"/>
      <c r="AG443" s="81"/>
      <c r="AH443" s="81"/>
      <c r="AI443" s="81"/>
      <c r="AJ443" s="81"/>
      <c r="CM443" s="84">
        <v>2100</v>
      </c>
      <c r="CN443" s="84">
        <v>2800</v>
      </c>
      <c r="CO443" s="84">
        <v>2200</v>
      </c>
      <c r="CP443" s="84">
        <v>500</v>
      </c>
      <c r="CQ443" s="84">
        <v>900</v>
      </c>
      <c r="CR443" s="84">
        <v>1700</v>
      </c>
      <c r="CS443" s="84">
        <v>2200</v>
      </c>
      <c r="CT443" s="84">
        <v>1800</v>
      </c>
      <c r="CU443" s="84">
        <v>1200</v>
      </c>
      <c r="CV443" s="84">
        <v>1300</v>
      </c>
      <c r="CW443" s="84">
        <v>2400</v>
      </c>
      <c r="CX443" s="84">
        <v>2400</v>
      </c>
    </row>
    <row r="444" spans="2:116" s="84" customFormat="1" x14ac:dyDescent="0.2">
      <c r="B444" s="81"/>
      <c r="C444" s="81"/>
      <c r="D444" s="81"/>
      <c r="E444" s="81"/>
      <c r="F444" s="81"/>
      <c r="G444" s="81"/>
      <c r="H444" s="81"/>
      <c r="P444" s="85"/>
      <c r="Q444" s="85"/>
      <c r="R444" s="85"/>
      <c r="S444" s="85"/>
      <c r="T444" s="85"/>
      <c r="U444" s="85"/>
      <c r="V444" s="85"/>
      <c r="AD444" s="81"/>
      <c r="AE444" s="81"/>
      <c r="AF444" s="81"/>
      <c r="AG444" s="81"/>
      <c r="AH444" s="81"/>
      <c r="AI444" s="81"/>
      <c r="AJ444" s="81"/>
      <c r="CN444" s="84">
        <v>3000</v>
      </c>
      <c r="CO444" s="84">
        <v>3500</v>
      </c>
      <c r="CP444" s="84">
        <v>2600</v>
      </c>
      <c r="CQ444" s="84">
        <v>200</v>
      </c>
      <c r="CR444" s="84">
        <v>700</v>
      </c>
      <c r="CS444" s="84">
        <v>1600</v>
      </c>
      <c r="CT444" s="84">
        <v>1300</v>
      </c>
      <c r="CU444" s="84">
        <v>1300</v>
      </c>
      <c r="CV444" s="84">
        <v>1600</v>
      </c>
      <c r="CW444" s="84">
        <v>1600</v>
      </c>
      <c r="CX444" s="84">
        <v>3300</v>
      </c>
      <c r="CY444" s="84">
        <v>2500</v>
      </c>
    </row>
    <row r="445" spans="2:116" s="84" customFormat="1" x14ac:dyDescent="0.2">
      <c r="B445" s="81"/>
      <c r="C445" s="81"/>
      <c r="D445" s="81"/>
      <c r="E445" s="81"/>
      <c r="F445" s="81"/>
      <c r="G445" s="81"/>
      <c r="H445" s="81"/>
      <c r="P445" s="85"/>
      <c r="Q445" s="85"/>
      <c r="R445" s="85"/>
      <c r="S445" s="85"/>
      <c r="T445" s="85"/>
      <c r="U445" s="85"/>
      <c r="V445" s="85"/>
      <c r="AD445" s="81"/>
      <c r="AE445" s="81"/>
      <c r="AF445" s="81"/>
      <c r="AG445" s="81"/>
      <c r="AH445" s="81"/>
      <c r="AI445" s="81"/>
      <c r="AJ445" s="81"/>
      <c r="CQ445" s="84">
        <v>1400</v>
      </c>
      <c r="CR445" s="84">
        <v>1500</v>
      </c>
      <c r="CS445" s="84">
        <v>2000</v>
      </c>
      <c r="CT445" s="84">
        <v>1500</v>
      </c>
      <c r="CU445" s="84">
        <v>800</v>
      </c>
      <c r="CV445" s="84">
        <v>500</v>
      </c>
      <c r="CW445" s="84">
        <v>-200</v>
      </c>
      <c r="CX445" s="84">
        <v>200</v>
      </c>
      <c r="CY445" s="84">
        <v>500</v>
      </c>
      <c r="CZ445" s="84">
        <v>600</v>
      </c>
      <c r="DA445" s="14">
        <v>2400</v>
      </c>
      <c r="DB445" s="14">
        <v>2000</v>
      </c>
      <c r="DC445" s="14"/>
      <c r="DD445" s="14"/>
      <c r="DE445" s="14"/>
      <c r="DF445" s="14"/>
      <c r="DG445" s="14"/>
      <c r="DH445" s="14"/>
      <c r="DI445" s="14"/>
      <c r="DJ445" s="14"/>
      <c r="DK445" s="14"/>
      <c r="DL445" s="14"/>
    </row>
    <row r="446" spans="2:116" s="84" customFormat="1" x14ac:dyDescent="0.2">
      <c r="B446" s="81"/>
      <c r="C446" s="81"/>
      <c r="D446" s="81"/>
      <c r="E446" s="81"/>
      <c r="F446" s="81"/>
      <c r="G446" s="81"/>
      <c r="H446" s="81"/>
      <c r="P446" s="85"/>
      <c r="Q446" s="85"/>
      <c r="R446" s="85"/>
      <c r="S446" s="85"/>
      <c r="T446" s="85"/>
      <c r="U446" s="85"/>
      <c r="V446" s="85"/>
      <c r="AD446" s="81"/>
      <c r="AE446" s="81"/>
      <c r="AF446" s="81"/>
      <c r="AG446" s="81"/>
      <c r="AH446" s="81"/>
      <c r="AI446" s="81"/>
      <c r="AJ446" s="81"/>
      <c r="CR446" s="84">
        <v>1200</v>
      </c>
      <c r="CS446" s="84">
        <v>2200</v>
      </c>
      <c r="CT446" s="84">
        <v>1800</v>
      </c>
      <c r="CU446" s="84">
        <v>1700</v>
      </c>
      <c r="CV446" s="84">
        <v>0</v>
      </c>
      <c r="CW446" s="84">
        <v>0</v>
      </c>
      <c r="CX446" s="84">
        <v>400</v>
      </c>
      <c r="CY446" s="84">
        <v>700</v>
      </c>
      <c r="CZ446" s="84">
        <v>500</v>
      </c>
      <c r="DA446" s="14">
        <v>700</v>
      </c>
      <c r="DB446" s="14">
        <v>1900</v>
      </c>
      <c r="DC446" s="14">
        <v>2900</v>
      </c>
      <c r="DD446" s="14"/>
      <c r="DE446" s="14"/>
      <c r="DF446" s="14"/>
      <c r="DG446" s="14"/>
      <c r="DH446" s="14"/>
      <c r="DI446" s="14"/>
      <c r="DJ446" s="14"/>
      <c r="DK446" s="14"/>
      <c r="DL446" s="14"/>
    </row>
    <row r="447" spans="2:116" s="84" customFormat="1" x14ac:dyDescent="0.2">
      <c r="B447" s="81"/>
      <c r="C447" s="81"/>
      <c r="D447" s="81"/>
      <c r="E447" s="81"/>
      <c r="F447" s="81"/>
      <c r="G447" s="81"/>
      <c r="H447" s="81"/>
      <c r="P447" s="85"/>
      <c r="Q447" s="85"/>
      <c r="R447" s="85"/>
      <c r="S447" s="85"/>
      <c r="T447" s="85"/>
      <c r="U447" s="85"/>
      <c r="V447" s="85"/>
      <c r="AD447" s="81"/>
      <c r="AE447" s="81"/>
      <c r="AF447" s="81"/>
      <c r="AG447" s="81"/>
      <c r="AH447" s="81"/>
      <c r="AI447" s="81"/>
      <c r="AJ447" s="81"/>
      <c r="CS447" s="84">
        <v>4200</v>
      </c>
      <c r="CT447" s="84">
        <v>3100</v>
      </c>
      <c r="CU447" s="84">
        <v>1000</v>
      </c>
      <c r="CV447" s="84">
        <v>800</v>
      </c>
      <c r="CW447" s="84">
        <v>800</v>
      </c>
      <c r="CX447" s="84">
        <v>300</v>
      </c>
      <c r="CY447" s="84">
        <v>900</v>
      </c>
      <c r="CZ447" s="84">
        <v>200</v>
      </c>
      <c r="DA447" s="14">
        <v>600</v>
      </c>
      <c r="DB447" s="14">
        <v>500</v>
      </c>
      <c r="DC447" s="14">
        <v>2600</v>
      </c>
      <c r="DD447" s="14">
        <v>2300</v>
      </c>
      <c r="DE447" s="14"/>
      <c r="DF447" s="14"/>
      <c r="DG447" s="14"/>
      <c r="DH447" s="14"/>
      <c r="DI447" s="14"/>
      <c r="DJ447" s="14"/>
      <c r="DK447" s="14"/>
      <c r="DL447" s="14"/>
    </row>
    <row r="448" spans="2:116" s="84" customFormat="1" x14ac:dyDescent="0.2">
      <c r="B448" s="81"/>
      <c r="C448" s="81"/>
      <c r="D448" s="81"/>
      <c r="E448" s="81"/>
      <c r="F448" s="81"/>
      <c r="G448" s="81"/>
      <c r="H448" s="81"/>
      <c r="P448" s="85"/>
      <c r="Q448" s="85"/>
      <c r="R448" s="85"/>
      <c r="S448" s="85"/>
      <c r="T448" s="85"/>
      <c r="U448" s="85"/>
      <c r="V448" s="85"/>
      <c r="AD448" s="81"/>
      <c r="AE448" s="81"/>
      <c r="AF448" s="81"/>
      <c r="AG448" s="81"/>
      <c r="AH448" s="81"/>
      <c r="AI448" s="81"/>
      <c r="AJ448" s="81"/>
      <c r="CT448" s="84">
        <v>3800</v>
      </c>
      <c r="CU448" s="84">
        <v>1800</v>
      </c>
      <c r="CV448" s="84">
        <v>1900</v>
      </c>
      <c r="CW448" s="84">
        <v>1500</v>
      </c>
      <c r="CX448" s="84">
        <v>900</v>
      </c>
      <c r="CY448" s="84">
        <v>700</v>
      </c>
      <c r="CZ448" s="84">
        <v>400</v>
      </c>
      <c r="DA448" s="14">
        <v>500</v>
      </c>
      <c r="DB448" s="14">
        <v>1300</v>
      </c>
      <c r="DC448" s="14">
        <v>1300</v>
      </c>
      <c r="DD448" s="14">
        <v>2900</v>
      </c>
      <c r="DE448" s="14">
        <v>2200</v>
      </c>
      <c r="DF448" s="14"/>
      <c r="DG448" s="14"/>
      <c r="DH448" s="14"/>
      <c r="DI448" s="14"/>
      <c r="DJ448" s="14"/>
      <c r="DK448" s="14"/>
      <c r="DL448" s="14"/>
    </row>
    <row r="449" spans="2:134" s="84" customFormat="1" x14ac:dyDescent="0.2">
      <c r="B449" s="81"/>
      <c r="C449" s="81"/>
      <c r="D449" s="81"/>
      <c r="E449" s="81"/>
      <c r="F449" s="81"/>
      <c r="G449" s="81"/>
      <c r="H449" s="81"/>
      <c r="P449" s="85"/>
      <c r="Q449" s="85"/>
      <c r="R449" s="85"/>
      <c r="S449" s="85"/>
      <c r="T449" s="85"/>
      <c r="U449" s="85"/>
      <c r="V449" s="85"/>
      <c r="AD449" s="81"/>
      <c r="AE449" s="81"/>
      <c r="AF449" s="81"/>
      <c r="AG449" s="81"/>
      <c r="AH449" s="81"/>
      <c r="AI449" s="81"/>
      <c r="AJ449" s="81"/>
      <c r="CU449" s="84">
        <v>3800</v>
      </c>
      <c r="CV449" s="84">
        <v>1800</v>
      </c>
      <c r="CW449" s="84">
        <v>1900</v>
      </c>
      <c r="CX449" s="84">
        <v>1500</v>
      </c>
      <c r="CY449" s="84">
        <v>900</v>
      </c>
      <c r="CZ449" s="84">
        <v>700</v>
      </c>
      <c r="DA449" s="14">
        <v>400</v>
      </c>
      <c r="DB449" s="14">
        <v>500</v>
      </c>
      <c r="DC449" s="14">
        <v>1300</v>
      </c>
      <c r="DD449" s="14">
        <v>1300</v>
      </c>
      <c r="DE449" s="14">
        <v>2900</v>
      </c>
      <c r="DF449" s="14">
        <v>2200</v>
      </c>
      <c r="DG449" s="14"/>
      <c r="DH449" s="14"/>
      <c r="DI449" s="14"/>
      <c r="DJ449" s="14"/>
      <c r="DK449" s="14"/>
      <c r="DL449" s="14"/>
    </row>
    <row r="450" spans="2:134" s="84" customFormat="1" x14ac:dyDescent="0.2">
      <c r="B450" s="81"/>
      <c r="C450" s="81"/>
      <c r="D450" s="81"/>
      <c r="E450" s="81"/>
      <c r="F450" s="81"/>
      <c r="G450" s="81"/>
      <c r="H450" s="81"/>
      <c r="P450" s="85"/>
      <c r="Q450" s="85"/>
      <c r="R450" s="85"/>
      <c r="S450" s="85"/>
      <c r="T450" s="85"/>
      <c r="U450" s="85"/>
      <c r="V450" s="85"/>
      <c r="AD450" s="81"/>
      <c r="AE450" s="81"/>
      <c r="AF450" s="81"/>
      <c r="AG450" s="81"/>
      <c r="AH450" s="81"/>
      <c r="AI450" s="81"/>
      <c r="AJ450" s="81"/>
      <c r="CX450" s="84">
        <v>3300</v>
      </c>
      <c r="CY450" s="84">
        <v>2600</v>
      </c>
      <c r="CZ450" s="84">
        <v>1500</v>
      </c>
      <c r="DA450" s="14">
        <v>100</v>
      </c>
      <c r="DB450" s="14">
        <v>1100</v>
      </c>
      <c r="DC450" s="14">
        <v>1900</v>
      </c>
      <c r="DD450" s="14">
        <v>2100</v>
      </c>
      <c r="DE450" s="14">
        <v>2100</v>
      </c>
      <c r="DF450" s="14">
        <v>1700</v>
      </c>
      <c r="DG450" s="14">
        <v>1800</v>
      </c>
      <c r="DH450" s="14">
        <v>2500</v>
      </c>
      <c r="DI450" s="14">
        <v>2500</v>
      </c>
      <c r="DJ450" s="14"/>
      <c r="DK450" s="14"/>
      <c r="DL450" s="14"/>
    </row>
    <row r="451" spans="2:134" s="84" customFormat="1" x14ac:dyDescent="0.2">
      <c r="B451" s="81"/>
      <c r="C451" s="81"/>
      <c r="D451" s="81"/>
      <c r="E451" s="81"/>
      <c r="F451" s="81"/>
      <c r="G451" s="81"/>
      <c r="H451" s="81"/>
      <c r="P451" s="85"/>
      <c r="Q451" s="85"/>
      <c r="R451" s="85"/>
      <c r="S451" s="85"/>
      <c r="T451" s="85"/>
      <c r="U451" s="85"/>
      <c r="V451" s="85"/>
      <c r="AD451" s="81"/>
      <c r="AE451" s="81"/>
      <c r="AF451" s="81"/>
      <c r="AG451" s="81"/>
      <c r="AH451" s="81"/>
      <c r="AI451" s="81"/>
      <c r="AJ451" s="81"/>
      <c r="CY451" s="84">
        <v>3700</v>
      </c>
      <c r="CZ451" s="84">
        <v>2500</v>
      </c>
      <c r="DA451" s="14">
        <v>1400</v>
      </c>
      <c r="DB451" s="14">
        <v>700</v>
      </c>
      <c r="DC451" s="14">
        <v>1400</v>
      </c>
      <c r="DD451" s="14">
        <v>1600</v>
      </c>
      <c r="DE451" s="14">
        <v>1700</v>
      </c>
      <c r="DF451" s="14">
        <v>2200</v>
      </c>
      <c r="DG451" s="14">
        <v>1800</v>
      </c>
      <c r="DH451" s="14">
        <v>1800</v>
      </c>
      <c r="DI451" s="14">
        <v>2600</v>
      </c>
      <c r="DJ451" s="14">
        <v>2100</v>
      </c>
      <c r="DK451" s="14"/>
      <c r="DL451" s="14"/>
    </row>
    <row r="452" spans="2:134" s="84" customFormat="1" x14ac:dyDescent="0.2">
      <c r="B452" s="81"/>
      <c r="C452" s="81"/>
      <c r="D452" s="81"/>
      <c r="E452" s="81"/>
      <c r="F452" s="81"/>
      <c r="G452" s="81"/>
      <c r="H452" s="81"/>
      <c r="P452" s="85"/>
      <c r="Q452" s="85"/>
      <c r="R452" s="85"/>
      <c r="S452" s="85"/>
      <c r="T452" s="85"/>
      <c r="U452" s="85"/>
      <c r="V452" s="85"/>
      <c r="AD452" s="81"/>
      <c r="AE452" s="81"/>
      <c r="AF452" s="81"/>
      <c r="AG452" s="81"/>
      <c r="AH452" s="81"/>
      <c r="AI452" s="81"/>
      <c r="AJ452" s="81"/>
      <c r="CZ452" s="84">
        <v>2000</v>
      </c>
      <c r="DA452" s="14">
        <v>1100</v>
      </c>
      <c r="DB452" s="14">
        <v>1400</v>
      </c>
      <c r="DC452" s="14">
        <v>1700</v>
      </c>
      <c r="DD452" s="14">
        <v>1500</v>
      </c>
      <c r="DE452" s="14">
        <v>1900</v>
      </c>
      <c r="DF452" s="14">
        <v>2500</v>
      </c>
      <c r="DG452" s="14">
        <v>2700</v>
      </c>
      <c r="DH452" s="14">
        <v>1700</v>
      </c>
      <c r="DI452" s="14">
        <v>1700</v>
      </c>
      <c r="DJ452" s="14">
        <v>3000</v>
      </c>
      <c r="DK452" s="14">
        <v>2000</v>
      </c>
      <c r="DL452" s="14"/>
    </row>
    <row r="453" spans="2:134" s="84" customFormat="1" x14ac:dyDescent="0.2">
      <c r="B453" s="81"/>
      <c r="C453" s="81"/>
      <c r="D453" s="81"/>
      <c r="E453" s="81"/>
      <c r="F453" s="81"/>
      <c r="G453" s="81"/>
      <c r="H453" s="81"/>
      <c r="P453" s="85"/>
      <c r="Q453" s="85"/>
      <c r="R453" s="85"/>
      <c r="S453" s="85"/>
      <c r="T453" s="85"/>
      <c r="U453" s="85"/>
      <c r="V453" s="85"/>
      <c r="AD453" s="81"/>
      <c r="AE453" s="81"/>
      <c r="AF453" s="81"/>
      <c r="AG453" s="81"/>
      <c r="AH453" s="81"/>
      <c r="AI453" s="81"/>
      <c r="AJ453" s="81"/>
      <c r="DA453" s="18">
        <v>841</v>
      </c>
      <c r="DB453" s="18">
        <v>1600</v>
      </c>
      <c r="DC453" s="18">
        <v>2600</v>
      </c>
      <c r="DD453" s="18">
        <v>1600</v>
      </c>
      <c r="DE453" s="18">
        <v>1700</v>
      </c>
      <c r="DF453" s="18">
        <v>2600</v>
      </c>
      <c r="DG453" s="18">
        <v>2300</v>
      </c>
      <c r="DH453" s="18">
        <v>1000</v>
      </c>
      <c r="DI453" s="18">
        <v>200</v>
      </c>
      <c r="DJ453" s="18">
        <v>300</v>
      </c>
      <c r="DK453" s="18">
        <v>2200</v>
      </c>
      <c r="DL453" s="18">
        <v>2400</v>
      </c>
    </row>
    <row r="454" spans="2:134" s="84" customFormat="1" x14ac:dyDescent="0.2">
      <c r="B454" s="81"/>
      <c r="C454" s="81"/>
      <c r="D454" s="81"/>
      <c r="E454" s="81"/>
      <c r="F454" s="81"/>
      <c r="G454" s="81"/>
      <c r="H454" s="81"/>
      <c r="P454" s="85"/>
      <c r="Q454" s="85"/>
      <c r="R454" s="85"/>
      <c r="S454" s="85"/>
      <c r="T454" s="85"/>
      <c r="U454" s="85"/>
      <c r="V454" s="85"/>
      <c r="AD454" s="81"/>
      <c r="AE454" s="81"/>
      <c r="AF454" s="81"/>
      <c r="AG454" s="81"/>
      <c r="AH454" s="81"/>
      <c r="AI454" s="81"/>
      <c r="AJ454" s="81"/>
      <c r="DA454" s="18"/>
      <c r="DB454" s="18">
        <v>2600</v>
      </c>
      <c r="DC454" s="18">
        <v>3000</v>
      </c>
      <c r="DD454" s="18">
        <v>2800</v>
      </c>
      <c r="DE454" s="18">
        <v>1900</v>
      </c>
      <c r="DF454" s="18">
        <v>2100</v>
      </c>
      <c r="DG454" s="18">
        <v>1700</v>
      </c>
      <c r="DH454" s="18">
        <v>1000</v>
      </c>
      <c r="DI454" s="18">
        <v>600</v>
      </c>
      <c r="DJ454" s="18">
        <v>900</v>
      </c>
      <c r="DK454" s="18">
        <v>800</v>
      </c>
      <c r="DL454" s="18">
        <v>2400</v>
      </c>
      <c r="DM454" s="84">
        <v>2300</v>
      </c>
    </row>
    <row r="455" spans="2:134" s="84" customFormat="1" x14ac:dyDescent="0.2">
      <c r="B455" s="81"/>
      <c r="C455" s="81"/>
      <c r="D455" s="81"/>
      <c r="E455" s="81"/>
      <c r="F455" s="81"/>
      <c r="G455" s="81"/>
      <c r="H455" s="81"/>
      <c r="P455" s="85"/>
      <c r="Q455" s="85"/>
      <c r="R455" s="85"/>
      <c r="S455" s="85"/>
      <c r="T455" s="85"/>
      <c r="U455" s="85"/>
      <c r="V455" s="85"/>
      <c r="AD455" s="81"/>
      <c r="AE455" s="81"/>
      <c r="AF455" s="81"/>
      <c r="AG455" s="81"/>
      <c r="AH455" s="81"/>
      <c r="AI455" s="81"/>
      <c r="AJ455" s="81"/>
      <c r="DA455" s="18"/>
      <c r="DB455" s="18"/>
      <c r="DC455" s="18"/>
      <c r="DD455" s="18"/>
      <c r="DE455" s="18">
        <v>3700</v>
      </c>
      <c r="DF455" s="18">
        <v>3600</v>
      </c>
      <c r="DG455" s="18">
        <v>2300</v>
      </c>
      <c r="DH455" s="18">
        <v>3100</v>
      </c>
      <c r="DI455" s="18">
        <v>2200</v>
      </c>
      <c r="DJ455" s="18">
        <v>1600</v>
      </c>
      <c r="DK455" s="18">
        <v>1300</v>
      </c>
      <c r="DL455" s="18">
        <v>1400</v>
      </c>
      <c r="DM455" s="84">
        <v>1200</v>
      </c>
      <c r="DN455" s="84">
        <v>1200</v>
      </c>
      <c r="DO455" s="84">
        <v>2500</v>
      </c>
      <c r="DP455" s="84">
        <v>2200</v>
      </c>
    </row>
    <row r="456" spans="2:134" s="84" customFormat="1" x14ac:dyDescent="0.2">
      <c r="B456" s="81"/>
      <c r="C456" s="81"/>
      <c r="D456" s="81"/>
      <c r="E456" s="81"/>
      <c r="F456" s="81"/>
      <c r="G456" s="81"/>
      <c r="H456" s="81"/>
      <c r="P456" s="85"/>
      <c r="Q456" s="85"/>
      <c r="R456" s="85"/>
      <c r="S456" s="85"/>
      <c r="T456" s="85"/>
      <c r="U456" s="85"/>
      <c r="V456" s="85"/>
      <c r="AD456" s="81"/>
      <c r="AE456" s="81"/>
      <c r="AF456" s="81"/>
      <c r="AG456" s="81"/>
      <c r="AH456" s="81"/>
      <c r="AI456" s="81"/>
      <c r="AJ456" s="81"/>
      <c r="DA456" s="18"/>
      <c r="DB456" s="18"/>
      <c r="DC456" s="18"/>
      <c r="DD456" s="18"/>
      <c r="DE456" s="18"/>
      <c r="DF456" s="18">
        <v>3600</v>
      </c>
      <c r="DG456" s="18">
        <v>3300</v>
      </c>
      <c r="DH456" s="18">
        <v>3300</v>
      </c>
      <c r="DI456" s="18">
        <v>3000</v>
      </c>
      <c r="DJ456" s="18">
        <v>1900</v>
      </c>
      <c r="DK456" s="18">
        <v>2100</v>
      </c>
      <c r="DL456" s="18">
        <v>2200</v>
      </c>
      <c r="DM456" s="84">
        <v>1300</v>
      </c>
      <c r="DN456" s="84">
        <v>600</v>
      </c>
      <c r="DO456" s="84">
        <v>700</v>
      </c>
      <c r="DP456" s="84">
        <v>2700</v>
      </c>
      <c r="DQ456" s="84">
        <v>2800</v>
      </c>
    </row>
    <row r="457" spans="2:134" s="84" customFormat="1" x14ac:dyDescent="0.2">
      <c r="B457" s="81"/>
      <c r="C457" s="81"/>
      <c r="D457" s="81"/>
      <c r="E457" s="81"/>
      <c r="F457" s="81"/>
      <c r="G457" s="81"/>
      <c r="H457" s="81"/>
      <c r="P457" s="85"/>
      <c r="Q457" s="85"/>
      <c r="R457" s="85"/>
      <c r="S457" s="85"/>
      <c r="T457" s="85"/>
      <c r="U457" s="85"/>
      <c r="V457" s="85"/>
      <c r="AD457" s="81"/>
      <c r="AE457" s="81"/>
      <c r="AF457" s="81"/>
      <c r="AG457" s="81"/>
      <c r="AH457" s="81"/>
      <c r="AI457" s="81"/>
      <c r="AJ457" s="81"/>
      <c r="DA457" s="18"/>
      <c r="DB457" s="18"/>
      <c r="DC457" s="18"/>
      <c r="DD457" s="18"/>
      <c r="DE457" s="18"/>
      <c r="DF457" s="18"/>
      <c r="DG457" s="18">
        <v>3100</v>
      </c>
      <c r="DH457" s="18">
        <v>3700</v>
      </c>
      <c r="DI457" s="18">
        <v>3600</v>
      </c>
      <c r="DJ457" s="18">
        <v>2900</v>
      </c>
      <c r="DK457" s="18">
        <v>2700</v>
      </c>
      <c r="DL457" s="18">
        <v>3100</v>
      </c>
      <c r="DM457" s="84">
        <v>3300</v>
      </c>
      <c r="DN457" s="84">
        <v>3000</v>
      </c>
      <c r="DO457" s="84">
        <v>2200</v>
      </c>
      <c r="DP457" s="84">
        <v>2300</v>
      </c>
      <c r="DQ457" s="84">
        <v>3700</v>
      </c>
      <c r="DR457" s="84">
        <v>3100</v>
      </c>
    </row>
    <row r="458" spans="2:134" s="84" customFormat="1" x14ac:dyDescent="0.2">
      <c r="B458" s="81"/>
      <c r="C458" s="81"/>
      <c r="D458" s="81"/>
      <c r="E458" s="81"/>
      <c r="F458" s="81"/>
      <c r="G458" s="81"/>
      <c r="H458" s="81"/>
      <c r="P458" s="85"/>
      <c r="Q458" s="85"/>
      <c r="R458" s="85"/>
      <c r="S458" s="85"/>
      <c r="T458" s="85"/>
      <c r="U458" s="85"/>
      <c r="V458" s="85"/>
      <c r="AD458" s="81"/>
      <c r="AE458" s="81"/>
      <c r="AF458" s="81"/>
      <c r="AG458" s="81"/>
      <c r="AH458" s="81"/>
      <c r="AI458" s="81"/>
      <c r="AJ458" s="81"/>
      <c r="DA458" s="18"/>
      <c r="DB458" s="18"/>
      <c r="DC458" s="18"/>
      <c r="DD458" s="18"/>
      <c r="DE458" s="18"/>
      <c r="DF458" s="18"/>
      <c r="DG458" s="18"/>
      <c r="DH458" s="18">
        <v>6000</v>
      </c>
      <c r="DI458" s="18">
        <v>5200</v>
      </c>
      <c r="DJ458" s="18">
        <v>3800</v>
      </c>
      <c r="DK458" s="18">
        <v>2900</v>
      </c>
      <c r="DL458" s="18">
        <v>3000</v>
      </c>
      <c r="DM458" s="84">
        <v>3700</v>
      </c>
      <c r="DN458" s="84">
        <v>3200</v>
      </c>
      <c r="DO458" s="84">
        <v>2400</v>
      </c>
      <c r="DP458" s="84">
        <v>1400</v>
      </c>
      <c r="DQ458" s="84">
        <v>1400</v>
      </c>
      <c r="DR458" s="84">
        <v>3600</v>
      </c>
      <c r="DS458" s="84">
        <v>3700</v>
      </c>
    </row>
    <row r="459" spans="2:134" s="84" customFormat="1" x14ac:dyDescent="0.2">
      <c r="B459" s="81"/>
      <c r="C459" s="81"/>
      <c r="D459" s="81"/>
      <c r="E459" s="81"/>
      <c r="F459" s="81"/>
      <c r="G459" s="81"/>
      <c r="H459" s="81"/>
      <c r="P459" s="85"/>
      <c r="Q459" s="85"/>
      <c r="R459" s="85"/>
      <c r="S459" s="85"/>
      <c r="T459" s="85"/>
      <c r="U459" s="85"/>
      <c r="V459" s="85"/>
      <c r="AD459" s="81"/>
      <c r="AE459" s="81"/>
      <c r="AF459" s="81"/>
      <c r="AG459" s="81"/>
      <c r="AH459" s="81"/>
      <c r="AI459" s="81"/>
      <c r="AJ459" s="81"/>
      <c r="DA459" s="18"/>
      <c r="DB459" s="18"/>
      <c r="DC459" s="18"/>
      <c r="DD459" s="18"/>
      <c r="DE459" s="18"/>
      <c r="DF459" s="18"/>
      <c r="DG459" s="18"/>
      <c r="DH459" s="18"/>
      <c r="DI459" s="18">
        <v>7300</v>
      </c>
      <c r="DJ459" s="18">
        <v>5500</v>
      </c>
      <c r="DK459" s="18">
        <v>4300</v>
      </c>
      <c r="DL459" s="18">
        <v>3500</v>
      </c>
      <c r="DM459" s="84">
        <v>3300</v>
      </c>
      <c r="DN459" s="84">
        <v>3200</v>
      </c>
      <c r="DO459" s="84">
        <v>2300</v>
      </c>
      <c r="DP459" s="84">
        <v>1400</v>
      </c>
      <c r="DQ459" s="84">
        <f>DQ458</f>
        <v>1400</v>
      </c>
      <c r="DR459" s="84">
        <f>DR458</f>
        <v>3600</v>
      </c>
      <c r="DS459" s="84">
        <f>DS458</f>
        <v>3700</v>
      </c>
    </row>
    <row r="460" spans="2:134" s="84" customFormat="1" x14ac:dyDescent="0.2">
      <c r="B460" s="81"/>
      <c r="C460" s="81"/>
      <c r="D460" s="81"/>
      <c r="E460" s="81"/>
      <c r="F460" s="81"/>
      <c r="G460" s="81"/>
      <c r="H460" s="81"/>
      <c r="P460" s="85"/>
      <c r="Q460" s="85"/>
      <c r="R460" s="85"/>
      <c r="S460" s="85"/>
      <c r="T460" s="85"/>
      <c r="U460" s="85"/>
      <c r="V460" s="85"/>
      <c r="AD460" s="81"/>
      <c r="AE460" s="81"/>
      <c r="AF460" s="81"/>
      <c r="AG460" s="81"/>
      <c r="AH460" s="81"/>
      <c r="AI460" s="81"/>
      <c r="AJ460" s="81"/>
      <c r="DA460" s="18"/>
      <c r="DB460" s="18"/>
      <c r="DC460" s="18"/>
      <c r="DD460" s="18"/>
      <c r="DE460" s="18"/>
      <c r="DF460" s="18"/>
      <c r="DG460" s="18"/>
      <c r="DH460" s="18"/>
      <c r="DI460" s="18"/>
      <c r="DJ460" s="113">
        <v>7000</v>
      </c>
      <c r="DK460" s="113">
        <v>7000</v>
      </c>
      <c r="DL460" s="113">
        <v>7000</v>
      </c>
      <c r="DM460" s="18">
        <v>8200</v>
      </c>
      <c r="DN460" s="84">
        <v>4100</v>
      </c>
      <c r="DO460" s="84">
        <v>2600</v>
      </c>
      <c r="DP460" s="84">
        <v>300</v>
      </c>
      <c r="DQ460" s="84">
        <v>-400</v>
      </c>
      <c r="DR460" s="84">
        <v>0</v>
      </c>
      <c r="DS460" s="84">
        <v>300</v>
      </c>
      <c r="DT460" s="84">
        <v>100</v>
      </c>
      <c r="DU460" s="84">
        <v>300</v>
      </c>
      <c r="DV460" s="84">
        <v>300</v>
      </c>
      <c r="DW460" s="84">
        <v>3600</v>
      </c>
      <c r="DX460" s="84">
        <v>3700</v>
      </c>
    </row>
    <row r="461" spans="2:134" s="84" customFormat="1" x14ac:dyDescent="0.2">
      <c r="B461" s="81"/>
      <c r="C461" s="81"/>
      <c r="D461" s="81"/>
      <c r="E461" s="81"/>
      <c r="F461" s="81"/>
      <c r="G461" s="81"/>
      <c r="H461" s="81"/>
      <c r="P461" s="85"/>
      <c r="Q461" s="85"/>
      <c r="R461" s="85"/>
      <c r="S461" s="85"/>
      <c r="T461" s="85"/>
      <c r="U461" s="85"/>
      <c r="V461" s="85"/>
      <c r="AD461" s="81"/>
      <c r="AE461" s="81"/>
      <c r="AF461" s="81"/>
      <c r="AG461" s="81"/>
      <c r="AH461" s="81"/>
      <c r="AI461" s="81"/>
      <c r="AJ461" s="81"/>
      <c r="DA461" s="18"/>
      <c r="DB461" s="18"/>
      <c r="DC461" s="18"/>
      <c r="DD461" s="18"/>
      <c r="DE461" s="18"/>
      <c r="DF461" s="18"/>
      <c r="DG461" s="18"/>
      <c r="DH461" s="18"/>
      <c r="DI461" s="18"/>
      <c r="DJ461" s="18"/>
      <c r="DK461" s="18"/>
      <c r="DL461" s="18"/>
      <c r="DM461" s="18"/>
      <c r="DN461" s="84">
        <v>5700</v>
      </c>
      <c r="DO461" s="84">
        <v>2200</v>
      </c>
      <c r="DP461" s="84">
        <v>1100</v>
      </c>
      <c r="DQ461" s="84">
        <v>-1100</v>
      </c>
      <c r="DR461" s="84">
        <v>0</v>
      </c>
      <c r="DS461" s="84">
        <v>800</v>
      </c>
      <c r="DT461" s="84">
        <v>900</v>
      </c>
      <c r="DU461" s="84">
        <v>700</v>
      </c>
      <c r="DV461" s="84">
        <v>200</v>
      </c>
      <c r="DW461" s="84">
        <v>200</v>
      </c>
      <c r="DX461" s="84">
        <v>2600</v>
      </c>
      <c r="DY461" s="84">
        <v>2400</v>
      </c>
    </row>
    <row r="462" spans="2:134" s="84" customFormat="1" x14ac:dyDescent="0.2">
      <c r="B462" s="81"/>
      <c r="C462" s="81"/>
      <c r="D462" s="81"/>
      <c r="E462" s="81"/>
      <c r="F462" s="81"/>
      <c r="G462" s="81"/>
      <c r="H462" s="81"/>
      <c r="P462" s="85"/>
      <c r="Q462" s="85"/>
      <c r="R462" s="85"/>
      <c r="S462" s="85"/>
      <c r="T462" s="85"/>
      <c r="U462" s="85"/>
      <c r="V462" s="85"/>
      <c r="AD462" s="81"/>
      <c r="AE462" s="81"/>
      <c r="AF462" s="81"/>
      <c r="AG462" s="81"/>
      <c r="AH462" s="81"/>
      <c r="AI462" s="81"/>
      <c r="AJ462" s="81"/>
      <c r="DA462" s="18"/>
      <c r="DB462" s="18"/>
      <c r="DC462" s="18"/>
      <c r="DD462" s="18"/>
      <c r="DE462" s="18"/>
      <c r="DF462" s="18"/>
      <c r="DG462" s="18"/>
      <c r="DH462" s="18"/>
      <c r="DI462" s="18"/>
      <c r="DJ462" s="18"/>
      <c r="DK462" s="18"/>
      <c r="DL462" s="18"/>
      <c r="DM462" s="18"/>
      <c r="DO462" s="84">
        <v>4000</v>
      </c>
      <c r="DP462" s="84">
        <v>1200</v>
      </c>
      <c r="DQ462" s="84">
        <v>-100</v>
      </c>
      <c r="DR462" s="84">
        <v>-900</v>
      </c>
      <c r="DS462" s="84">
        <v>500</v>
      </c>
      <c r="DT462" s="84">
        <v>1200</v>
      </c>
      <c r="DU462" s="84">
        <v>800</v>
      </c>
      <c r="DV462" s="84">
        <v>1000</v>
      </c>
      <c r="DW462" s="84">
        <v>700</v>
      </c>
      <c r="DX462" s="84">
        <v>900</v>
      </c>
      <c r="DY462" s="84">
        <v>2300</v>
      </c>
      <c r="DZ462" s="84">
        <v>1900</v>
      </c>
    </row>
    <row r="463" spans="2:134" s="84" customFormat="1" x14ac:dyDescent="0.2">
      <c r="B463" s="81"/>
      <c r="C463" s="81"/>
      <c r="D463" s="81"/>
      <c r="E463" s="81"/>
      <c r="F463" s="81"/>
      <c r="G463" s="81"/>
      <c r="H463" s="81"/>
      <c r="P463" s="85"/>
      <c r="Q463" s="85"/>
      <c r="R463" s="85"/>
      <c r="S463" s="85"/>
      <c r="T463" s="85"/>
      <c r="U463" s="85"/>
      <c r="V463" s="85"/>
      <c r="AD463" s="81"/>
      <c r="AE463" s="81"/>
      <c r="AF463" s="81"/>
      <c r="AG463" s="81"/>
      <c r="AH463" s="81"/>
      <c r="AI463" s="81"/>
      <c r="AJ463" s="81"/>
      <c r="DA463" s="18"/>
      <c r="DB463" s="18"/>
      <c r="DC463" s="18"/>
      <c r="DD463" s="18"/>
      <c r="DE463" s="18"/>
      <c r="DF463" s="18"/>
      <c r="DG463" s="18"/>
      <c r="DH463" s="18"/>
      <c r="DI463" s="18"/>
      <c r="DJ463" s="18"/>
      <c r="DK463" s="18"/>
      <c r="DL463" s="18"/>
      <c r="DM463" s="18"/>
      <c r="DP463" s="84">
        <v>1800</v>
      </c>
      <c r="DQ463" s="84">
        <v>0</v>
      </c>
      <c r="DR463" s="84">
        <v>400</v>
      </c>
      <c r="DS463" s="84">
        <v>100</v>
      </c>
      <c r="DT463" s="84">
        <v>900</v>
      </c>
      <c r="DU463" s="84">
        <v>600</v>
      </c>
      <c r="DV463" s="84">
        <v>700</v>
      </c>
      <c r="DW463" s="84">
        <v>700</v>
      </c>
      <c r="DX463" s="84">
        <v>700</v>
      </c>
      <c r="DY463" s="84">
        <v>1400</v>
      </c>
      <c r="DZ463" s="84">
        <v>1900</v>
      </c>
      <c r="EA463" s="84">
        <v>1200</v>
      </c>
    </row>
    <row r="464" spans="2:134" s="84" customFormat="1" x14ac:dyDescent="0.2">
      <c r="B464" s="81"/>
      <c r="C464" s="81"/>
      <c r="D464" s="81"/>
      <c r="E464" s="81"/>
      <c r="F464" s="81"/>
      <c r="G464" s="81"/>
      <c r="H464" s="81"/>
      <c r="P464" s="85"/>
      <c r="Q464" s="85"/>
      <c r="R464" s="85"/>
      <c r="S464" s="85"/>
      <c r="T464" s="85"/>
      <c r="U464" s="85"/>
      <c r="V464" s="85"/>
      <c r="AD464" s="81"/>
      <c r="AE464" s="81"/>
      <c r="AF464" s="81"/>
      <c r="AG464" s="81"/>
      <c r="AH464" s="81"/>
      <c r="AI464" s="81"/>
      <c r="AJ464" s="81"/>
      <c r="DA464" s="18"/>
      <c r="DB464" s="18"/>
      <c r="DC464" s="18"/>
      <c r="DD464" s="18"/>
      <c r="DE464" s="18"/>
      <c r="DF464" s="18"/>
      <c r="DG464" s="18"/>
      <c r="DH464" s="18"/>
      <c r="DI464" s="18"/>
      <c r="DJ464" s="18"/>
      <c r="DK464" s="18"/>
      <c r="DL464" s="18"/>
      <c r="DM464" s="18"/>
      <c r="DS464" s="84">
        <v>3100</v>
      </c>
      <c r="DT464" s="84">
        <v>2500</v>
      </c>
      <c r="DU464" s="84">
        <v>900</v>
      </c>
      <c r="DV464" s="84">
        <v>200</v>
      </c>
      <c r="DW464" s="84">
        <v>0</v>
      </c>
      <c r="DX464" s="84">
        <v>1300</v>
      </c>
      <c r="DY464" s="84">
        <v>1700</v>
      </c>
      <c r="DZ464" s="84">
        <v>1400</v>
      </c>
      <c r="EA464" s="84">
        <v>1100</v>
      </c>
      <c r="EB464" s="84">
        <v>900</v>
      </c>
      <c r="EC464" s="84">
        <v>2800</v>
      </c>
      <c r="ED464" s="84">
        <v>2100</v>
      </c>
    </row>
    <row r="465" spans="2:157" s="84" customFormat="1" x14ac:dyDescent="0.2">
      <c r="B465" s="81"/>
      <c r="C465" s="81"/>
      <c r="D465" s="81"/>
      <c r="E465" s="81"/>
      <c r="F465" s="81"/>
      <c r="G465" s="81"/>
      <c r="H465" s="81"/>
      <c r="P465" s="85"/>
      <c r="Q465" s="85"/>
      <c r="R465" s="85"/>
      <c r="S465" s="85"/>
      <c r="T465" s="85"/>
      <c r="U465" s="85"/>
      <c r="V465" s="85"/>
      <c r="AD465" s="81"/>
      <c r="AE465" s="81"/>
      <c r="AF465" s="81"/>
      <c r="AG465" s="81"/>
      <c r="AH465" s="81"/>
      <c r="AI465" s="81"/>
      <c r="AJ465" s="81"/>
      <c r="DA465" s="18"/>
      <c r="DB465" s="18"/>
      <c r="DC465" s="18"/>
      <c r="DD465" s="18"/>
      <c r="DE465" s="18"/>
      <c r="DF465" s="18"/>
      <c r="DG465" s="18"/>
      <c r="DH465" s="18"/>
      <c r="DI465" s="18"/>
      <c r="DJ465" s="18"/>
      <c r="DK465" s="18"/>
      <c r="DL465" s="18"/>
      <c r="DT465" s="84">
        <v>5400</v>
      </c>
      <c r="DU465" s="84">
        <v>1500</v>
      </c>
      <c r="DV465" s="84">
        <v>1400</v>
      </c>
      <c r="DW465" s="84">
        <v>1000</v>
      </c>
      <c r="DX465" s="84">
        <v>2300</v>
      </c>
      <c r="DY465" s="84">
        <v>2900</v>
      </c>
      <c r="DZ465" s="84">
        <v>1600</v>
      </c>
      <c r="EA465" s="84">
        <v>800</v>
      </c>
      <c r="EB465" s="84">
        <v>700</v>
      </c>
      <c r="EC465" s="84">
        <v>500</v>
      </c>
      <c r="ED465" s="84">
        <v>2000</v>
      </c>
      <c r="EE465" s="84">
        <v>1300</v>
      </c>
    </row>
    <row r="466" spans="2:157" s="84" customFormat="1" x14ac:dyDescent="0.2">
      <c r="B466" s="81"/>
      <c r="C466" s="81"/>
      <c r="D466" s="81"/>
      <c r="E466" s="81"/>
      <c r="F466" s="81"/>
      <c r="G466" s="81"/>
      <c r="H466" s="81"/>
      <c r="P466" s="85"/>
      <c r="Q466" s="85"/>
      <c r="R466" s="85"/>
      <c r="S466" s="85"/>
      <c r="T466" s="85"/>
      <c r="U466" s="85"/>
      <c r="V466" s="85"/>
      <c r="AD466" s="81"/>
      <c r="AE466" s="81"/>
      <c r="AF466" s="81"/>
      <c r="AG466" s="81"/>
      <c r="AH466" s="81"/>
      <c r="AI466" s="81"/>
      <c r="AJ466" s="81"/>
      <c r="DA466" s="18"/>
      <c r="DB466" s="18"/>
      <c r="DC466" s="18"/>
      <c r="DD466" s="18"/>
      <c r="DE466" s="18"/>
      <c r="DF466" s="18"/>
      <c r="DG466" s="18"/>
      <c r="DH466" s="18"/>
      <c r="DI466" s="18"/>
      <c r="DJ466" s="18"/>
      <c r="DK466" s="18"/>
      <c r="DL466" s="18"/>
      <c r="DU466" s="84">
        <v>3300</v>
      </c>
      <c r="DV466" s="84">
        <v>1800</v>
      </c>
      <c r="DW466" s="84">
        <v>2200</v>
      </c>
      <c r="DX466" s="84">
        <v>1100</v>
      </c>
      <c r="DY466" s="84">
        <v>3800</v>
      </c>
      <c r="DZ466" s="84">
        <v>2300</v>
      </c>
      <c r="EA466" s="84">
        <v>1800</v>
      </c>
      <c r="EB466" s="84">
        <v>1200</v>
      </c>
      <c r="EC466" s="84">
        <v>200</v>
      </c>
      <c r="ED466" s="84">
        <v>200</v>
      </c>
      <c r="EE466" s="84">
        <v>2100</v>
      </c>
      <c r="EF466" s="84">
        <v>1100</v>
      </c>
    </row>
    <row r="467" spans="2:157" s="84" customFormat="1" x14ac:dyDescent="0.2">
      <c r="B467" s="81"/>
      <c r="C467" s="81"/>
      <c r="D467" s="81"/>
      <c r="E467" s="81"/>
      <c r="F467" s="81"/>
      <c r="G467" s="81"/>
      <c r="H467" s="81"/>
      <c r="P467" s="85"/>
      <c r="Q467" s="85"/>
      <c r="R467" s="85"/>
      <c r="S467" s="85"/>
      <c r="T467" s="85"/>
      <c r="U467" s="85"/>
      <c r="V467" s="85"/>
      <c r="AD467" s="81"/>
      <c r="AE467" s="81"/>
      <c r="AF467" s="81"/>
      <c r="AG467" s="81"/>
      <c r="AH467" s="81"/>
      <c r="AI467" s="81"/>
      <c r="AJ467" s="81"/>
      <c r="DA467" s="18"/>
      <c r="DB467" s="18"/>
      <c r="DC467" s="18"/>
      <c r="DD467" s="18"/>
      <c r="DE467" s="18"/>
      <c r="DF467" s="18"/>
      <c r="DG467" s="18"/>
      <c r="DH467" s="18"/>
      <c r="DI467" s="18"/>
      <c r="DJ467" s="18"/>
      <c r="DK467" s="18"/>
      <c r="DL467" s="18"/>
      <c r="DV467" s="84">
        <v>3800</v>
      </c>
      <c r="DW467" s="84">
        <v>2700</v>
      </c>
      <c r="DX467" s="84">
        <v>3400</v>
      </c>
      <c r="DY467" s="84">
        <v>1800</v>
      </c>
      <c r="DZ467" s="84">
        <v>-300</v>
      </c>
      <c r="EA467" s="84">
        <v>300</v>
      </c>
      <c r="EB467" s="84">
        <v>400</v>
      </c>
      <c r="EC467" s="84">
        <v>1100</v>
      </c>
      <c r="ED467" s="84">
        <v>1800</v>
      </c>
      <c r="EE467" s="84">
        <v>1300</v>
      </c>
      <c r="EF467" s="84">
        <v>3100</v>
      </c>
      <c r="EG467" s="84">
        <v>4000</v>
      </c>
    </row>
    <row r="468" spans="2:157" s="84" customFormat="1" x14ac:dyDescent="0.2">
      <c r="B468" s="81"/>
      <c r="C468" s="81"/>
      <c r="D468" s="81"/>
      <c r="E468" s="81"/>
      <c r="F468" s="81"/>
      <c r="G468" s="81"/>
      <c r="H468" s="81"/>
      <c r="P468" s="85"/>
      <c r="Q468" s="85"/>
      <c r="R468" s="85"/>
      <c r="S468" s="85"/>
      <c r="T468" s="85"/>
      <c r="U468" s="85"/>
      <c r="V468" s="85"/>
      <c r="AD468" s="81"/>
      <c r="AE468" s="81"/>
      <c r="AF468" s="81"/>
      <c r="AG468" s="81"/>
      <c r="AH468" s="81"/>
      <c r="AI468" s="81"/>
      <c r="AJ468" s="81"/>
      <c r="DA468" s="18"/>
      <c r="DB468" s="18"/>
      <c r="DC468" s="18"/>
      <c r="DD468" s="18"/>
      <c r="DE468" s="18"/>
      <c r="DF468" s="18"/>
      <c r="DG468" s="18"/>
      <c r="DH468" s="18"/>
      <c r="DI468" s="18"/>
      <c r="DJ468" s="18"/>
      <c r="DK468" s="18"/>
      <c r="DL468" s="18"/>
      <c r="DZ468" s="84">
        <v>3100</v>
      </c>
      <c r="EA468" s="84">
        <v>2400</v>
      </c>
      <c r="EB468" s="84">
        <v>2200</v>
      </c>
      <c r="EC468" s="84">
        <v>800</v>
      </c>
      <c r="ED468" s="84">
        <v>1000</v>
      </c>
      <c r="EE468" s="84">
        <v>2300</v>
      </c>
      <c r="EF468" s="84">
        <v>1400</v>
      </c>
      <c r="EG468" s="84">
        <v>1100</v>
      </c>
      <c r="EH468" s="84">
        <v>2400</v>
      </c>
      <c r="EI468" s="84">
        <v>2900</v>
      </c>
      <c r="EJ468" s="84">
        <v>3900</v>
      </c>
      <c r="EK468" s="84">
        <v>3600</v>
      </c>
    </row>
    <row r="469" spans="2:157" s="84" customFormat="1" x14ac:dyDescent="0.2">
      <c r="B469" s="81"/>
      <c r="C469" s="81"/>
      <c r="D469" s="81"/>
      <c r="E469" s="81"/>
      <c r="F469" s="81"/>
      <c r="G469" s="81"/>
      <c r="H469" s="81"/>
      <c r="P469" s="85"/>
      <c r="Q469" s="85"/>
      <c r="R469" s="85"/>
      <c r="S469" s="85"/>
      <c r="T469" s="85"/>
      <c r="U469" s="85"/>
      <c r="V469" s="85"/>
      <c r="AD469" s="81"/>
      <c r="AE469" s="81"/>
      <c r="AF469" s="81"/>
      <c r="AG469" s="81"/>
      <c r="AH469" s="81"/>
      <c r="AI469" s="81"/>
      <c r="AJ469" s="81"/>
      <c r="DA469" s="18"/>
      <c r="DB469" s="18"/>
      <c r="DC469" s="18"/>
      <c r="DD469" s="18"/>
      <c r="DE469" s="18"/>
      <c r="DF469" s="18"/>
      <c r="DG469" s="18"/>
      <c r="DH469" s="18"/>
      <c r="DI469" s="18"/>
      <c r="DJ469" s="18"/>
      <c r="DK469" s="18"/>
      <c r="DL469" s="18"/>
      <c r="EA469" s="84">
        <v>3000</v>
      </c>
      <c r="EB469" s="84">
        <v>2300</v>
      </c>
      <c r="EC469" s="84">
        <v>1900</v>
      </c>
      <c r="ED469" s="84">
        <v>1900</v>
      </c>
      <c r="EE469" s="84">
        <v>3200</v>
      </c>
      <c r="EF469" s="84">
        <v>2400</v>
      </c>
      <c r="EG469" s="84">
        <v>1600</v>
      </c>
      <c r="EH469" s="84">
        <v>1900</v>
      </c>
      <c r="EI469" s="84">
        <v>3500</v>
      </c>
      <c r="EJ469" s="84">
        <v>4200</v>
      </c>
      <c r="EK469" s="84">
        <v>4100</v>
      </c>
      <c r="EL469" s="84">
        <v>1900</v>
      </c>
    </row>
    <row r="470" spans="2:157" s="84" customFormat="1" x14ac:dyDescent="0.2">
      <c r="B470" s="81"/>
      <c r="C470" s="81"/>
      <c r="D470" s="81"/>
      <c r="E470" s="81"/>
      <c r="F470" s="81"/>
      <c r="G470" s="81"/>
      <c r="H470" s="81"/>
      <c r="P470" s="85"/>
      <c r="Q470" s="85"/>
      <c r="R470" s="85"/>
      <c r="S470" s="85"/>
      <c r="T470" s="85"/>
      <c r="U470" s="85"/>
      <c r="V470" s="85"/>
      <c r="AD470" s="81"/>
      <c r="AE470" s="81"/>
      <c r="AF470" s="81"/>
      <c r="AG470" s="81"/>
      <c r="AH470" s="81"/>
      <c r="AI470" s="81"/>
      <c r="AJ470" s="81"/>
      <c r="DA470" s="18"/>
      <c r="DB470" s="18"/>
      <c r="DC470" s="18"/>
      <c r="DD470" s="18"/>
      <c r="DE470" s="18"/>
      <c r="DF470" s="18"/>
      <c r="DG470" s="18"/>
      <c r="DH470" s="18"/>
      <c r="DI470" s="18"/>
      <c r="DJ470" s="18"/>
      <c r="DK470" s="18"/>
      <c r="DL470" s="18"/>
      <c r="EB470" s="84">
        <v>2800</v>
      </c>
      <c r="EC470" s="84">
        <v>1800</v>
      </c>
      <c r="ED470" s="84">
        <v>900</v>
      </c>
      <c r="EE470" s="84">
        <v>2500</v>
      </c>
      <c r="EF470" s="84">
        <v>1300</v>
      </c>
      <c r="EG470" s="84">
        <v>1400</v>
      </c>
      <c r="EH470" s="84">
        <v>2800</v>
      </c>
      <c r="EI470" s="84">
        <v>3500</v>
      </c>
      <c r="EJ470" s="84">
        <v>2400</v>
      </c>
      <c r="EK470" s="84">
        <v>2200</v>
      </c>
      <c r="EL470" s="84">
        <v>2700</v>
      </c>
      <c r="EM470" s="84">
        <v>2000</v>
      </c>
    </row>
    <row r="471" spans="2:157" s="84" customFormat="1" x14ac:dyDescent="0.2">
      <c r="B471" s="81"/>
      <c r="C471" s="81"/>
      <c r="D471" s="81"/>
      <c r="E471" s="81"/>
      <c r="F471" s="81"/>
      <c r="G471" s="81"/>
      <c r="H471" s="81"/>
      <c r="P471" s="85"/>
      <c r="Q471" s="85"/>
      <c r="R471" s="85"/>
      <c r="S471" s="85"/>
      <c r="T471" s="85"/>
      <c r="U471" s="85"/>
      <c r="V471" s="85"/>
      <c r="AD471" s="81"/>
      <c r="AE471" s="81"/>
      <c r="AF471" s="81"/>
      <c r="AG471" s="81"/>
      <c r="AH471" s="81"/>
      <c r="AI471" s="81"/>
      <c r="AJ471" s="81"/>
      <c r="EC471" s="84">
        <v>3200</v>
      </c>
      <c r="ED471" s="84">
        <v>2000</v>
      </c>
      <c r="EE471" s="84">
        <v>2000</v>
      </c>
      <c r="EF471" s="84">
        <v>1700</v>
      </c>
      <c r="EG471" s="84">
        <v>1600</v>
      </c>
      <c r="EH471" s="84">
        <v>2400</v>
      </c>
      <c r="EI471" s="84">
        <v>4500</v>
      </c>
      <c r="EJ471" s="84">
        <v>2800</v>
      </c>
      <c r="EK471" s="84">
        <v>2000</v>
      </c>
      <c r="EL471" s="84">
        <v>2300</v>
      </c>
      <c r="EM471" s="84">
        <v>2000</v>
      </c>
      <c r="EN471" s="84">
        <v>1900</v>
      </c>
    </row>
    <row r="472" spans="2:157" s="84" customFormat="1" x14ac:dyDescent="0.2">
      <c r="B472" s="81"/>
      <c r="C472" s="81"/>
      <c r="D472" s="81"/>
      <c r="E472" s="81"/>
      <c r="F472" s="81"/>
      <c r="G472" s="81"/>
      <c r="H472" s="81"/>
      <c r="P472" s="85"/>
      <c r="Q472" s="85"/>
      <c r="R472" s="85"/>
      <c r="S472" s="85"/>
      <c r="T472" s="85"/>
      <c r="U472" s="85"/>
      <c r="V472" s="85"/>
      <c r="AD472" s="81"/>
      <c r="AE472" s="81"/>
      <c r="AF472" s="81"/>
      <c r="AG472" s="81"/>
      <c r="AH472" s="81"/>
      <c r="AI472" s="81"/>
      <c r="AJ472" s="81"/>
      <c r="ED472" s="84">
        <v>2200</v>
      </c>
      <c r="EE472" s="84">
        <v>2400</v>
      </c>
      <c r="EF472" s="84">
        <v>1300</v>
      </c>
      <c r="EG472" s="84">
        <v>2900</v>
      </c>
      <c r="EH472" s="84">
        <v>3200</v>
      </c>
      <c r="EI472" s="84">
        <v>3200</v>
      </c>
      <c r="EJ472" s="84">
        <v>5600</v>
      </c>
      <c r="EK472" s="84">
        <v>5300</v>
      </c>
      <c r="EL472" s="84">
        <v>3500</v>
      </c>
      <c r="EM472" s="84">
        <v>2200</v>
      </c>
      <c r="EN472" s="84">
        <v>2600</v>
      </c>
      <c r="EO472" s="84">
        <v>3500</v>
      </c>
    </row>
    <row r="473" spans="2:157" s="84" customFormat="1" x14ac:dyDescent="0.2">
      <c r="B473" s="81"/>
      <c r="C473" s="81"/>
      <c r="D473" s="81"/>
      <c r="E473" s="81"/>
      <c r="F473" s="81"/>
      <c r="G473" s="81"/>
      <c r="H473" s="81"/>
      <c r="P473" s="85"/>
      <c r="Q473" s="85"/>
      <c r="R473" s="85"/>
      <c r="S473" s="85"/>
      <c r="T473" s="85"/>
      <c r="U473" s="85"/>
      <c r="V473" s="85"/>
      <c r="AD473" s="81"/>
      <c r="AE473" s="81"/>
      <c r="AF473" s="81"/>
      <c r="AG473" s="81"/>
      <c r="AH473" s="81"/>
      <c r="AI473" s="81"/>
      <c r="AJ473" s="81"/>
      <c r="EG473" s="84">
        <v>2500</v>
      </c>
      <c r="EH473" s="84">
        <v>2500</v>
      </c>
      <c r="EI473" s="84">
        <v>3000</v>
      </c>
      <c r="EJ473" s="84">
        <v>2600</v>
      </c>
      <c r="EK473" s="84">
        <v>4800</v>
      </c>
      <c r="EL473" s="84">
        <v>4800</v>
      </c>
      <c r="EM473" s="84">
        <v>1300</v>
      </c>
      <c r="EN473" s="84">
        <v>200</v>
      </c>
      <c r="EO473" s="84">
        <v>400</v>
      </c>
      <c r="EP473" s="84">
        <v>200</v>
      </c>
      <c r="EQ473" s="84">
        <v>1300</v>
      </c>
      <c r="ER473" s="84">
        <v>1600</v>
      </c>
    </row>
    <row r="474" spans="2:157" s="84" customFormat="1" x14ac:dyDescent="0.2">
      <c r="B474" s="81"/>
      <c r="C474" s="81"/>
      <c r="D474" s="81"/>
      <c r="E474" s="81"/>
      <c r="F474" s="81"/>
      <c r="G474" s="81"/>
      <c r="H474" s="81"/>
      <c r="P474" s="85"/>
      <c r="Q474" s="85"/>
      <c r="R474" s="85"/>
      <c r="S474" s="85"/>
      <c r="T474" s="85"/>
      <c r="U474" s="85"/>
      <c r="V474" s="85"/>
      <c r="AD474" s="81"/>
      <c r="AE474" s="81"/>
      <c r="AF474" s="81"/>
      <c r="AG474" s="81"/>
      <c r="AH474" s="81"/>
      <c r="AI474" s="81"/>
      <c r="AJ474" s="81"/>
      <c r="EH474" s="84">
        <v>4100</v>
      </c>
      <c r="EI474" s="84">
        <v>3200</v>
      </c>
      <c r="EJ474" s="84">
        <v>1500</v>
      </c>
      <c r="EK474" s="84">
        <v>3800</v>
      </c>
      <c r="EL474" s="84">
        <v>5500</v>
      </c>
      <c r="EM474" s="84">
        <v>1800</v>
      </c>
      <c r="EN474" s="84">
        <v>600</v>
      </c>
      <c r="EO474" s="84">
        <v>100</v>
      </c>
      <c r="EP474" s="84">
        <v>-100</v>
      </c>
      <c r="EQ474" s="84">
        <v>-100</v>
      </c>
      <c r="ER474" s="84">
        <v>300</v>
      </c>
      <c r="ES474" s="84">
        <v>400</v>
      </c>
    </row>
    <row r="475" spans="2:157" s="84" customFormat="1" x14ac:dyDescent="0.2">
      <c r="B475" s="81"/>
      <c r="C475" s="81"/>
      <c r="D475" s="81"/>
      <c r="E475" s="81"/>
      <c r="F475" s="81"/>
      <c r="G475" s="81"/>
      <c r="H475" s="81"/>
      <c r="P475" s="85"/>
      <c r="Q475" s="85"/>
      <c r="R475" s="85"/>
      <c r="S475" s="85"/>
      <c r="T475" s="85"/>
      <c r="U475" s="85"/>
      <c r="V475" s="85"/>
      <c r="AD475" s="81"/>
      <c r="AE475" s="81"/>
      <c r="AF475" s="81"/>
      <c r="AG475" s="81"/>
      <c r="AH475" s="81"/>
      <c r="AI475" s="81"/>
      <c r="AJ475" s="81"/>
      <c r="EI475" s="84">
        <v>3800</v>
      </c>
      <c r="EJ475" s="84">
        <v>1400</v>
      </c>
      <c r="EK475" s="84">
        <v>1900</v>
      </c>
      <c r="EL475" s="84">
        <v>2800</v>
      </c>
      <c r="EM475" s="84">
        <v>800</v>
      </c>
      <c r="EN475" s="84">
        <v>-100</v>
      </c>
      <c r="EO475" s="84">
        <v>-400</v>
      </c>
      <c r="EP475" s="84">
        <v>-1100</v>
      </c>
      <c r="EQ475" s="84">
        <v>-1000</v>
      </c>
      <c r="ER475" s="84">
        <v>-1200</v>
      </c>
      <c r="ES475" s="84">
        <v>100</v>
      </c>
      <c r="ET475" s="84">
        <v>1000</v>
      </c>
    </row>
    <row r="476" spans="2:157" s="84" customFormat="1" x14ac:dyDescent="0.2">
      <c r="B476" s="81"/>
      <c r="C476" s="81"/>
      <c r="D476" s="81"/>
      <c r="E476" s="81"/>
      <c r="F476" s="81"/>
      <c r="G476" s="81"/>
      <c r="H476" s="81"/>
      <c r="P476" s="85"/>
      <c r="Q476" s="85"/>
      <c r="R476" s="85"/>
      <c r="S476" s="85"/>
      <c r="T476" s="85"/>
      <c r="U476" s="85"/>
      <c r="V476" s="85"/>
      <c r="AD476" s="81"/>
      <c r="AE476" s="81"/>
      <c r="AF476" s="81"/>
      <c r="AG476" s="81"/>
      <c r="AH476" s="81"/>
      <c r="AI476" s="81"/>
      <c r="AJ476" s="81"/>
      <c r="EJ476" s="84">
        <v>2400</v>
      </c>
      <c r="EK476" s="84">
        <v>2000</v>
      </c>
      <c r="EL476" s="84">
        <v>2200</v>
      </c>
      <c r="EM476" s="84">
        <v>400</v>
      </c>
      <c r="EN476" s="84">
        <v>200</v>
      </c>
      <c r="EO476" s="84">
        <v>-200</v>
      </c>
      <c r="EP476" s="84">
        <v>-500</v>
      </c>
      <c r="EQ476" s="84">
        <v>-1000</v>
      </c>
      <c r="ER476" s="84">
        <v>-1200</v>
      </c>
      <c r="ES476" s="84">
        <v>-500</v>
      </c>
      <c r="ET476" s="84">
        <v>600</v>
      </c>
      <c r="EU476" s="84">
        <v>3600</v>
      </c>
    </row>
    <row r="477" spans="2:157" s="84" customFormat="1" x14ac:dyDescent="0.2">
      <c r="B477" s="81"/>
      <c r="C477" s="81"/>
      <c r="D477" s="81"/>
      <c r="E477" s="81"/>
      <c r="F477" s="81"/>
      <c r="G477" s="81"/>
      <c r="H477" s="81"/>
      <c r="P477" s="85"/>
      <c r="Q477" s="85"/>
      <c r="R477" s="85"/>
      <c r="S477" s="85"/>
      <c r="T477" s="85"/>
      <c r="U477" s="85"/>
      <c r="V477" s="85"/>
      <c r="AD477" s="81"/>
      <c r="AE477" s="81"/>
      <c r="AF477" s="81"/>
      <c r="AG477" s="81"/>
      <c r="AH477" s="81"/>
      <c r="AI477" s="81"/>
      <c r="AJ477" s="81"/>
      <c r="EK477" s="84">
        <v>2100</v>
      </c>
      <c r="EL477" s="84">
        <v>2300</v>
      </c>
      <c r="EM477" s="84">
        <v>400</v>
      </c>
      <c r="EN477" s="84">
        <v>-200</v>
      </c>
      <c r="EO477" s="84">
        <v>0</v>
      </c>
      <c r="EP477" s="84">
        <v>200</v>
      </c>
      <c r="EQ477" s="84">
        <v>400</v>
      </c>
      <c r="ER477" s="84">
        <v>1000</v>
      </c>
      <c r="ES477" s="84">
        <v>2800</v>
      </c>
      <c r="ET477" s="84">
        <v>3800</v>
      </c>
      <c r="EU477" s="84">
        <v>3400</v>
      </c>
      <c r="EV477" s="84">
        <v>6300</v>
      </c>
    </row>
    <row r="478" spans="2:157" s="84" customFormat="1" x14ac:dyDescent="0.2">
      <c r="B478" s="81"/>
      <c r="C478" s="81"/>
      <c r="D478" s="81"/>
      <c r="E478" s="81"/>
      <c r="F478" s="81"/>
      <c r="G478" s="81"/>
      <c r="H478" s="81"/>
      <c r="P478" s="85"/>
      <c r="Q478" s="85"/>
      <c r="R478" s="85"/>
      <c r="S478" s="85"/>
      <c r="T478" s="85"/>
      <c r="U478" s="85"/>
      <c r="V478" s="85"/>
      <c r="AD478" s="81"/>
      <c r="AE478" s="81"/>
      <c r="AF478" s="81"/>
      <c r="AG478" s="81"/>
      <c r="AH478" s="81"/>
      <c r="AI478" s="81"/>
      <c r="AJ478" s="81"/>
      <c r="EN478" s="114">
        <v>700</v>
      </c>
      <c r="EO478" s="84">
        <v>300</v>
      </c>
      <c r="EP478" s="84">
        <v>600</v>
      </c>
      <c r="EQ478" s="84">
        <v>300</v>
      </c>
      <c r="ER478" s="84">
        <v>1900</v>
      </c>
      <c r="ES478" s="84">
        <v>6400</v>
      </c>
      <c r="ET478" s="84">
        <v>9900</v>
      </c>
      <c r="EU478" s="84">
        <v>7100</v>
      </c>
      <c r="EV478" s="84">
        <v>4400</v>
      </c>
      <c r="EW478" s="84">
        <v>3300</v>
      </c>
      <c r="EX478" s="84">
        <v>2300</v>
      </c>
      <c r="EY478" s="84">
        <v>5300</v>
      </c>
    </row>
    <row r="479" spans="2:157" s="84" customFormat="1" x14ac:dyDescent="0.2">
      <c r="B479" s="81"/>
      <c r="C479" s="81"/>
      <c r="D479" s="81"/>
      <c r="E479" s="81"/>
      <c r="F479" s="81"/>
      <c r="G479" s="81"/>
      <c r="H479" s="81"/>
      <c r="P479" s="85"/>
      <c r="Q479" s="85"/>
      <c r="R479" s="85"/>
      <c r="S479" s="85"/>
      <c r="T479" s="85"/>
      <c r="U479" s="85"/>
      <c r="V479" s="85"/>
      <c r="AD479" s="81"/>
      <c r="AE479" s="81"/>
      <c r="AF479" s="81"/>
      <c r="AG479" s="81"/>
      <c r="AH479" s="81"/>
      <c r="AI479" s="81"/>
      <c r="AJ479" s="81"/>
      <c r="EO479" s="84">
        <v>400</v>
      </c>
      <c r="EP479" s="84">
        <v>200</v>
      </c>
      <c r="EQ479" s="84">
        <v>700</v>
      </c>
      <c r="ER479" s="84">
        <v>1300</v>
      </c>
      <c r="ES479" s="84">
        <v>3700</v>
      </c>
      <c r="ET479" s="84">
        <v>13800</v>
      </c>
      <c r="EU479" s="84">
        <v>15100</v>
      </c>
      <c r="EV479" s="84">
        <v>13000</v>
      </c>
      <c r="EW479" s="84">
        <v>8100</v>
      </c>
      <c r="EX479" s="84">
        <v>8200</v>
      </c>
      <c r="EY479" s="84">
        <v>7000</v>
      </c>
      <c r="EZ479" s="84">
        <v>3900</v>
      </c>
    </row>
    <row r="480" spans="2:157" s="84" customFormat="1" x14ac:dyDescent="0.2">
      <c r="B480" s="81"/>
      <c r="C480" s="81"/>
      <c r="D480" s="81"/>
      <c r="E480" s="81"/>
      <c r="F480" s="81"/>
      <c r="G480" s="81"/>
      <c r="H480" s="81"/>
      <c r="P480" s="85"/>
      <c r="Q480" s="85"/>
      <c r="R480" s="85"/>
      <c r="S480" s="85"/>
      <c r="T480" s="85"/>
      <c r="U480" s="85"/>
      <c r="V480" s="85"/>
      <c r="AD480" s="81"/>
      <c r="AE480" s="81"/>
      <c r="AF480" s="81"/>
      <c r="AG480" s="81"/>
      <c r="AH480" s="81"/>
      <c r="AI480" s="81"/>
      <c r="AJ480" s="81"/>
      <c r="EP480" s="84">
        <v>0</v>
      </c>
      <c r="EQ480" s="84">
        <v>700</v>
      </c>
      <c r="ER480" s="84">
        <v>1400</v>
      </c>
      <c r="ES480" s="84">
        <v>3600</v>
      </c>
      <c r="ET480" s="84">
        <v>12300</v>
      </c>
      <c r="EU480" s="84">
        <v>18200</v>
      </c>
      <c r="EV480" s="84">
        <v>16300</v>
      </c>
      <c r="EW480" s="84">
        <v>6700</v>
      </c>
      <c r="EX480" s="84">
        <v>2400</v>
      </c>
      <c r="EY480" s="84">
        <v>2900</v>
      </c>
      <c r="EZ480" s="84">
        <v>200</v>
      </c>
      <c r="FA480" s="84">
        <v>-500</v>
      </c>
    </row>
    <row r="481" spans="2:179" s="84" customFormat="1" x14ac:dyDescent="0.2">
      <c r="B481" s="81"/>
      <c r="C481" s="81"/>
      <c r="D481" s="81"/>
      <c r="E481" s="81"/>
      <c r="F481" s="81"/>
      <c r="G481" s="81"/>
      <c r="H481" s="81"/>
      <c r="P481" s="85"/>
      <c r="Q481" s="85"/>
      <c r="R481" s="85"/>
      <c r="S481" s="85"/>
      <c r="T481" s="85"/>
      <c r="U481" s="85"/>
      <c r="V481" s="85"/>
      <c r="AD481" s="81"/>
      <c r="AE481" s="81"/>
      <c r="AF481" s="81"/>
      <c r="AG481" s="81"/>
      <c r="AH481" s="81"/>
      <c r="AI481" s="81"/>
      <c r="AJ481" s="81"/>
      <c r="EQ481" s="84">
        <v>700</v>
      </c>
      <c r="ER481" s="84">
        <v>1900</v>
      </c>
      <c r="ES481" s="84">
        <v>2900</v>
      </c>
      <c r="ET481" s="84">
        <v>11800</v>
      </c>
      <c r="EU481" s="84">
        <v>19400</v>
      </c>
      <c r="EV481" s="84">
        <v>19500</v>
      </c>
      <c r="EW481" s="84">
        <v>9800</v>
      </c>
      <c r="EX481" s="84">
        <v>2700</v>
      </c>
      <c r="EY481" s="84">
        <v>-200</v>
      </c>
      <c r="EZ481" s="84">
        <v>-200</v>
      </c>
      <c r="FA481" s="84">
        <v>-800</v>
      </c>
      <c r="FB481" s="84">
        <v>-1000</v>
      </c>
    </row>
    <row r="482" spans="2:179" s="84" customFormat="1" x14ac:dyDescent="0.2">
      <c r="B482" s="81"/>
      <c r="C482" s="81"/>
      <c r="D482" s="81"/>
      <c r="E482" s="81"/>
      <c r="F482" s="81"/>
      <c r="G482" s="81"/>
      <c r="H482" s="81"/>
      <c r="P482" s="85"/>
      <c r="Q482" s="85"/>
      <c r="R482" s="85"/>
      <c r="S482" s="85"/>
      <c r="T482" s="85"/>
      <c r="U482" s="85"/>
      <c r="V482" s="85"/>
      <c r="AD482" s="81"/>
      <c r="AE482" s="81"/>
      <c r="AF482" s="81"/>
      <c r="AG482" s="81"/>
      <c r="AH482" s="81"/>
      <c r="AI482" s="81"/>
      <c r="AJ482" s="81"/>
      <c r="ER482" s="84">
        <v>2000</v>
      </c>
      <c r="ES482" s="84">
        <v>3000</v>
      </c>
      <c r="ET482" s="84">
        <v>7800</v>
      </c>
      <c r="EU482" s="84">
        <v>19700</v>
      </c>
      <c r="EV482" s="84">
        <v>18100</v>
      </c>
      <c r="EW482" s="84">
        <v>10500</v>
      </c>
      <c r="EX482" s="84">
        <v>2900</v>
      </c>
      <c r="EY482" s="84">
        <v>-300</v>
      </c>
      <c r="EZ482" s="84">
        <v>-1100</v>
      </c>
      <c r="FA482" s="84">
        <v>-2000</v>
      </c>
      <c r="FB482" s="84">
        <v>-2700</v>
      </c>
      <c r="FC482" s="84">
        <v>-2500</v>
      </c>
    </row>
    <row r="483" spans="2:179" s="84" customFormat="1" x14ac:dyDescent="0.2">
      <c r="B483" s="81"/>
      <c r="C483" s="81"/>
      <c r="D483" s="81"/>
      <c r="E483" s="81"/>
      <c r="F483" s="81"/>
      <c r="G483" s="81"/>
      <c r="H483" s="81"/>
      <c r="P483" s="85"/>
      <c r="Q483" s="85"/>
      <c r="R483" s="85"/>
      <c r="S483" s="85"/>
      <c r="T483" s="85"/>
      <c r="U483" s="85"/>
      <c r="V483" s="85"/>
      <c r="AD483" s="81"/>
      <c r="AE483" s="81"/>
      <c r="AF483" s="81"/>
      <c r="AG483" s="81"/>
      <c r="AH483" s="81"/>
      <c r="AI483" s="81"/>
      <c r="AJ483" s="81"/>
      <c r="EU483" s="84">
        <v>13000</v>
      </c>
      <c r="EV483" s="84">
        <v>13700</v>
      </c>
      <c r="EW483" s="84">
        <v>5700</v>
      </c>
      <c r="EX483" s="84">
        <v>2000</v>
      </c>
      <c r="EY483" s="84">
        <v>-400</v>
      </c>
      <c r="EZ483" s="84">
        <v>-2700</v>
      </c>
      <c r="FA483" s="84">
        <v>-2300</v>
      </c>
      <c r="FB483" s="84">
        <v>-2600</v>
      </c>
      <c r="FC483" s="84">
        <v>-2400</v>
      </c>
      <c r="FD483" s="84">
        <v>-2600</v>
      </c>
      <c r="FE483" s="84">
        <v>-2700</v>
      </c>
      <c r="FF483" s="84">
        <v>-900</v>
      </c>
    </row>
    <row r="484" spans="2:179" s="84" customFormat="1" x14ac:dyDescent="0.2">
      <c r="B484" s="81"/>
      <c r="C484" s="81"/>
      <c r="D484" s="81"/>
      <c r="E484" s="81"/>
      <c r="F484" s="81"/>
      <c r="G484" s="81"/>
      <c r="H484" s="81"/>
      <c r="P484" s="85"/>
      <c r="Q484" s="85"/>
      <c r="R484" s="85"/>
      <c r="S484" s="85"/>
      <c r="T484" s="85"/>
      <c r="U484" s="85"/>
      <c r="V484" s="85"/>
      <c r="AD484" s="81"/>
      <c r="AE484" s="81"/>
      <c r="AF484" s="81"/>
      <c r="AG484" s="81"/>
      <c r="AH484" s="81"/>
      <c r="AI484" s="81"/>
      <c r="AJ484" s="81"/>
      <c r="EV484" s="84">
        <v>12300</v>
      </c>
      <c r="EW484" s="84">
        <v>6000</v>
      </c>
      <c r="EX484" s="84">
        <v>-200</v>
      </c>
      <c r="EY484" s="84">
        <v>-300</v>
      </c>
      <c r="EZ484" s="84">
        <v>-2800</v>
      </c>
      <c r="FA484" s="84">
        <v>-2600</v>
      </c>
      <c r="FB484" s="84">
        <v>-1200</v>
      </c>
      <c r="FC484" s="84">
        <v>300</v>
      </c>
      <c r="FD484" s="84">
        <v>400</v>
      </c>
      <c r="FE484" s="84">
        <v>-400</v>
      </c>
      <c r="FF484" s="84">
        <v>100</v>
      </c>
      <c r="FG484" s="84">
        <v>-1800</v>
      </c>
    </row>
    <row r="485" spans="2:179" s="84" customFormat="1" x14ac:dyDescent="0.2">
      <c r="B485" s="81"/>
      <c r="C485" s="81"/>
      <c r="D485" s="81"/>
      <c r="E485" s="81"/>
      <c r="F485" s="81"/>
      <c r="G485" s="81"/>
      <c r="H485" s="81"/>
      <c r="P485" s="85"/>
      <c r="Q485" s="85"/>
      <c r="R485" s="85"/>
      <c r="S485" s="85"/>
      <c r="T485" s="85"/>
      <c r="U485" s="85"/>
      <c r="V485" s="85"/>
      <c r="AD485" s="81"/>
      <c r="AE485" s="81"/>
      <c r="AF485" s="81"/>
      <c r="AG485" s="81"/>
      <c r="AH485" s="81"/>
      <c r="AI485" s="81"/>
      <c r="AJ485" s="81"/>
      <c r="EW485" s="84">
        <v>5900</v>
      </c>
      <c r="EX485" s="84">
        <v>-200</v>
      </c>
      <c r="EY485" s="84">
        <v>-1100</v>
      </c>
      <c r="EZ485" s="84">
        <v>-2800</v>
      </c>
      <c r="FA485" s="84">
        <v>-3300</v>
      </c>
      <c r="FB485" s="84">
        <v>-3400</v>
      </c>
      <c r="FC485" s="84">
        <v>-1200</v>
      </c>
      <c r="FD485" s="84">
        <v>100</v>
      </c>
      <c r="FE485" s="84">
        <v>300</v>
      </c>
      <c r="FF485" s="84">
        <v>-100</v>
      </c>
      <c r="FG485" s="84">
        <v>-600</v>
      </c>
      <c r="FH485" s="84">
        <v>-1800</v>
      </c>
    </row>
    <row r="486" spans="2:179" s="84" customFormat="1" x14ac:dyDescent="0.2">
      <c r="B486" s="81"/>
      <c r="C486" s="81"/>
      <c r="D486" s="81"/>
      <c r="E486" s="81"/>
      <c r="F486" s="81"/>
      <c r="G486" s="81"/>
      <c r="H486" s="81"/>
      <c r="P486" s="85"/>
      <c r="Q486" s="85"/>
      <c r="R486" s="85"/>
      <c r="S486" s="85"/>
      <c r="T486" s="85"/>
      <c r="U486" s="85"/>
      <c r="V486" s="85"/>
      <c r="AD486" s="81"/>
      <c r="AE486" s="81"/>
      <c r="AF486" s="81"/>
      <c r="AG486" s="81"/>
      <c r="AH486" s="81"/>
      <c r="AI486" s="81"/>
      <c r="AJ486" s="81"/>
      <c r="EX486" s="84">
        <v>1600</v>
      </c>
      <c r="EY486" s="84">
        <v>-1100</v>
      </c>
      <c r="EZ486" s="84">
        <v>-3000</v>
      </c>
      <c r="FA486" s="84">
        <v>-3800</v>
      </c>
      <c r="FB486" s="84">
        <v>-3700</v>
      </c>
      <c r="FC486" s="84">
        <v>-1300</v>
      </c>
      <c r="FD486" s="84">
        <v>700</v>
      </c>
      <c r="FE486" s="84">
        <v>-100</v>
      </c>
      <c r="FF486" s="84">
        <v>-1200</v>
      </c>
      <c r="FG486" s="84">
        <v>-1000</v>
      </c>
      <c r="FH486" s="84">
        <v>-1900</v>
      </c>
      <c r="FI486" s="84">
        <v>-1000</v>
      </c>
    </row>
    <row r="487" spans="2:179" s="84" customFormat="1" x14ac:dyDescent="0.2">
      <c r="B487" s="81"/>
      <c r="C487" s="81"/>
      <c r="D487" s="81"/>
      <c r="E487" s="81"/>
      <c r="F487" s="81"/>
      <c r="G487" s="81"/>
      <c r="H487" s="81"/>
      <c r="P487" s="85"/>
      <c r="Q487" s="85"/>
      <c r="R487" s="85"/>
      <c r="S487" s="85"/>
      <c r="T487" s="85"/>
      <c r="U487" s="85"/>
      <c r="V487" s="85"/>
      <c r="AD487" s="81"/>
      <c r="AE487" s="81"/>
      <c r="AF487" s="81"/>
      <c r="AG487" s="81"/>
      <c r="AH487" s="81"/>
      <c r="AI487" s="81"/>
      <c r="AJ487" s="81"/>
      <c r="EY487" s="84">
        <v>800</v>
      </c>
      <c r="EZ487" s="84">
        <v>-3100</v>
      </c>
      <c r="FA487" s="84">
        <v>-3200</v>
      </c>
      <c r="FB487" s="84">
        <v>-4300</v>
      </c>
      <c r="FC487" s="84">
        <v>-2700</v>
      </c>
      <c r="FD487" s="84">
        <v>-1400</v>
      </c>
      <c r="FE487" s="84">
        <v>-600</v>
      </c>
      <c r="FF487" s="84">
        <v>0</v>
      </c>
      <c r="FG487" s="84">
        <v>-100</v>
      </c>
      <c r="FH487" s="84">
        <v>-700</v>
      </c>
      <c r="FI487" s="84">
        <v>-2200</v>
      </c>
      <c r="FJ487" s="84">
        <v>-2100</v>
      </c>
    </row>
    <row r="488" spans="2:179" s="84" customFormat="1" x14ac:dyDescent="0.2">
      <c r="B488" s="81"/>
      <c r="C488" s="81"/>
      <c r="D488" s="81"/>
      <c r="E488" s="81"/>
      <c r="F488" s="81"/>
      <c r="G488" s="81"/>
      <c r="H488" s="81"/>
      <c r="P488" s="85"/>
      <c r="Q488" s="85"/>
      <c r="R488" s="85"/>
      <c r="S488" s="85"/>
      <c r="T488" s="85"/>
      <c r="U488" s="85"/>
      <c r="V488" s="85"/>
      <c r="AD488" s="81"/>
      <c r="AE488" s="81"/>
      <c r="AF488" s="81"/>
      <c r="AG488" s="81"/>
      <c r="AH488" s="81"/>
      <c r="AI488" s="81"/>
      <c r="AJ488" s="81"/>
      <c r="FB488" s="84">
        <v>-2600</v>
      </c>
      <c r="FC488" s="84">
        <v>-3100</v>
      </c>
      <c r="FD488" s="84">
        <v>-2300</v>
      </c>
      <c r="FE488" s="84">
        <v>-3900</v>
      </c>
      <c r="FF488" s="84">
        <v>-4100</v>
      </c>
      <c r="FG488" s="84">
        <v>-5300</v>
      </c>
      <c r="FH488" s="84">
        <v>-2800</v>
      </c>
      <c r="FI488" s="84">
        <v>-1100</v>
      </c>
      <c r="FJ488" s="84">
        <v>-800</v>
      </c>
      <c r="FK488" s="84">
        <v>-1900</v>
      </c>
      <c r="FL488" s="84">
        <v>-2900</v>
      </c>
    </row>
    <row r="489" spans="2:179" s="84" customFormat="1" x14ac:dyDescent="0.2">
      <c r="B489" s="81"/>
      <c r="C489" s="81"/>
      <c r="D489" s="81"/>
      <c r="E489" s="81"/>
      <c r="F489" s="81"/>
      <c r="G489" s="81"/>
      <c r="H489" s="81"/>
      <c r="P489" s="85"/>
      <c r="Q489" s="85"/>
      <c r="R489" s="85"/>
      <c r="S489" s="85"/>
      <c r="T489" s="85"/>
      <c r="U489" s="85"/>
      <c r="V489" s="85"/>
      <c r="AD489" s="81"/>
      <c r="AE489" s="81"/>
      <c r="AF489" s="81"/>
      <c r="AG489" s="81"/>
      <c r="AH489" s="81"/>
      <c r="AI489" s="81"/>
      <c r="AJ489" s="81"/>
      <c r="FC489" s="84">
        <v>-1300</v>
      </c>
      <c r="FD489" s="84">
        <v>-3100</v>
      </c>
      <c r="FE489" s="84">
        <v>-3600</v>
      </c>
      <c r="FF489" s="84">
        <v>-2100</v>
      </c>
      <c r="FG489" s="84">
        <v>-4000</v>
      </c>
      <c r="FH489" s="84">
        <v>-5100</v>
      </c>
      <c r="FI489" s="84">
        <v>-2600</v>
      </c>
      <c r="FJ489" s="84">
        <v>-2700</v>
      </c>
      <c r="FK489" s="84">
        <v>-3800</v>
      </c>
      <c r="FL489" s="84">
        <v>-2400</v>
      </c>
      <c r="FM489" s="84">
        <v>-2000</v>
      </c>
      <c r="FN489" s="84">
        <v>-3400</v>
      </c>
    </row>
    <row r="490" spans="2:179" s="84" customFormat="1" x14ac:dyDescent="0.2">
      <c r="B490" s="81"/>
      <c r="C490" s="81"/>
      <c r="D490" s="81"/>
      <c r="E490" s="81"/>
      <c r="F490" s="81"/>
      <c r="G490" s="81"/>
      <c r="H490" s="81"/>
      <c r="P490" s="85"/>
      <c r="Q490" s="85"/>
      <c r="R490" s="85"/>
      <c r="S490" s="85"/>
      <c r="T490" s="85"/>
      <c r="U490" s="85"/>
      <c r="V490" s="85"/>
      <c r="AD490" s="81"/>
      <c r="AE490" s="81"/>
      <c r="AF490" s="81"/>
      <c r="AG490" s="81"/>
      <c r="AH490" s="81"/>
      <c r="AI490" s="81"/>
      <c r="AJ490" s="81"/>
      <c r="FD490" s="84">
        <v>-2600</v>
      </c>
      <c r="FE490" s="84">
        <v>-3700</v>
      </c>
      <c r="FF490" s="84">
        <v>-3000</v>
      </c>
      <c r="FG490" s="84">
        <v>-3400</v>
      </c>
      <c r="FH490" s="84">
        <v>-5200</v>
      </c>
      <c r="FI490" s="84">
        <v>-3200</v>
      </c>
      <c r="FJ490" s="84">
        <v>-3400</v>
      </c>
      <c r="FK490" s="84">
        <v>-4500</v>
      </c>
      <c r="FL490" s="84">
        <v>-3400</v>
      </c>
      <c r="FM490" s="84">
        <v>-2900</v>
      </c>
      <c r="FN490" s="84">
        <v>-4600</v>
      </c>
      <c r="FO490" s="84">
        <v>-5200</v>
      </c>
    </row>
    <row r="491" spans="2:179" s="84" customFormat="1" x14ac:dyDescent="0.2">
      <c r="B491" s="81"/>
      <c r="C491" s="81"/>
      <c r="D491" s="81"/>
      <c r="E491" s="81"/>
      <c r="F491" s="81"/>
      <c r="G491" s="81"/>
      <c r="H491" s="81"/>
      <c r="P491" s="85"/>
      <c r="Q491" s="85"/>
      <c r="R491" s="85"/>
      <c r="S491" s="85"/>
      <c r="T491" s="85"/>
      <c r="U491" s="85"/>
      <c r="V491" s="85"/>
      <c r="AD491" s="81"/>
      <c r="AE491" s="81"/>
      <c r="AF491" s="81"/>
      <c r="AG491" s="81"/>
      <c r="AH491" s="81"/>
      <c r="AI491" s="81"/>
      <c r="AJ491" s="81"/>
      <c r="FE491" s="84">
        <v>-3900</v>
      </c>
      <c r="FF491" s="84">
        <v>-5400</v>
      </c>
      <c r="FG491" s="84">
        <v>-5900</v>
      </c>
      <c r="FH491" s="84">
        <v>-6100</v>
      </c>
      <c r="FI491" s="84">
        <v>-4400</v>
      </c>
      <c r="FJ491" s="84">
        <v>-4900</v>
      </c>
      <c r="FK491" s="84">
        <v>-5900</v>
      </c>
      <c r="FL491" s="84">
        <v>-5400</v>
      </c>
      <c r="FM491" s="84">
        <v>-3400</v>
      </c>
      <c r="FN491" s="84">
        <v>-3400</v>
      </c>
      <c r="FO491" s="84">
        <f>-5000-4700</f>
        <v>-9700</v>
      </c>
    </row>
    <row r="492" spans="2:179" s="84" customFormat="1" x14ac:dyDescent="0.2">
      <c r="B492" s="81"/>
      <c r="C492" s="81"/>
      <c r="D492" s="81"/>
      <c r="E492" s="81"/>
      <c r="F492" s="81"/>
      <c r="G492" s="81"/>
      <c r="H492" s="81"/>
      <c r="P492" s="85"/>
      <c r="Q492" s="85"/>
      <c r="R492" s="85"/>
      <c r="S492" s="85"/>
      <c r="T492" s="85"/>
      <c r="U492" s="85"/>
      <c r="V492" s="85"/>
      <c r="AD492" s="81"/>
      <c r="AE492" s="81"/>
      <c r="AF492" s="81"/>
      <c r="AG492" s="81"/>
      <c r="AH492" s="81"/>
      <c r="AI492" s="81"/>
      <c r="AJ492" s="81"/>
      <c r="FF492" s="84">
        <v>-4300</v>
      </c>
      <c r="FG492" s="84">
        <v>-6900</v>
      </c>
      <c r="FH492" s="84">
        <v>-6100</v>
      </c>
      <c r="FI492" s="84">
        <v>-4200</v>
      </c>
      <c r="FJ492" s="84">
        <v>-4100</v>
      </c>
      <c r="FK492" s="84">
        <v>-6300</v>
      </c>
      <c r="FL492" s="84">
        <v>-6300</v>
      </c>
      <c r="FM492" s="84">
        <v>-4000</v>
      </c>
      <c r="FN492" s="84">
        <v>-2900</v>
      </c>
      <c r="FO492" s="84">
        <v>-2900</v>
      </c>
      <c r="FP492" s="84">
        <v>-2400</v>
      </c>
      <c r="FQ492" s="84">
        <v>-600</v>
      </c>
    </row>
    <row r="493" spans="2:179" s="84" customFormat="1" x14ac:dyDescent="0.2">
      <c r="B493" s="81"/>
      <c r="C493" s="81"/>
      <c r="D493" s="81"/>
      <c r="E493" s="81"/>
      <c r="F493" s="81"/>
      <c r="G493" s="81"/>
      <c r="H493" s="81"/>
      <c r="P493" s="85"/>
      <c r="Q493" s="85"/>
      <c r="R493" s="85"/>
      <c r="S493" s="85"/>
      <c r="T493" s="85"/>
      <c r="U493" s="85"/>
      <c r="V493" s="85"/>
      <c r="AD493" s="81"/>
      <c r="AE493" s="81"/>
      <c r="AF493" s="81"/>
      <c r="AG493" s="81"/>
      <c r="AH493" s="81"/>
      <c r="AI493" s="81"/>
      <c r="AJ493" s="81"/>
      <c r="FI493" s="84">
        <v>-4600</v>
      </c>
      <c r="FJ493" s="84">
        <v>-5000</v>
      </c>
      <c r="FK493" s="84">
        <v>-6900</v>
      </c>
      <c r="FL493" s="84">
        <v>-8200</v>
      </c>
      <c r="FM493" s="84">
        <v>-6300</v>
      </c>
      <c r="FN493" s="84">
        <v>-3400</v>
      </c>
      <c r="FO493" s="84">
        <v>600</v>
      </c>
      <c r="FP493" s="84">
        <v>2800</v>
      </c>
      <c r="FQ493" s="84">
        <v>1400</v>
      </c>
      <c r="FR493" s="84">
        <v>800</v>
      </c>
      <c r="FS493" s="84">
        <v>-3200</v>
      </c>
      <c r="FT493" s="84">
        <v>-4500</v>
      </c>
    </row>
    <row r="494" spans="2:179" s="84" customFormat="1" x14ac:dyDescent="0.2">
      <c r="B494" s="81"/>
      <c r="C494" s="81"/>
      <c r="D494" s="81"/>
      <c r="E494" s="81"/>
      <c r="F494" s="81"/>
      <c r="G494" s="81"/>
      <c r="H494" s="81"/>
      <c r="P494" s="85"/>
      <c r="Q494" s="85"/>
      <c r="R494" s="85"/>
      <c r="S494" s="85"/>
      <c r="T494" s="85"/>
      <c r="U494" s="85"/>
      <c r="V494" s="85"/>
      <c r="AD494" s="81"/>
      <c r="AE494" s="81"/>
      <c r="AF494" s="81"/>
      <c r="AG494" s="81"/>
      <c r="AH494" s="81"/>
      <c r="AI494" s="81"/>
      <c r="AJ494" s="81"/>
      <c r="FJ494" s="84">
        <v>-4200</v>
      </c>
      <c r="FK494" s="84">
        <v>-6600</v>
      </c>
      <c r="FL494" s="84">
        <v>-9100</v>
      </c>
      <c r="FM494" s="84">
        <v>-9100</v>
      </c>
      <c r="FN494" s="84">
        <v>-7600</v>
      </c>
      <c r="FO494" s="84">
        <v>-3600</v>
      </c>
      <c r="FP494" s="84">
        <v>-500</v>
      </c>
      <c r="FQ494" s="84">
        <v>-100</v>
      </c>
      <c r="FR494" s="84">
        <v>-300</v>
      </c>
      <c r="FS494" s="84">
        <v>-1500</v>
      </c>
      <c r="FT494" s="84">
        <v>-4500</v>
      </c>
      <c r="FU494" s="84">
        <v>-5000</v>
      </c>
    </row>
    <row r="495" spans="2:179" s="84" customFormat="1" x14ac:dyDescent="0.2">
      <c r="B495" s="81"/>
      <c r="C495" s="81"/>
      <c r="D495" s="81"/>
      <c r="E495" s="81"/>
      <c r="F495" s="81"/>
      <c r="G495" s="81"/>
      <c r="H495" s="81"/>
      <c r="P495" s="85"/>
      <c r="Q495" s="85"/>
      <c r="R495" s="85"/>
      <c r="S495" s="85"/>
      <c r="T495" s="85"/>
      <c r="U495" s="85"/>
      <c r="V495" s="85"/>
      <c r="AD495" s="81"/>
      <c r="AE495" s="81"/>
      <c r="AF495" s="81"/>
      <c r="AG495" s="81"/>
      <c r="AH495" s="81"/>
      <c r="AI495" s="81"/>
      <c r="AJ495" s="81"/>
      <c r="FK495" s="84">
        <v>-6800</v>
      </c>
      <c r="FL495" s="84">
        <v>-9500</v>
      </c>
      <c r="FM495" s="84">
        <v>-9300</v>
      </c>
      <c r="FN495" s="84">
        <v>-8900</v>
      </c>
      <c r="FO495" s="84">
        <v>-3000</v>
      </c>
      <c r="FP495" s="84">
        <v>-2700</v>
      </c>
      <c r="FQ495" s="84">
        <v>-3800</v>
      </c>
      <c r="FR495" s="84">
        <v>-3400</v>
      </c>
      <c r="FS495" s="84">
        <v>-3300</v>
      </c>
      <c r="FT495" s="84">
        <v>-4800</v>
      </c>
      <c r="FU495" s="84">
        <v>-4200</v>
      </c>
      <c r="FV495" s="84">
        <v>-2500</v>
      </c>
    </row>
    <row r="496" spans="2:179" s="84" customFormat="1" x14ac:dyDescent="0.2">
      <c r="B496" s="81"/>
      <c r="C496" s="81"/>
      <c r="D496" s="81"/>
      <c r="E496" s="81"/>
      <c r="F496" s="81"/>
      <c r="G496" s="81"/>
      <c r="H496" s="81"/>
      <c r="P496" s="85"/>
      <c r="Q496" s="85"/>
      <c r="R496" s="85"/>
      <c r="S496" s="85"/>
      <c r="T496" s="85"/>
      <c r="U496" s="85"/>
      <c r="V496" s="85"/>
      <c r="AD496" s="81"/>
      <c r="AE496" s="81"/>
      <c r="AF496" s="81"/>
      <c r="AG496" s="81"/>
      <c r="AH496" s="81"/>
      <c r="AI496" s="81"/>
      <c r="AJ496" s="81"/>
      <c r="FL496" s="84">
        <v>-7300</v>
      </c>
      <c r="FM496" s="84">
        <v>-10100</v>
      </c>
      <c r="FN496" s="84">
        <v>-9600</v>
      </c>
      <c r="FO496" s="84">
        <v>-5600</v>
      </c>
      <c r="FP496" s="84">
        <v>-1600</v>
      </c>
      <c r="FQ496" s="84">
        <v>-5500</v>
      </c>
      <c r="FR496" s="84">
        <v>-7000</v>
      </c>
      <c r="FS496" s="84">
        <v>-5600</v>
      </c>
      <c r="FT496" s="84">
        <v>-2300</v>
      </c>
      <c r="FU496" s="84">
        <v>-3400</v>
      </c>
      <c r="FV496" s="84">
        <v>-1200</v>
      </c>
      <c r="FW496" s="84">
        <v>800</v>
      </c>
    </row>
    <row r="497" spans="2:201" s="84" customFormat="1" x14ac:dyDescent="0.2">
      <c r="B497" s="81"/>
      <c r="C497" s="81"/>
      <c r="D497" s="81"/>
      <c r="E497" s="81"/>
      <c r="F497" s="81"/>
      <c r="G497" s="81"/>
      <c r="H497" s="81"/>
      <c r="P497" s="85"/>
      <c r="Q497" s="85"/>
      <c r="R497" s="85"/>
      <c r="S497" s="85"/>
      <c r="T497" s="85"/>
      <c r="U497" s="85"/>
      <c r="V497" s="85"/>
      <c r="AD497" s="81"/>
      <c r="AE497" s="81"/>
      <c r="AF497" s="81"/>
      <c r="AG497" s="81"/>
      <c r="AH497" s="81"/>
      <c r="AI497" s="81"/>
      <c r="AJ497" s="81"/>
      <c r="FM497" s="84">
        <v>-8600</v>
      </c>
      <c r="FN497" s="84">
        <v>-9300</v>
      </c>
      <c r="FO497" s="84">
        <v>-4100</v>
      </c>
      <c r="FP497" s="84">
        <v>700</v>
      </c>
      <c r="FQ497" s="84">
        <v>-2700</v>
      </c>
      <c r="FR497" s="84">
        <v>-5400</v>
      </c>
      <c r="FS497" s="84">
        <v>-4900</v>
      </c>
      <c r="FT497" s="84">
        <v>-2400</v>
      </c>
      <c r="FU497" s="84">
        <v>-1200</v>
      </c>
      <c r="FV497" s="84">
        <v>-600</v>
      </c>
      <c r="FW497" s="84">
        <v>1100</v>
      </c>
      <c r="FX497" s="84">
        <v>2000</v>
      </c>
    </row>
    <row r="498" spans="2:201" s="84" customFormat="1" x14ac:dyDescent="0.2">
      <c r="B498" s="81"/>
      <c r="C498" s="81"/>
      <c r="D498" s="81"/>
      <c r="E498" s="81"/>
      <c r="F498" s="81"/>
      <c r="G498" s="81"/>
      <c r="H498" s="81"/>
      <c r="P498" s="85"/>
      <c r="Q498" s="85"/>
      <c r="R498" s="85"/>
      <c r="S498" s="85"/>
      <c r="T498" s="85"/>
      <c r="U498" s="85"/>
      <c r="V498" s="85"/>
      <c r="AD498" s="81"/>
      <c r="AE498" s="81"/>
      <c r="AF498" s="81"/>
      <c r="AG498" s="81"/>
      <c r="AH498" s="81"/>
      <c r="AI498" s="81"/>
      <c r="AJ498" s="81"/>
      <c r="FP498" s="84">
        <v>1000</v>
      </c>
      <c r="FQ498" s="84">
        <v>600</v>
      </c>
      <c r="FR498" s="84">
        <v>-1700</v>
      </c>
      <c r="FS498" s="84">
        <v>-5600</v>
      </c>
      <c r="FT498" s="84">
        <v>-6900</v>
      </c>
      <c r="FU498" s="84">
        <v>-7700</v>
      </c>
      <c r="FV498" s="84">
        <v>-4600</v>
      </c>
      <c r="FW498" s="84">
        <v>-2100</v>
      </c>
      <c r="FX498" s="84">
        <v>-1900</v>
      </c>
      <c r="FY498" s="84">
        <v>-2400</v>
      </c>
      <c r="FZ498" s="84">
        <v>-2800</v>
      </c>
    </row>
    <row r="499" spans="2:201" s="84" customFormat="1" x14ac:dyDescent="0.2">
      <c r="B499" s="81"/>
      <c r="C499" s="81"/>
      <c r="D499" s="81"/>
      <c r="E499" s="81"/>
      <c r="F499" s="81"/>
      <c r="G499" s="81"/>
      <c r="H499" s="81"/>
      <c r="P499" s="85"/>
      <c r="Q499" s="85"/>
      <c r="R499" s="85"/>
      <c r="S499" s="85"/>
      <c r="T499" s="85"/>
      <c r="U499" s="85"/>
      <c r="V499" s="85"/>
      <c r="AD499" s="81"/>
      <c r="AE499" s="81"/>
      <c r="AF499" s="81"/>
      <c r="AG499" s="81"/>
      <c r="AH499" s="81"/>
      <c r="AI499" s="81"/>
      <c r="AJ499" s="81"/>
      <c r="FQ499" s="84">
        <v>300</v>
      </c>
      <c r="FR499" s="84">
        <v>-2500</v>
      </c>
      <c r="FS499" s="84">
        <v>-4200</v>
      </c>
      <c r="FT499" s="84">
        <v>-7500</v>
      </c>
      <c r="FU499" s="84">
        <v>-5600</v>
      </c>
      <c r="FV499" s="84">
        <v>-3700</v>
      </c>
      <c r="FW499" s="84">
        <v>-600</v>
      </c>
      <c r="FX499" s="84">
        <v>800</v>
      </c>
      <c r="FY499" s="84">
        <v>-200</v>
      </c>
      <c r="FZ499" s="84">
        <v>-1800</v>
      </c>
      <c r="GA499" s="84">
        <v>-1900</v>
      </c>
      <c r="GB499" s="84">
        <v>-300</v>
      </c>
    </row>
    <row r="500" spans="2:201" s="84" customFormat="1" x14ac:dyDescent="0.2">
      <c r="B500" s="81"/>
      <c r="C500" s="81"/>
      <c r="D500" s="81"/>
      <c r="E500" s="81"/>
      <c r="F500" s="81"/>
      <c r="G500" s="81"/>
      <c r="H500" s="81"/>
      <c r="P500" s="85"/>
      <c r="Q500" s="85"/>
      <c r="R500" s="85"/>
      <c r="S500" s="85"/>
      <c r="T500" s="85"/>
      <c r="U500" s="85"/>
      <c r="V500" s="85"/>
      <c r="AD500" s="81"/>
      <c r="AE500" s="81"/>
      <c r="AF500" s="81"/>
      <c r="AG500" s="81"/>
      <c r="AH500" s="81"/>
      <c r="AI500" s="81"/>
      <c r="AJ500" s="81"/>
      <c r="FR500" s="84">
        <v>-2300</v>
      </c>
      <c r="FS500" s="84">
        <v>-4500</v>
      </c>
      <c r="FT500" s="84">
        <v>-5100</v>
      </c>
      <c r="FU500" s="84">
        <v>-6000</v>
      </c>
      <c r="FV500" s="84">
        <v>-1900</v>
      </c>
      <c r="FW500" s="84">
        <v>0</v>
      </c>
      <c r="FX500" s="84">
        <v>1000</v>
      </c>
      <c r="FY500" s="84">
        <v>3000</v>
      </c>
      <c r="FZ500" s="84">
        <v>2500</v>
      </c>
      <c r="GA500" s="84">
        <v>900</v>
      </c>
      <c r="GB500" s="84">
        <v>2400</v>
      </c>
      <c r="GC500" s="84">
        <v>2100</v>
      </c>
    </row>
    <row r="501" spans="2:201" s="84" customFormat="1" x14ac:dyDescent="0.2">
      <c r="B501" s="81"/>
      <c r="C501" s="81"/>
      <c r="D501" s="81"/>
      <c r="E501" s="81"/>
      <c r="F501" s="81"/>
      <c r="G501" s="81"/>
      <c r="H501" s="81"/>
      <c r="P501" s="85"/>
      <c r="Q501" s="85"/>
      <c r="R501" s="85"/>
      <c r="S501" s="85"/>
      <c r="T501" s="85"/>
      <c r="U501" s="85"/>
      <c r="V501" s="85"/>
      <c r="AD501" s="81"/>
      <c r="AE501" s="81"/>
      <c r="AF501" s="81"/>
      <c r="AG501" s="81"/>
      <c r="AH501" s="81"/>
      <c r="AI501" s="81"/>
      <c r="AJ501" s="81"/>
      <c r="FS501" s="84">
        <v>-3900</v>
      </c>
      <c r="FT501" s="84">
        <v>-6200</v>
      </c>
      <c r="FU501" s="84">
        <v>-5600</v>
      </c>
      <c r="FV501" s="84">
        <v>-3000</v>
      </c>
      <c r="FW501" s="84">
        <v>1400</v>
      </c>
      <c r="FX501" s="84">
        <v>600</v>
      </c>
      <c r="FY501" s="84">
        <v>-800</v>
      </c>
      <c r="FZ501" s="84">
        <v>300</v>
      </c>
      <c r="GA501" s="84">
        <v>700</v>
      </c>
      <c r="GB501" s="84">
        <v>500</v>
      </c>
      <c r="GC501" s="84">
        <v>300</v>
      </c>
      <c r="GD501" s="84">
        <v>-100</v>
      </c>
    </row>
    <row r="502" spans="2:201" s="84" customFormat="1" x14ac:dyDescent="0.2">
      <c r="B502" s="81"/>
      <c r="C502" s="81"/>
      <c r="D502" s="81"/>
      <c r="E502" s="81"/>
      <c r="F502" s="81"/>
      <c r="G502" s="81"/>
      <c r="H502" s="81"/>
      <c r="P502" s="85"/>
      <c r="Q502" s="85"/>
      <c r="R502" s="85"/>
      <c r="S502" s="85"/>
      <c r="T502" s="85"/>
      <c r="U502" s="85"/>
      <c r="V502" s="85"/>
      <c r="AD502" s="81"/>
      <c r="AE502" s="81"/>
      <c r="AF502" s="81"/>
      <c r="AG502" s="81"/>
      <c r="AH502" s="81"/>
      <c r="AI502" s="81"/>
      <c r="AJ502" s="81"/>
      <c r="FT502" s="84">
        <v>-6200</v>
      </c>
      <c r="FU502" s="84">
        <v>-6100</v>
      </c>
      <c r="FV502" s="84">
        <v>-3000</v>
      </c>
      <c r="FW502" s="84">
        <v>300</v>
      </c>
      <c r="FX502" s="84">
        <v>-500</v>
      </c>
      <c r="FY502" s="84">
        <v>-2800</v>
      </c>
      <c r="FZ502" s="84">
        <v>3400</v>
      </c>
      <c r="GA502" s="84">
        <v>4200</v>
      </c>
      <c r="GB502" s="84">
        <v>1700</v>
      </c>
      <c r="GC502" s="84">
        <v>0</v>
      </c>
      <c r="GD502" s="84">
        <v>-400</v>
      </c>
      <c r="GE502" s="84">
        <v>400</v>
      </c>
    </row>
    <row r="503" spans="2:201" s="84" customFormat="1" x14ac:dyDescent="0.2">
      <c r="B503" s="81"/>
      <c r="C503" s="81"/>
      <c r="D503" s="81"/>
      <c r="E503" s="81"/>
      <c r="F503" s="81"/>
      <c r="G503" s="81"/>
      <c r="H503" s="81"/>
      <c r="P503" s="85"/>
      <c r="Q503" s="85"/>
      <c r="R503" s="85"/>
      <c r="S503" s="85"/>
      <c r="T503" s="85"/>
      <c r="U503" s="85"/>
      <c r="V503" s="85"/>
      <c r="AD503" s="81"/>
      <c r="AE503" s="81"/>
      <c r="AF503" s="81"/>
      <c r="AG503" s="81"/>
      <c r="AH503" s="81"/>
      <c r="AI503" s="81"/>
      <c r="AJ503" s="81"/>
      <c r="FW503" s="84">
        <v>-2100</v>
      </c>
      <c r="FX503" s="84">
        <v>-1800</v>
      </c>
      <c r="FY503" s="84">
        <v>-5400</v>
      </c>
      <c r="FZ503" s="84">
        <v>-4100</v>
      </c>
      <c r="GA503" s="84">
        <v>-5000</v>
      </c>
      <c r="GB503" s="84">
        <v>-2500</v>
      </c>
      <c r="GC503" s="84">
        <v>500</v>
      </c>
      <c r="GD503" s="84">
        <v>1800</v>
      </c>
      <c r="GE503" s="84">
        <v>2200</v>
      </c>
      <c r="GF503" s="84">
        <v>2000</v>
      </c>
      <c r="GG503" s="84">
        <v>5600</v>
      </c>
      <c r="GH503" s="84">
        <v>6500</v>
      </c>
    </row>
    <row r="504" spans="2:201" s="84" customFormat="1" x14ac:dyDescent="0.2">
      <c r="B504" s="81"/>
      <c r="C504" s="81"/>
      <c r="D504" s="81"/>
      <c r="E504" s="81"/>
      <c r="F504" s="81"/>
      <c r="G504" s="81"/>
      <c r="H504" s="81"/>
      <c r="P504" s="85"/>
      <c r="Q504" s="85"/>
      <c r="R504" s="85"/>
      <c r="S504" s="85"/>
      <c r="T504" s="85"/>
      <c r="U504" s="85"/>
      <c r="V504" s="85"/>
      <c r="AD504" s="81"/>
      <c r="AE504" s="81"/>
      <c r="AF504" s="81"/>
      <c r="AG504" s="81"/>
      <c r="AH504" s="81"/>
      <c r="AI504" s="81"/>
      <c r="AJ504" s="81"/>
      <c r="FX504" s="84">
        <v>-1600</v>
      </c>
      <c r="FY504" s="84">
        <v>-3800</v>
      </c>
      <c r="FZ504" s="84">
        <v>-2900</v>
      </c>
      <c r="GA504" s="84">
        <v>-3600</v>
      </c>
      <c r="GB504" s="84">
        <v>500</v>
      </c>
      <c r="GC504" s="84">
        <v>2100</v>
      </c>
      <c r="GD504" s="84">
        <v>2600</v>
      </c>
      <c r="GE504" s="84">
        <v>5100</v>
      </c>
      <c r="GF504" s="84">
        <v>5900</v>
      </c>
      <c r="GG504" s="84">
        <v>6600</v>
      </c>
      <c r="GH504" s="84">
        <v>9600</v>
      </c>
      <c r="GI504" s="84">
        <v>7600</v>
      </c>
    </row>
    <row r="505" spans="2:201" s="84" customFormat="1" x14ac:dyDescent="0.2">
      <c r="B505" s="81"/>
      <c r="C505" s="81"/>
      <c r="D505" s="81"/>
      <c r="E505" s="81"/>
      <c r="F505" s="81"/>
      <c r="G505" s="81"/>
      <c r="H505" s="81"/>
      <c r="P505" s="85"/>
      <c r="Q505" s="85"/>
      <c r="R505" s="85"/>
      <c r="S505" s="85"/>
      <c r="T505" s="85"/>
      <c r="U505" s="85"/>
      <c r="V505" s="85"/>
      <c r="AD505" s="81"/>
      <c r="AE505" s="81"/>
      <c r="AF505" s="81"/>
      <c r="AG505" s="81"/>
      <c r="AH505" s="81"/>
      <c r="AI505" s="81"/>
      <c r="AJ505" s="81"/>
      <c r="FY505" s="84">
        <v>-2000</v>
      </c>
      <c r="FZ505" s="84">
        <v>-1300</v>
      </c>
      <c r="GA505" s="84">
        <v>-2000</v>
      </c>
      <c r="GB505" s="84">
        <v>100</v>
      </c>
      <c r="GC505" s="84">
        <v>3700</v>
      </c>
      <c r="GD505" s="84">
        <v>3100</v>
      </c>
      <c r="GE505" s="84">
        <v>6900</v>
      </c>
      <c r="GF505" s="84">
        <v>9500</v>
      </c>
      <c r="GG505" s="84">
        <v>9500</v>
      </c>
      <c r="GH505" s="84">
        <v>9400</v>
      </c>
      <c r="GI505" s="84">
        <v>9400</v>
      </c>
      <c r="GJ505" s="84">
        <v>6200</v>
      </c>
    </row>
    <row r="506" spans="2:201" s="84" customFormat="1" x14ac:dyDescent="0.2">
      <c r="B506" s="81"/>
      <c r="C506" s="81"/>
      <c r="D506" s="81"/>
      <c r="E506" s="81"/>
      <c r="F506" s="81"/>
      <c r="G506" s="81"/>
      <c r="H506" s="81"/>
      <c r="P506" s="85"/>
      <c r="Q506" s="85"/>
      <c r="R506" s="85"/>
      <c r="S506" s="85"/>
      <c r="T506" s="85"/>
      <c r="U506" s="85"/>
      <c r="V506" s="85"/>
      <c r="AD506" s="81"/>
      <c r="AE506" s="81"/>
      <c r="AF506" s="81"/>
      <c r="AG506" s="81"/>
      <c r="AH506" s="81"/>
      <c r="AI506" s="81"/>
      <c r="AJ506" s="81"/>
      <c r="FZ506" s="84">
        <v>-300</v>
      </c>
      <c r="GA506" s="84">
        <v>-2300</v>
      </c>
      <c r="GB506" s="84">
        <v>-400</v>
      </c>
      <c r="GC506" s="84">
        <v>4300</v>
      </c>
      <c r="GD506" s="84">
        <v>1800</v>
      </c>
      <c r="GE506" s="84">
        <v>5700</v>
      </c>
      <c r="GF506" s="84">
        <v>10400</v>
      </c>
      <c r="GG506" s="84">
        <v>11600</v>
      </c>
      <c r="GH506" s="84">
        <v>9900</v>
      </c>
      <c r="GI506" s="84">
        <v>8700</v>
      </c>
      <c r="GJ506" s="84">
        <v>10200</v>
      </c>
      <c r="GK506" s="84">
        <v>11400</v>
      </c>
    </row>
    <row r="507" spans="2:201" s="84" customFormat="1" x14ac:dyDescent="0.2">
      <c r="B507" s="81"/>
      <c r="C507" s="81"/>
      <c r="D507" s="81"/>
      <c r="E507" s="81"/>
      <c r="F507" s="81"/>
      <c r="G507" s="81"/>
      <c r="H507" s="81"/>
      <c r="P507" s="85"/>
      <c r="Q507" s="85"/>
      <c r="R507" s="85"/>
      <c r="S507" s="85"/>
      <c r="T507" s="85"/>
      <c r="U507" s="85"/>
      <c r="V507" s="85"/>
      <c r="AD507" s="81"/>
      <c r="AE507" s="81"/>
      <c r="AF507" s="81"/>
      <c r="AG507" s="81"/>
      <c r="AH507" s="81"/>
      <c r="AI507" s="81"/>
      <c r="AJ507" s="81"/>
      <c r="GA507" s="84">
        <v>-2900</v>
      </c>
      <c r="GB507" s="84">
        <v>3300</v>
      </c>
      <c r="GC507" s="84">
        <v>2400</v>
      </c>
      <c r="GD507" s="84">
        <v>3800</v>
      </c>
      <c r="GE507" s="84">
        <v>4000</v>
      </c>
      <c r="GF507" s="84">
        <v>6500</v>
      </c>
      <c r="GG507" s="84">
        <v>7800</v>
      </c>
      <c r="GH507" s="84">
        <v>8100</v>
      </c>
      <c r="GI507" s="84">
        <v>7900</v>
      </c>
      <c r="GJ507" s="84">
        <v>6500</v>
      </c>
      <c r="GK507" s="84">
        <v>10900</v>
      </c>
      <c r="GL507" s="84">
        <v>11700</v>
      </c>
    </row>
    <row r="508" spans="2:201" s="84" customFormat="1" x14ac:dyDescent="0.2">
      <c r="B508" s="81"/>
      <c r="C508" s="81"/>
      <c r="D508" s="81"/>
      <c r="E508" s="81"/>
      <c r="F508" s="81"/>
      <c r="G508" s="81"/>
      <c r="H508" s="81"/>
      <c r="P508" s="85"/>
      <c r="Q508" s="85"/>
      <c r="R508" s="85"/>
      <c r="S508" s="85"/>
      <c r="T508" s="85"/>
      <c r="U508" s="85"/>
      <c r="V508" s="85"/>
      <c r="AD508" s="81"/>
      <c r="AE508" s="81"/>
      <c r="AF508" s="81"/>
      <c r="AG508" s="81"/>
      <c r="AH508" s="81"/>
      <c r="AI508" s="81"/>
      <c r="AJ508" s="81"/>
      <c r="GD508" s="84">
        <v>3500</v>
      </c>
      <c r="GE508" s="84">
        <v>4900</v>
      </c>
      <c r="GF508" s="84">
        <v>7500</v>
      </c>
      <c r="GG508" s="84">
        <v>13700</v>
      </c>
      <c r="GH508" s="84">
        <v>8900</v>
      </c>
      <c r="GI508" s="84">
        <v>11200</v>
      </c>
      <c r="GJ508" s="84">
        <v>13800</v>
      </c>
      <c r="GK508" s="84">
        <v>11600</v>
      </c>
      <c r="GL508" s="84">
        <v>9800</v>
      </c>
      <c r="GM508" s="84">
        <v>8700</v>
      </c>
      <c r="GN508" s="84">
        <v>13400</v>
      </c>
      <c r="GO508" s="84">
        <v>14000</v>
      </c>
    </row>
    <row r="509" spans="2:201" s="84" customFormat="1" x14ac:dyDescent="0.2">
      <c r="B509" s="81"/>
      <c r="C509" s="81"/>
      <c r="D509" s="81"/>
      <c r="E509" s="81"/>
      <c r="F509" s="81"/>
      <c r="G509" s="81"/>
      <c r="H509" s="81"/>
      <c r="P509" s="85"/>
      <c r="Q509" s="85"/>
      <c r="R509" s="85"/>
      <c r="S509" s="85"/>
      <c r="T509" s="85"/>
      <c r="U509" s="85"/>
      <c r="V509" s="85"/>
      <c r="AD509" s="81"/>
      <c r="AE509" s="81"/>
      <c r="AF509" s="81"/>
      <c r="AG509" s="81"/>
      <c r="AH509" s="81"/>
      <c r="AI509" s="81"/>
      <c r="AJ509" s="81"/>
      <c r="GE509" s="84">
        <v>6300</v>
      </c>
      <c r="GF509" s="84">
        <v>9000</v>
      </c>
      <c r="GG509" s="84">
        <v>9200</v>
      </c>
      <c r="GH509" s="84">
        <v>8300</v>
      </c>
      <c r="GI509" s="84">
        <v>12500</v>
      </c>
      <c r="GJ509" s="84">
        <v>16400</v>
      </c>
      <c r="GK509" s="84">
        <v>14200</v>
      </c>
      <c r="GL509" s="84">
        <v>14500</v>
      </c>
      <c r="GM509" s="84">
        <v>13400</v>
      </c>
      <c r="GN509" s="84">
        <v>10300</v>
      </c>
      <c r="GO509" s="84">
        <v>11700</v>
      </c>
      <c r="GP509" s="84">
        <v>12600</v>
      </c>
    </row>
    <row r="510" spans="2:201" s="84" customFormat="1" x14ac:dyDescent="0.2">
      <c r="B510" s="81"/>
      <c r="C510" s="81"/>
      <c r="D510" s="81"/>
      <c r="E510" s="81"/>
      <c r="F510" s="81"/>
      <c r="G510" s="81"/>
      <c r="H510" s="81"/>
      <c r="P510" s="85"/>
      <c r="Q510" s="85"/>
      <c r="R510" s="85"/>
      <c r="S510" s="85"/>
      <c r="T510" s="85"/>
      <c r="U510" s="85"/>
      <c r="V510" s="85"/>
      <c r="AD510" s="81"/>
      <c r="AE510" s="81"/>
      <c r="AF510" s="81"/>
      <c r="AG510" s="81"/>
      <c r="AH510" s="81"/>
      <c r="AI510" s="81"/>
      <c r="AJ510" s="81"/>
      <c r="GF510" s="84">
        <v>9800</v>
      </c>
      <c r="GG510" s="84">
        <v>10600</v>
      </c>
      <c r="GH510" s="84">
        <v>6000</v>
      </c>
      <c r="GI510" s="84">
        <v>10900</v>
      </c>
      <c r="GJ510" s="84">
        <v>15700</v>
      </c>
      <c r="GK510" s="84">
        <v>13300</v>
      </c>
      <c r="GL510" s="84">
        <v>12700</v>
      </c>
      <c r="GM510" s="84">
        <v>11900</v>
      </c>
      <c r="GN510" s="84">
        <v>9100</v>
      </c>
      <c r="GO510" s="84">
        <v>8600</v>
      </c>
      <c r="GP510" s="84">
        <v>9300</v>
      </c>
      <c r="GQ510" s="84">
        <v>10500</v>
      </c>
    </row>
    <row r="511" spans="2:201" s="84" customFormat="1" x14ac:dyDescent="0.2">
      <c r="B511" s="81"/>
      <c r="C511" s="81"/>
      <c r="D511" s="81"/>
      <c r="E511" s="81"/>
      <c r="F511" s="81"/>
      <c r="G511" s="81"/>
      <c r="H511" s="81"/>
      <c r="P511" s="85"/>
      <c r="Q511" s="85"/>
      <c r="R511" s="85"/>
      <c r="S511" s="85"/>
      <c r="T511" s="85"/>
      <c r="U511" s="85"/>
      <c r="V511" s="85"/>
      <c r="AD511" s="81"/>
      <c r="AE511" s="81"/>
      <c r="AF511" s="81"/>
      <c r="AG511" s="81"/>
      <c r="AH511" s="81"/>
      <c r="AI511" s="81"/>
      <c r="AJ511" s="81"/>
      <c r="GG511" s="84">
        <v>12200</v>
      </c>
      <c r="GH511" s="84">
        <v>5300</v>
      </c>
      <c r="GI511" s="84">
        <v>8500</v>
      </c>
      <c r="GJ511" s="84">
        <v>16500</v>
      </c>
      <c r="GK511" s="84">
        <v>15100</v>
      </c>
      <c r="GL511" s="84">
        <v>14500</v>
      </c>
      <c r="GM511" s="84">
        <v>14200</v>
      </c>
      <c r="GN511" s="84">
        <v>12000</v>
      </c>
      <c r="GO511" s="84">
        <v>8300</v>
      </c>
      <c r="GP511" s="84">
        <v>7600</v>
      </c>
      <c r="GQ511" s="84">
        <v>3600</v>
      </c>
      <c r="GR511" s="84">
        <v>1200</v>
      </c>
    </row>
    <row r="512" spans="2:201" s="84" customFormat="1" x14ac:dyDescent="0.2">
      <c r="B512" s="81"/>
      <c r="C512" s="81"/>
      <c r="D512" s="81"/>
      <c r="E512" s="81"/>
      <c r="F512" s="81"/>
      <c r="G512" s="81"/>
      <c r="H512" s="81"/>
      <c r="P512" s="85"/>
      <c r="Q512" s="85"/>
      <c r="R512" s="85"/>
      <c r="S512" s="85"/>
      <c r="T512" s="85"/>
      <c r="U512" s="85"/>
      <c r="V512" s="85"/>
      <c r="AD512" s="81"/>
      <c r="AE512" s="81"/>
      <c r="AF512" s="81"/>
      <c r="AG512" s="81"/>
      <c r="AH512" s="81"/>
      <c r="AI512" s="81"/>
      <c r="AJ512" s="81"/>
      <c r="GH512" s="84">
        <v>8900</v>
      </c>
      <c r="GI512" s="84">
        <v>9500</v>
      </c>
      <c r="GJ512" s="84">
        <v>13000</v>
      </c>
      <c r="GK512" s="84">
        <v>12100</v>
      </c>
      <c r="GL512" s="84">
        <v>12200</v>
      </c>
      <c r="GM512" s="84">
        <v>16500</v>
      </c>
      <c r="GN512" s="84">
        <v>11900</v>
      </c>
      <c r="GO512" s="84">
        <v>5500</v>
      </c>
      <c r="GP512" s="84">
        <v>2800</v>
      </c>
      <c r="GQ512" s="84">
        <v>2800</v>
      </c>
      <c r="GR512" s="84">
        <v>1900</v>
      </c>
      <c r="GS512" s="84">
        <v>1500</v>
      </c>
    </row>
    <row r="513" spans="2:227" s="84" customFormat="1" x14ac:dyDescent="0.2">
      <c r="B513" s="81"/>
      <c r="C513" s="81"/>
      <c r="D513" s="81"/>
      <c r="E513" s="81"/>
      <c r="F513" s="81"/>
      <c r="G513" s="81"/>
      <c r="H513" s="81"/>
      <c r="P513" s="85"/>
      <c r="Q513" s="85"/>
      <c r="R513" s="85"/>
      <c r="S513" s="85"/>
      <c r="T513" s="85"/>
      <c r="U513" s="85"/>
      <c r="V513" s="85"/>
      <c r="AD513" s="81"/>
      <c r="AE513" s="81"/>
      <c r="AF513" s="81"/>
      <c r="AG513" s="81"/>
      <c r="AH513" s="81"/>
      <c r="AI513" s="81"/>
      <c r="AJ513" s="81"/>
      <c r="GK513" s="84">
        <v>11400</v>
      </c>
      <c r="GL513" s="84">
        <v>12200</v>
      </c>
      <c r="GM513" s="84">
        <v>15500</v>
      </c>
      <c r="GN513" s="84">
        <v>15500</v>
      </c>
      <c r="GO513" s="84">
        <v>13300</v>
      </c>
      <c r="GP513" s="84">
        <v>7700</v>
      </c>
      <c r="GQ513" s="84">
        <v>1600</v>
      </c>
      <c r="GR513" s="84">
        <v>500</v>
      </c>
      <c r="GS513" s="84">
        <v>2600</v>
      </c>
      <c r="GT513" s="84">
        <v>2000</v>
      </c>
      <c r="GU513" s="84">
        <v>3400</v>
      </c>
      <c r="GV513" s="84">
        <v>5500</v>
      </c>
    </row>
    <row r="514" spans="2:227" s="84" customFormat="1" x14ac:dyDescent="0.2">
      <c r="B514" s="81"/>
      <c r="C514" s="81"/>
      <c r="D514" s="81"/>
      <c r="E514" s="81"/>
      <c r="F514" s="81"/>
      <c r="G514" s="81"/>
      <c r="H514" s="81"/>
      <c r="P514" s="85"/>
      <c r="Q514" s="85"/>
      <c r="R514" s="85"/>
      <c r="S514" s="85"/>
      <c r="T514" s="85"/>
      <c r="U514" s="85"/>
      <c r="V514" s="85"/>
      <c r="AD514" s="81"/>
      <c r="AE514" s="81"/>
      <c r="AF514" s="81"/>
      <c r="AG514" s="81"/>
      <c r="AH514" s="81"/>
      <c r="AI514" s="81"/>
      <c r="AJ514" s="81"/>
      <c r="GL514" s="84">
        <v>13800</v>
      </c>
      <c r="GM514" s="84">
        <v>16800</v>
      </c>
      <c r="GN514" s="84">
        <v>14300</v>
      </c>
      <c r="GO514" s="84">
        <v>12200</v>
      </c>
      <c r="GP514" s="84">
        <v>6100</v>
      </c>
      <c r="GQ514" s="84">
        <v>1000</v>
      </c>
      <c r="GR514" s="84">
        <v>-2000</v>
      </c>
      <c r="GS514" s="84">
        <v>-2700</v>
      </c>
      <c r="GT514" s="84">
        <v>-1400</v>
      </c>
      <c r="GU514" s="84">
        <v>-2300</v>
      </c>
      <c r="GV514" s="84">
        <v>400</v>
      </c>
      <c r="GW514" s="84">
        <v>3800</v>
      </c>
    </row>
    <row r="515" spans="2:227" s="84" customFormat="1" x14ac:dyDescent="0.2">
      <c r="B515" s="81"/>
      <c r="C515" s="81"/>
      <c r="D515" s="81"/>
      <c r="E515" s="81"/>
      <c r="F515" s="81"/>
      <c r="G515" s="81"/>
      <c r="H515" s="81"/>
      <c r="P515" s="85"/>
      <c r="Q515" s="85"/>
      <c r="R515" s="85"/>
      <c r="S515" s="85"/>
      <c r="T515" s="85"/>
      <c r="U515" s="85"/>
      <c r="V515" s="85"/>
      <c r="AD515" s="81"/>
      <c r="AE515" s="81"/>
      <c r="AF515" s="81"/>
      <c r="AG515" s="81"/>
      <c r="AH515" s="81"/>
      <c r="AI515" s="81"/>
      <c r="AJ515" s="81"/>
      <c r="GM515" s="84">
        <v>17400</v>
      </c>
      <c r="GN515" s="84">
        <v>13700</v>
      </c>
      <c r="GO515" s="84">
        <v>10300</v>
      </c>
      <c r="GP515" s="84">
        <v>5700</v>
      </c>
      <c r="GQ515" s="84">
        <v>800</v>
      </c>
      <c r="GR515" s="84">
        <v>-4100</v>
      </c>
      <c r="GS515" s="84">
        <v>-4400</v>
      </c>
      <c r="GT515" s="84">
        <v>-3800</v>
      </c>
      <c r="GU515" s="84">
        <v>-1000</v>
      </c>
      <c r="GV515" s="84">
        <v>-900</v>
      </c>
      <c r="GW515" s="84">
        <v>5100</v>
      </c>
      <c r="GX515" s="84">
        <v>8200</v>
      </c>
    </row>
    <row r="516" spans="2:227" s="84" customFormat="1" x14ac:dyDescent="0.2">
      <c r="B516" s="81"/>
      <c r="C516" s="81"/>
      <c r="D516" s="81"/>
      <c r="E516" s="81"/>
      <c r="F516" s="81"/>
      <c r="G516" s="81"/>
      <c r="H516" s="81"/>
      <c r="P516" s="85"/>
      <c r="Q516" s="85"/>
      <c r="R516" s="85"/>
      <c r="S516" s="85"/>
      <c r="T516" s="85"/>
      <c r="U516" s="85"/>
      <c r="V516" s="85"/>
      <c r="AD516" s="81"/>
      <c r="AE516" s="81"/>
      <c r="AF516" s="81"/>
      <c r="AG516" s="81"/>
      <c r="AH516" s="81"/>
      <c r="AI516" s="81"/>
      <c r="AJ516" s="81"/>
      <c r="GR516" s="84">
        <v>-2500</v>
      </c>
      <c r="GS516" s="84">
        <v>-4800</v>
      </c>
      <c r="GT516" s="84">
        <v>-3900</v>
      </c>
      <c r="GU516" s="84">
        <v>-2000</v>
      </c>
      <c r="GV516" s="84">
        <v>4300</v>
      </c>
      <c r="GW516" s="84">
        <v>5300</v>
      </c>
      <c r="GX516" s="84">
        <v>1500</v>
      </c>
      <c r="GY516" s="84">
        <v>800</v>
      </c>
      <c r="GZ516" s="84">
        <v>500</v>
      </c>
      <c r="HA516" s="84">
        <v>2100</v>
      </c>
      <c r="HB516" s="84">
        <v>3500</v>
      </c>
      <c r="HC516" s="84">
        <v>3400</v>
      </c>
    </row>
    <row r="517" spans="2:227" s="84" customFormat="1" x14ac:dyDescent="0.2">
      <c r="B517" s="81"/>
      <c r="C517" s="81"/>
      <c r="D517" s="81"/>
      <c r="E517" s="81"/>
      <c r="F517" s="81"/>
      <c r="G517" s="81"/>
      <c r="H517" s="81"/>
      <c r="P517" s="85"/>
      <c r="Q517" s="85"/>
      <c r="R517" s="85"/>
      <c r="S517" s="85"/>
      <c r="T517" s="85"/>
      <c r="U517" s="85"/>
      <c r="V517" s="85"/>
      <c r="AD517" s="81"/>
      <c r="AE517" s="81"/>
      <c r="AF517" s="81"/>
      <c r="AG517" s="81"/>
      <c r="AH517" s="81"/>
      <c r="AI517" s="81"/>
      <c r="AJ517" s="81"/>
      <c r="GS517" s="84">
        <v>-2700</v>
      </c>
      <c r="GT517" s="84">
        <v>-4800</v>
      </c>
      <c r="GU517" s="84">
        <v>-3000</v>
      </c>
      <c r="GV517" s="84">
        <v>3000</v>
      </c>
      <c r="GW517" s="84">
        <v>2400</v>
      </c>
      <c r="GX517" s="84">
        <v>4700</v>
      </c>
      <c r="GY517" s="84">
        <v>1700</v>
      </c>
      <c r="GZ517" s="84">
        <v>-3700</v>
      </c>
      <c r="HA517" s="84">
        <v>-7200</v>
      </c>
      <c r="HB517" s="84">
        <v>-5600</v>
      </c>
      <c r="HC517" s="84">
        <v>-4000</v>
      </c>
      <c r="HD517" s="84">
        <v>-5200</v>
      </c>
    </row>
    <row r="518" spans="2:227" s="84" customFormat="1" x14ac:dyDescent="0.2">
      <c r="B518" s="81"/>
      <c r="C518" s="81"/>
      <c r="D518" s="81"/>
      <c r="E518" s="81"/>
      <c r="F518" s="81"/>
      <c r="G518" s="81"/>
      <c r="H518" s="81"/>
      <c r="P518" s="85"/>
      <c r="Q518" s="85"/>
      <c r="R518" s="85"/>
      <c r="S518" s="85"/>
      <c r="T518" s="85"/>
      <c r="U518" s="85"/>
      <c r="V518" s="85"/>
      <c r="AD518" s="81"/>
      <c r="AE518" s="81"/>
      <c r="AF518" s="81"/>
      <c r="AG518" s="81"/>
      <c r="AH518" s="81"/>
      <c r="AI518" s="81"/>
      <c r="AJ518" s="81"/>
      <c r="GT518" s="84">
        <v>-2900</v>
      </c>
      <c r="GU518" s="84">
        <v>-5800</v>
      </c>
      <c r="GV518" s="84">
        <v>-1100</v>
      </c>
      <c r="GW518" s="84">
        <v>3000</v>
      </c>
      <c r="GX518" s="84">
        <v>6800</v>
      </c>
      <c r="GY518" s="84">
        <v>4300</v>
      </c>
      <c r="GZ518" s="84">
        <v>-3800</v>
      </c>
      <c r="HA518" s="84">
        <v>-7600</v>
      </c>
      <c r="HB518" s="84">
        <v>-4800</v>
      </c>
      <c r="HC518" s="84">
        <v>-3800</v>
      </c>
      <c r="HD518" s="84">
        <v>-5700</v>
      </c>
      <c r="HE518" s="84">
        <v>-7900</v>
      </c>
    </row>
    <row r="519" spans="2:227" s="84" customFormat="1" x14ac:dyDescent="0.2">
      <c r="B519" s="81"/>
      <c r="C519" s="81"/>
      <c r="D519" s="81"/>
      <c r="E519" s="81"/>
      <c r="F519" s="81"/>
      <c r="G519" s="81"/>
      <c r="H519" s="81"/>
      <c r="P519" s="85"/>
      <c r="Q519" s="85"/>
      <c r="R519" s="85"/>
      <c r="S519" s="85"/>
      <c r="T519" s="85"/>
      <c r="U519" s="85"/>
      <c r="V519" s="85"/>
      <c r="AD519" s="81"/>
      <c r="AE519" s="81"/>
      <c r="AF519" s="81"/>
      <c r="AG519" s="81"/>
      <c r="AH519" s="81"/>
      <c r="AI519" s="81"/>
      <c r="AJ519" s="81"/>
      <c r="GU519" s="84">
        <v>-2700</v>
      </c>
      <c r="GV519" s="84">
        <v>-1000</v>
      </c>
      <c r="GW519" s="84">
        <v>1800</v>
      </c>
      <c r="GX519" s="84">
        <v>7300</v>
      </c>
      <c r="GY519" s="84">
        <v>6900</v>
      </c>
      <c r="GZ519" s="84">
        <v>1100</v>
      </c>
      <c r="HA519" s="84">
        <v>1400</v>
      </c>
      <c r="HB519" s="84">
        <v>4600</v>
      </c>
      <c r="HC519" s="84">
        <v>3600</v>
      </c>
      <c r="HD519" s="84">
        <v>2600</v>
      </c>
      <c r="HE519" s="84">
        <v>-1200</v>
      </c>
      <c r="HF519" s="84">
        <v>-700</v>
      </c>
    </row>
    <row r="520" spans="2:227" s="84" customFormat="1" x14ac:dyDescent="0.2">
      <c r="B520" s="81"/>
      <c r="C520" s="81"/>
      <c r="D520" s="81"/>
      <c r="E520" s="81"/>
      <c r="F520" s="81"/>
      <c r="G520" s="81"/>
      <c r="H520" s="81"/>
      <c r="P520" s="85"/>
      <c r="Q520" s="85"/>
      <c r="R520" s="85"/>
      <c r="S520" s="85"/>
      <c r="T520" s="85"/>
      <c r="U520" s="85"/>
      <c r="V520" s="85"/>
      <c r="AD520" s="81"/>
      <c r="AE520" s="81"/>
      <c r="AF520" s="81"/>
      <c r="AG520" s="81"/>
      <c r="AH520" s="81"/>
      <c r="AI520" s="81"/>
      <c r="AJ520" s="81"/>
      <c r="GV520" s="84">
        <v>500</v>
      </c>
      <c r="GW520" s="84">
        <v>2500</v>
      </c>
      <c r="GX520" s="84">
        <v>8000</v>
      </c>
      <c r="GY520" s="84">
        <v>9100</v>
      </c>
      <c r="GZ520" s="84">
        <v>900</v>
      </c>
      <c r="HA520" s="84">
        <v>700</v>
      </c>
      <c r="HB520" s="84">
        <v>2100</v>
      </c>
      <c r="HC520" s="84">
        <v>-1500</v>
      </c>
      <c r="HD520" s="84">
        <v>-1500</v>
      </c>
      <c r="HE520" s="84">
        <v>-1600</v>
      </c>
      <c r="HF520" s="84">
        <v>2300</v>
      </c>
      <c r="HG520" s="84">
        <v>8600</v>
      </c>
    </row>
    <row r="521" spans="2:227" s="84" customFormat="1" x14ac:dyDescent="0.2">
      <c r="B521" s="81"/>
      <c r="C521" s="81"/>
      <c r="D521" s="81"/>
      <c r="E521" s="81"/>
      <c r="F521" s="81"/>
      <c r="G521" s="81"/>
      <c r="H521" s="81"/>
      <c r="P521" s="85"/>
      <c r="Q521" s="85"/>
      <c r="R521" s="85"/>
      <c r="S521" s="85"/>
      <c r="T521" s="85"/>
      <c r="U521" s="85"/>
      <c r="V521" s="85"/>
      <c r="AD521" s="81"/>
      <c r="AE521" s="81"/>
      <c r="AF521" s="81"/>
      <c r="AG521" s="81"/>
      <c r="AH521" s="81"/>
      <c r="AI521" s="81"/>
      <c r="AJ521" s="81"/>
      <c r="GY521" s="84">
        <v>9900</v>
      </c>
      <c r="GZ521" s="84">
        <v>3900</v>
      </c>
      <c r="HA521" s="84">
        <v>6300</v>
      </c>
      <c r="HB521" s="84">
        <v>10600</v>
      </c>
      <c r="HC521" s="84">
        <v>9600</v>
      </c>
      <c r="HD521" s="84">
        <v>2600</v>
      </c>
      <c r="HE521" s="84">
        <v>1500</v>
      </c>
      <c r="HF521" s="84">
        <v>2900</v>
      </c>
      <c r="HG521" s="84">
        <v>4100</v>
      </c>
      <c r="HH521" s="84">
        <v>3500</v>
      </c>
      <c r="HI521" s="84">
        <v>8000</v>
      </c>
      <c r="HJ521" s="84">
        <v>14500</v>
      </c>
    </row>
    <row r="522" spans="2:227" s="84" customFormat="1" x14ac:dyDescent="0.2">
      <c r="B522" s="81"/>
      <c r="C522" s="81"/>
      <c r="D522" s="81"/>
      <c r="E522" s="81"/>
      <c r="F522" s="81"/>
      <c r="G522" s="81"/>
      <c r="H522" s="81"/>
      <c r="P522" s="85"/>
      <c r="Q522" s="85"/>
      <c r="R522" s="85"/>
      <c r="S522" s="85"/>
      <c r="T522" s="85"/>
      <c r="U522" s="85"/>
      <c r="V522" s="85"/>
      <c r="AD522" s="81"/>
      <c r="AE522" s="81"/>
      <c r="AF522" s="81"/>
      <c r="AG522" s="81"/>
      <c r="AH522" s="81"/>
      <c r="AI522" s="81"/>
      <c r="AJ522" s="81"/>
      <c r="GZ522" s="84">
        <v>5700</v>
      </c>
      <c r="HA522" s="84">
        <v>7000</v>
      </c>
      <c r="HB522" s="84">
        <v>11900</v>
      </c>
      <c r="HC522" s="84">
        <v>7900</v>
      </c>
      <c r="HD522" s="84">
        <v>2900</v>
      </c>
      <c r="HE522" s="84">
        <v>-100</v>
      </c>
      <c r="HF522" s="84">
        <v>-2200</v>
      </c>
      <c r="HG522" s="84">
        <v>-1500</v>
      </c>
      <c r="HH522" s="84">
        <v>-1600</v>
      </c>
      <c r="HI522" s="84">
        <v>2600</v>
      </c>
      <c r="HJ522" s="84">
        <v>7400</v>
      </c>
      <c r="HK522" s="84">
        <v>9000</v>
      </c>
    </row>
    <row r="523" spans="2:227" s="84" customFormat="1" x14ac:dyDescent="0.2">
      <c r="B523" s="81"/>
      <c r="C523" s="81"/>
      <c r="D523" s="81"/>
      <c r="E523" s="81"/>
      <c r="F523" s="81"/>
      <c r="G523" s="81"/>
      <c r="H523" s="81"/>
      <c r="P523" s="85"/>
      <c r="Q523" s="85"/>
      <c r="R523" s="85"/>
      <c r="S523" s="85"/>
      <c r="T523" s="85"/>
      <c r="U523" s="85"/>
      <c r="V523" s="85"/>
      <c r="AD523" s="81"/>
      <c r="AE523" s="81"/>
      <c r="AF523" s="81"/>
      <c r="AG523" s="81"/>
      <c r="AH523" s="81"/>
      <c r="AI523" s="81"/>
      <c r="AJ523" s="81"/>
      <c r="HA523" s="84">
        <v>6500</v>
      </c>
      <c r="HB523" s="84">
        <v>11500</v>
      </c>
      <c r="HC523" s="84">
        <v>8300</v>
      </c>
      <c r="HD523" s="84">
        <v>-800</v>
      </c>
      <c r="HE523" s="84">
        <v>-1600</v>
      </c>
      <c r="HF523" s="84">
        <v>-2400</v>
      </c>
      <c r="HG523" s="84">
        <v>-3300</v>
      </c>
      <c r="HH523" s="84">
        <v>800</v>
      </c>
      <c r="HI523" s="84">
        <v>4800</v>
      </c>
      <c r="HJ523" s="84">
        <v>9300</v>
      </c>
      <c r="HK523" s="84">
        <v>15100</v>
      </c>
      <c r="HL523" s="84">
        <v>16100</v>
      </c>
    </row>
    <row r="524" spans="2:227" s="84" customFormat="1" x14ac:dyDescent="0.2">
      <c r="B524" s="81"/>
      <c r="C524" s="81"/>
      <c r="D524" s="81"/>
      <c r="E524" s="81"/>
      <c r="F524" s="81"/>
      <c r="G524" s="81"/>
      <c r="H524" s="81"/>
      <c r="P524" s="85"/>
      <c r="Q524" s="85"/>
      <c r="R524" s="85"/>
      <c r="S524" s="85"/>
      <c r="T524" s="85"/>
      <c r="U524" s="85"/>
      <c r="V524" s="85"/>
      <c r="AD524" s="81"/>
      <c r="AE524" s="81"/>
      <c r="AF524" s="81"/>
      <c r="AG524" s="81"/>
      <c r="AH524" s="81"/>
      <c r="AI524" s="81"/>
      <c r="AJ524" s="81"/>
      <c r="HB524" s="84">
        <v>11500</v>
      </c>
      <c r="HC524" s="84">
        <v>3600</v>
      </c>
      <c r="HD524" s="84">
        <v>2200</v>
      </c>
      <c r="HE524" s="84">
        <v>3400</v>
      </c>
      <c r="HF524" s="84">
        <v>-1200</v>
      </c>
      <c r="HG524" s="84">
        <v>-4900</v>
      </c>
      <c r="HH524" s="84">
        <v>300</v>
      </c>
      <c r="HI524" s="84">
        <v>9100</v>
      </c>
      <c r="HJ524" s="84">
        <v>4500</v>
      </c>
      <c r="HK524" s="84">
        <v>9800</v>
      </c>
      <c r="HL524" s="84">
        <v>13900</v>
      </c>
      <c r="HM524" s="84">
        <v>13600</v>
      </c>
    </row>
    <row r="525" spans="2:227" s="84" customFormat="1" x14ac:dyDescent="0.2">
      <c r="B525" s="81"/>
      <c r="C525" s="81"/>
      <c r="D525" s="81"/>
      <c r="E525" s="81"/>
      <c r="F525" s="81"/>
      <c r="G525" s="81"/>
      <c r="H525" s="81"/>
      <c r="P525" s="85"/>
      <c r="Q525" s="85"/>
      <c r="R525" s="85"/>
      <c r="S525" s="85"/>
      <c r="T525" s="85"/>
      <c r="U525" s="85"/>
      <c r="V525" s="85"/>
      <c r="AD525" s="81"/>
      <c r="AE525" s="81"/>
      <c r="AF525" s="81"/>
      <c r="AG525" s="81"/>
      <c r="AH525" s="81"/>
      <c r="AI525" s="81"/>
      <c r="AJ525" s="81"/>
      <c r="HC525" s="84">
        <v>4500</v>
      </c>
      <c r="HD525" s="84">
        <v>2900</v>
      </c>
      <c r="HE525" s="84">
        <v>1000</v>
      </c>
      <c r="HF525" s="84">
        <v>-4200</v>
      </c>
      <c r="HG525" s="84">
        <v>-6100</v>
      </c>
      <c r="HH525" s="84">
        <v>5200</v>
      </c>
      <c r="HI525" s="84">
        <v>6400</v>
      </c>
      <c r="HJ525" s="84">
        <v>0</v>
      </c>
      <c r="HK525" s="84">
        <v>4500</v>
      </c>
      <c r="HL525" s="84">
        <v>10300</v>
      </c>
      <c r="HM525" s="84">
        <v>13300</v>
      </c>
      <c r="HN525" s="84">
        <v>11200</v>
      </c>
    </row>
    <row r="526" spans="2:227" s="84" customFormat="1" x14ac:dyDescent="0.2">
      <c r="B526" s="81"/>
      <c r="C526" s="81"/>
      <c r="D526" s="81"/>
      <c r="E526" s="81"/>
      <c r="F526" s="81"/>
      <c r="G526" s="81"/>
      <c r="H526" s="81"/>
      <c r="P526" s="85"/>
      <c r="Q526" s="85"/>
      <c r="R526" s="85"/>
      <c r="S526" s="85"/>
      <c r="T526" s="85"/>
      <c r="U526" s="85"/>
      <c r="V526" s="85"/>
      <c r="AD526" s="81"/>
      <c r="AE526" s="81"/>
      <c r="AF526" s="81"/>
      <c r="AG526" s="81"/>
      <c r="AH526" s="81"/>
      <c r="AI526" s="81"/>
      <c r="AJ526" s="81"/>
      <c r="HF526" s="84">
        <v>0</v>
      </c>
      <c r="HG526" s="84">
        <v>-1900</v>
      </c>
      <c r="HH526" s="84">
        <v>10900</v>
      </c>
      <c r="HI526" s="84">
        <v>16900</v>
      </c>
      <c r="HJ526" s="84">
        <v>5400</v>
      </c>
      <c r="HK526" s="84">
        <v>800</v>
      </c>
      <c r="HL526" s="84">
        <v>-4800</v>
      </c>
      <c r="HM526" s="84">
        <v>-2700</v>
      </c>
      <c r="HN526" s="84">
        <v>1300</v>
      </c>
      <c r="HO526" s="84">
        <v>4900</v>
      </c>
      <c r="HP526" s="84">
        <v>7700</v>
      </c>
      <c r="HQ526" s="84">
        <v>7700</v>
      </c>
    </row>
    <row r="527" spans="2:227" s="84" customFormat="1" x14ac:dyDescent="0.2">
      <c r="B527" s="81"/>
      <c r="C527" s="81"/>
      <c r="D527" s="81"/>
      <c r="E527" s="81"/>
      <c r="F527" s="81"/>
      <c r="G527" s="81"/>
      <c r="H527" s="81"/>
      <c r="P527" s="85"/>
      <c r="Q527" s="85"/>
      <c r="R527" s="85"/>
      <c r="S527" s="85"/>
      <c r="T527" s="85"/>
      <c r="U527" s="85"/>
      <c r="V527" s="85"/>
      <c r="AD527" s="81"/>
      <c r="AE527" s="81"/>
      <c r="AF527" s="81"/>
      <c r="AG527" s="81"/>
      <c r="AH527" s="81"/>
      <c r="AI527" s="81"/>
      <c r="AJ527" s="81"/>
      <c r="HG527" s="84">
        <v>1300</v>
      </c>
      <c r="HH527" s="84">
        <v>12900</v>
      </c>
      <c r="HI527" s="84">
        <v>13800</v>
      </c>
      <c r="HJ527" s="84">
        <v>800</v>
      </c>
      <c r="HK527" s="84">
        <v>-2100</v>
      </c>
      <c r="HL527" s="84">
        <v>-2800</v>
      </c>
      <c r="HM527" s="84">
        <v>-7500</v>
      </c>
      <c r="HN527" s="84">
        <v>-9400</v>
      </c>
      <c r="HO527" s="84">
        <v>-5000</v>
      </c>
      <c r="HP527" s="84">
        <v>-1000</v>
      </c>
      <c r="HQ527" s="84">
        <v>5500</v>
      </c>
      <c r="HR527" s="84">
        <v>7800</v>
      </c>
    </row>
    <row r="528" spans="2:227" s="84" customFormat="1" x14ac:dyDescent="0.2">
      <c r="B528" s="81"/>
      <c r="C528" s="81"/>
      <c r="D528" s="81"/>
      <c r="E528" s="81"/>
      <c r="F528" s="81"/>
      <c r="G528" s="81"/>
      <c r="H528" s="81"/>
      <c r="P528" s="85"/>
      <c r="Q528" s="85"/>
      <c r="R528" s="85"/>
      <c r="S528" s="85"/>
      <c r="T528" s="85"/>
      <c r="U528" s="85"/>
      <c r="V528" s="85"/>
      <c r="AD528" s="81"/>
      <c r="AE528" s="81"/>
      <c r="AF528" s="81"/>
      <c r="AG528" s="81"/>
      <c r="AH528" s="81"/>
      <c r="AI528" s="81"/>
      <c r="AJ528" s="81"/>
      <c r="HH528" s="84">
        <v>13300</v>
      </c>
      <c r="HI528" s="84">
        <v>14900</v>
      </c>
      <c r="HJ528" s="84">
        <v>4200</v>
      </c>
      <c r="HK528" s="84">
        <v>-1600</v>
      </c>
      <c r="HL528" s="84">
        <v>-5400</v>
      </c>
      <c r="HM528" s="84">
        <v>-7000</v>
      </c>
      <c r="HN528" s="84">
        <v>-3800</v>
      </c>
      <c r="HO528" s="84">
        <v>-2700</v>
      </c>
      <c r="HP528" s="84">
        <v>-4300</v>
      </c>
      <c r="HQ528" s="84">
        <v>-800</v>
      </c>
      <c r="HR528" s="84">
        <v>7400</v>
      </c>
      <c r="HS528" s="84">
        <v>6600</v>
      </c>
    </row>
    <row r="529" spans="2:254" s="84" customFormat="1" x14ac:dyDescent="0.2">
      <c r="B529" s="81"/>
      <c r="C529" s="81"/>
      <c r="D529" s="81"/>
      <c r="E529" s="81"/>
      <c r="F529" s="81"/>
      <c r="G529" s="81"/>
      <c r="H529" s="81"/>
      <c r="P529" s="85"/>
      <c r="Q529" s="85"/>
      <c r="R529" s="85"/>
      <c r="S529" s="85"/>
      <c r="T529" s="85"/>
      <c r="U529" s="85"/>
      <c r="V529" s="85"/>
      <c r="AD529" s="81"/>
      <c r="AE529" s="81"/>
      <c r="AF529" s="81"/>
      <c r="AG529" s="81"/>
      <c r="AH529" s="81"/>
      <c r="AI529" s="81"/>
      <c r="AJ529" s="81"/>
      <c r="HI529" s="84">
        <v>16300</v>
      </c>
      <c r="HJ529" s="84">
        <v>3800</v>
      </c>
      <c r="HK529" s="84">
        <v>-2300</v>
      </c>
      <c r="HL529" s="84">
        <v>-10200</v>
      </c>
      <c r="HM529" s="84">
        <v>-6100</v>
      </c>
      <c r="HN529" s="84">
        <v>-6100</v>
      </c>
      <c r="HO529" s="84">
        <v>2600</v>
      </c>
      <c r="HP529" s="84">
        <v>8000</v>
      </c>
      <c r="HQ529" s="84">
        <v>6400</v>
      </c>
      <c r="HR529" s="84">
        <v>6000</v>
      </c>
      <c r="HS529" s="84">
        <v>6600</v>
      </c>
      <c r="HT529" s="84">
        <v>5800</v>
      </c>
    </row>
    <row r="530" spans="2:254" s="84" customFormat="1" x14ac:dyDescent="0.2">
      <c r="B530" s="81"/>
      <c r="C530" s="81"/>
      <c r="D530" s="81"/>
      <c r="E530" s="81"/>
      <c r="F530" s="81"/>
      <c r="G530" s="81"/>
      <c r="H530" s="81"/>
      <c r="P530" s="85"/>
      <c r="Q530" s="85"/>
      <c r="R530" s="85"/>
      <c r="S530" s="85"/>
      <c r="T530" s="85"/>
      <c r="U530" s="85"/>
      <c r="V530" s="85"/>
      <c r="AD530" s="81"/>
      <c r="AE530" s="81"/>
      <c r="AF530" s="81"/>
      <c r="AG530" s="81"/>
      <c r="AH530" s="81"/>
      <c r="AI530" s="81"/>
      <c r="AJ530" s="81"/>
      <c r="HJ530" s="84">
        <v>5300</v>
      </c>
      <c r="HK530" s="84">
        <v>1400</v>
      </c>
      <c r="HL530" s="84">
        <v>-8000</v>
      </c>
      <c r="HM530" s="84">
        <v>-1800</v>
      </c>
      <c r="HN530" s="84">
        <v>100</v>
      </c>
      <c r="HO530" s="84">
        <v>200</v>
      </c>
      <c r="HP530" s="84">
        <v>900</v>
      </c>
      <c r="HQ530" s="84">
        <v>1300</v>
      </c>
      <c r="HR530" s="84">
        <v>3700</v>
      </c>
      <c r="HS530" s="84">
        <v>6900</v>
      </c>
      <c r="HT530" s="84">
        <v>8500</v>
      </c>
      <c r="HU530" s="84">
        <v>7900</v>
      </c>
    </row>
    <row r="531" spans="2:254" s="84" customFormat="1" x14ac:dyDescent="0.2">
      <c r="B531" s="81"/>
      <c r="C531" s="81"/>
      <c r="D531" s="81"/>
      <c r="E531" s="81"/>
      <c r="F531" s="81"/>
      <c r="G531" s="81"/>
      <c r="H531" s="81"/>
      <c r="P531" s="85"/>
      <c r="Q531" s="85"/>
      <c r="R531" s="85"/>
      <c r="S531" s="85"/>
      <c r="T531" s="85"/>
      <c r="U531" s="85"/>
      <c r="V531" s="85"/>
      <c r="AD531" s="81"/>
      <c r="AE531" s="81"/>
      <c r="AF531" s="81"/>
      <c r="AG531" s="81"/>
      <c r="AH531" s="81"/>
      <c r="AI531" s="81"/>
      <c r="AJ531" s="81"/>
      <c r="HM531" s="84">
        <v>6200</v>
      </c>
      <c r="HN531" s="84">
        <v>7400</v>
      </c>
      <c r="HO531" s="84">
        <v>8000</v>
      </c>
      <c r="HP531" s="84">
        <v>9500</v>
      </c>
      <c r="HQ531" s="84">
        <v>8200</v>
      </c>
      <c r="HR531" s="84">
        <v>11300</v>
      </c>
      <c r="HS531" s="84">
        <v>8600</v>
      </c>
      <c r="HT531" s="84">
        <v>3800</v>
      </c>
      <c r="HU531" s="84">
        <v>0</v>
      </c>
      <c r="HV531" s="84">
        <v>2300</v>
      </c>
      <c r="HW531" s="84">
        <v>2500</v>
      </c>
    </row>
    <row r="532" spans="2:254" s="84" customFormat="1" x14ac:dyDescent="0.2">
      <c r="B532" s="81"/>
      <c r="C532" s="81"/>
      <c r="D532" s="81"/>
      <c r="E532" s="81"/>
      <c r="F532" s="81"/>
      <c r="G532" s="81"/>
      <c r="H532" s="81"/>
      <c r="P532" s="85"/>
      <c r="Q532" s="85"/>
      <c r="R532" s="85"/>
      <c r="S532" s="85"/>
      <c r="T532" s="85"/>
      <c r="U532" s="85"/>
      <c r="V532" s="85"/>
      <c r="AD532" s="81"/>
      <c r="AE532" s="81"/>
      <c r="AF532" s="81"/>
      <c r="AG532" s="81"/>
      <c r="AH532" s="81"/>
      <c r="AI532" s="81"/>
      <c r="AJ532" s="81"/>
      <c r="HN532" s="84">
        <v>10300</v>
      </c>
      <c r="HO532" s="84">
        <v>7800</v>
      </c>
      <c r="HP532" s="84">
        <v>8000</v>
      </c>
      <c r="HQ532" s="84">
        <v>7900</v>
      </c>
      <c r="HR532" s="84">
        <v>13300</v>
      </c>
      <c r="HS532" s="84">
        <v>8900</v>
      </c>
      <c r="HT532" s="84">
        <v>6300</v>
      </c>
      <c r="HU532" s="84">
        <v>6900</v>
      </c>
      <c r="HV532" s="84">
        <v>9300</v>
      </c>
      <c r="HW532" s="84">
        <v>10200</v>
      </c>
      <c r="HX532" s="84">
        <v>11000</v>
      </c>
      <c r="HY532" s="84">
        <v>11100</v>
      </c>
    </row>
    <row r="533" spans="2:254" s="84" customFormat="1" x14ac:dyDescent="0.2">
      <c r="B533" s="81"/>
      <c r="C533" s="81"/>
      <c r="D533" s="81"/>
      <c r="E533" s="81"/>
      <c r="F533" s="81"/>
      <c r="G533" s="81"/>
      <c r="H533" s="81"/>
      <c r="P533" s="85"/>
      <c r="Q533" s="85"/>
      <c r="R533" s="85"/>
      <c r="S533" s="85"/>
      <c r="T533" s="85"/>
      <c r="U533" s="85"/>
      <c r="V533" s="85"/>
      <c r="AD533" s="81"/>
      <c r="AE533" s="81"/>
      <c r="AF533" s="81"/>
      <c r="AG533" s="81"/>
      <c r="AH533" s="81"/>
      <c r="AI533" s="81"/>
      <c r="AJ533" s="81"/>
      <c r="HO533" s="84">
        <v>11200</v>
      </c>
      <c r="HP533" s="84">
        <v>7800</v>
      </c>
      <c r="HQ533" s="84">
        <v>8000</v>
      </c>
      <c r="HR533" s="84">
        <v>12000</v>
      </c>
      <c r="HS533" s="84">
        <v>5700</v>
      </c>
      <c r="HT533" s="84">
        <v>5700</v>
      </c>
      <c r="HU533" s="84">
        <v>8200</v>
      </c>
      <c r="HV533" s="84">
        <v>6600</v>
      </c>
      <c r="HW533" s="84">
        <v>6700</v>
      </c>
      <c r="HX533" s="84">
        <v>9300</v>
      </c>
      <c r="HY533" s="84">
        <v>10300</v>
      </c>
      <c r="HZ533" s="84">
        <v>8600</v>
      </c>
    </row>
    <row r="534" spans="2:254" s="84" customFormat="1" x14ac:dyDescent="0.2">
      <c r="B534" s="81"/>
      <c r="C534" s="81"/>
      <c r="D534" s="81"/>
      <c r="E534" s="81"/>
      <c r="F534" s="81"/>
      <c r="G534" s="81"/>
      <c r="H534" s="81"/>
      <c r="P534" s="85"/>
      <c r="Q534" s="85"/>
      <c r="R534" s="85"/>
      <c r="S534" s="85"/>
      <c r="T534" s="85"/>
      <c r="U534" s="85"/>
      <c r="V534" s="85"/>
      <c r="AD534" s="81"/>
      <c r="AE534" s="81"/>
      <c r="AF534" s="81"/>
      <c r="AG534" s="81"/>
      <c r="AH534" s="81"/>
      <c r="AI534" s="81"/>
      <c r="AJ534" s="81"/>
      <c r="HP534" s="84">
        <v>11200</v>
      </c>
      <c r="HQ534" s="84">
        <v>7500</v>
      </c>
      <c r="HR534" s="84">
        <v>10900</v>
      </c>
      <c r="HS534" s="84">
        <v>6600</v>
      </c>
      <c r="HT534" s="84">
        <v>4400</v>
      </c>
      <c r="HU534" s="84">
        <v>7000</v>
      </c>
      <c r="HV534" s="84">
        <v>7400</v>
      </c>
      <c r="HW534" s="84">
        <v>7300</v>
      </c>
      <c r="HX534" s="84">
        <v>5100</v>
      </c>
      <c r="HY534" s="84">
        <v>7700</v>
      </c>
      <c r="HZ534" s="84">
        <v>11300</v>
      </c>
      <c r="IA534" s="84">
        <v>9600</v>
      </c>
    </row>
    <row r="535" spans="2:254" s="84" customFormat="1" x14ac:dyDescent="0.2">
      <c r="B535" s="81"/>
      <c r="C535" s="81"/>
      <c r="D535" s="81"/>
      <c r="E535" s="81"/>
      <c r="F535" s="81"/>
      <c r="G535" s="81"/>
      <c r="H535" s="81"/>
      <c r="P535" s="85"/>
      <c r="Q535" s="85"/>
      <c r="R535" s="85"/>
      <c r="S535" s="85"/>
      <c r="T535" s="85"/>
      <c r="U535" s="85"/>
      <c r="V535" s="85"/>
      <c r="AD535" s="81"/>
      <c r="AE535" s="81"/>
      <c r="AF535" s="81"/>
      <c r="AG535" s="81"/>
      <c r="AH535" s="81"/>
      <c r="AI535" s="81"/>
      <c r="AJ535" s="81"/>
      <c r="HQ535" s="84">
        <v>13700</v>
      </c>
      <c r="HR535" s="84">
        <v>9600</v>
      </c>
      <c r="HS535" s="84">
        <v>7800</v>
      </c>
      <c r="HT535" s="84">
        <v>4300</v>
      </c>
      <c r="HU535" s="84">
        <v>9000</v>
      </c>
      <c r="HV535" s="84">
        <v>7500</v>
      </c>
      <c r="HW535" s="84">
        <v>4100</v>
      </c>
      <c r="HX535" s="84">
        <v>6200</v>
      </c>
      <c r="HY535" s="84">
        <v>5800</v>
      </c>
      <c r="HZ535" s="84">
        <v>7100</v>
      </c>
      <c r="IA535" s="84">
        <v>9500</v>
      </c>
    </row>
    <row r="536" spans="2:254" s="84" customFormat="1" x14ac:dyDescent="0.2">
      <c r="B536" s="81"/>
      <c r="C536" s="81"/>
      <c r="D536" s="81"/>
      <c r="E536" s="81"/>
      <c r="F536" s="81"/>
      <c r="G536" s="81"/>
      <c r="H536" s="81"/>
      <c r="P536" s="85"/>
      <c r="Q536" s="85"/>
      <c r="R536" s="85"/>
      <c r="S536" s="85"/>
      <c r="T536" s="85"/>
      <c r="U536" s="85"/>
      <c r="V536" s="85"/>
      <c r="AD536" s="81"/>
      <c r="AE536" s="81"/>
      <c r="AF536" s="81"/>
      <c r="AG536" s="81"/>
      <c r="AH536" s="81"/>
      <c r="AI536" s="81"/>
      <c r="AJ536" s="81"/>
      <c r="HV536" s="84">
        <v>8100</v>
      </c>
      <c r="HW536" s="84">
        <v>5100</v>
      </c>
      <c r="HX536" s="84">
        <v>5400</v>
      </c>
      <c r="HY536" s="84">
        <v>3200</v>
      </c>
      <c r="HZ536" s="84">
        <v>3800</v>
      </c>
      <c r="IA536" s="84">
        <v>5500</v>
      </c>
    </row>
    <row r="537" spans="2:254" s="84" customFormat="1" x14ac:dyDescent="0.2">
      <c r="B537" s="81"/>
      <c r="C537" s="81"/>
      <c r="D537" s="81"/>
      <c r="E537" s="81"/>
      <c r="F537" s="81"/>
      <c r="G537" s="81"/>
      <c r="H537" s="81"/>
      <c r="P537" s="85"/>
      <c r="Q537" s="85"/>
      <c r="R537" s="85"/>
      <c r="S537" s="85"/>
      <c r="T537" s="85"/>
      <c r="U537" s="85"/>
      <c r="V537" s="85"/>
      <c r="AD537" s="81"/>
      <c r="AE537" s="81"/>
      <c r="AF537" s="81"/>
      <c r="AG537" s="81"/>
      <c r="AH537" s="81"/>
      <c r="AI537" s="81"/>
      <c r="AJ537" s="81"/>
      <c r="HW537" s="84">
        <v>9600</v>
      </c>
      <c r="HX537" s="84">
        <v>6200</v>
      </c>
      <c r="HY537" s="84">
        <v>4700</v>
      </c>
      <c r="HZ537" s="84">
        <v>6600</v>
      </c>
      <c r="IA537" s="84">
        <v>6200</v>
      </c>
      <c r="IB537" s="84">
        <v>8000</v>
      </c>
      <c r="IC537" s="84">
        <v>8700</v>
      </c>
      <c r="ID537" s="84">
        <v>3300</v>
      </c>
      <c r="IE537" s="84">
        <v>-800</v>
      </c>
      <c r="IF537" s="84">
        <v>2300</v>
      </c>
      <c r="IG537" s="84">
        <v>5100</v>
      </c>
      <c r="IH537" s="84">
        <v>4300</v>
      </c>
    </row>
    <row r="538" spans="2:254" s="84" customFormat="1" x14ac:dyDescent="0.2">
      <c r="B538" s="81"/>
      <c r="C538" s="81"/>
      <c r="D538" s="81"/>
      <c r="E538" s="81"/>
      <c r="F538" s="81"/>
      <c r="G538" s="81"/>
      <c r="H538" s="81"/>
      <c r="P538" s="85"/>
      <c r="Q538" s="85"/>
      <c r="R538" s="85"/>
      <c r="S538" s="85"/>
      <c r="T538" s="85"/>
      <c r="U538" s="85"/>
      <c r="V538" s="85"/>
      <c r="AD538" s="81"/>
      <c r="AE538" s="81"/>
      <c r="AF538" s="81"/>
      <c r="AG538" s="81"/>
      <c r="AH538" s="81"/>
      <c r="AI538" s="81"/>
      <c r="AJ538" s="81"/>
      <c r="HX538" s="84">
        <v>8800</v>
      </c>
      <c r="HY538" s="84">
        <v>5500</v>
      </c>
      <c r="HZ538" s="84">
        <v>6300</v>
      </c>
      <c r="IA538" s="84">
        <v>7400</v>
      </c>
      <c r="IB538" s="84">
        <v>9700</v>
      </c>
      <c r="IC538" s="84">
        <v>6800</v>
      </c>
      <c r="ID538" s="84">
        <v>-1200</v>
      </c>
      <c r="IE538" s="84">
        <v>-2300</v>
      </c>
      <c r="IF538" s="84">
        <v>-1000</v>
      </c>
      <c r="IG538" s="84">
        <v>2200</v>
      </c>
      <c r="IH538" s="84">
        <v>4700</v>
      </c>
      <c r="II538" s="84">
        <v>5900</v>
      </c>
    </row>
    <row r="539" spans="2:254" s="84" customFormat="1" x14ac:dyDescent="0.2">
      <c r="B539" s="81"/>
      <c r="C539" s="81"/>
      <c r="D539" s="81"/>
      <c r="E539" s="81"/>
      <c r="F539" s="81"/>
      <c r="G539" s="81"/>
      <c r="H539" s="81"/>
      <c r="P539" s="85"/>
      <c r="Q539" s="85"/>
      <c r="R539" s="85"/>
      <c r="S539" s="85"/>
      <c r="T539" s="85"/>
      <c r="U539" s="85"/>
      <c r="V539" s="85"/>
      <c r="AD539" s="81"/>
      <c r="AE539" s="81"/>
      <c r="AF539" s="81"/>
      <c r="AG539" s="81"/>
      <c r="AH539" s="81"/>
      <c r="AI539" s="81"/>
      <c r="AJ539" s="81"/>
      <c r="IB539" s="84">
        <v>10400</v>
      </c>
      <c r="IC539" s="84">
        <v>8900</v>
      </c>
      <c r="ID539" s="84">
        <v>3800</v>
      </c>
      <c r="IE539" s="84">
        <v>-4400</v>
      </c>
      <c r="IF539" s="84">
        <v>-12200</v>
      </c>
      <c r="IG539" s="84">
        <v>-12800</v>
      </c>
      <c r="IH539" s="84">
        <v>-7200</v>
      </c>
      <c r="II539" s="84">
        <v>-3200</v>
      </c>
      <c r="IJ539" s="84">
        <v>-3900</v>
      </c>
      <c r="IK539" s="84">
        <v>-1600</v>
      </c>
      <c r="IL539" s="84">
        <v>-400</v>
      </c>
      <c r="IM539" s="84">
        <v>-3700</v>
      </c>
    </row>
    <row r="540" spans="2:254" s="84" customFormat="1" x14ac:dyDescent="0.2">
      <c r="B540" s="81"/>
      <c r="C540" s="81"/>
      <c r="D540" s="81"/>
      <c r="E540" s="81"/>
      <c r="F540" s="81"/>
      <c r="G540" s="81"/>
      <c r="H540" s="81"/>
      <c r="P540" s="85"/>
      <c r="Q540" s="85"/>
      <c r="R540" s="85"/>
      <c r="S540" s="85"/>
      <c r="T540" s="85"/>
      <c r="U540" s="85"/>
      <c r="V540" s="85"/>
      <c r="AD540" s="81"/>
      <c r="AE540" s="81"/>
      <c r="AF540" s="81"/>
      <c r="AG540" s="81"/>
      <c r="AH540" s="81"/>
      <c r="AI540" s="81"/>
      <c r="AJ540" s="81"/>
      <c r="IC540" s="84">
        <v>13300</v>
      </c>
      <c r="ID540" s="84">
        <v>6200</v>
      </c>
      <c r="IE540" s="84">
        <v>-900</v>
      </c>
      <c r="IF540" s="84">
        <v>-11500</v>
      </c>
      <c r="IG540" s="84">
        <v>-9600</v>
      </c>
      <c r="IH540" s="84">
        <v>-9400</v>
      </c>
      <c r="II540" s="84">
        <v>-7000</v>
      </c>
      <c r="IJ540" s="84">
        <v>-6400</v>
      </c>
      <c r="IK540" s="84">
        <v>-7900</v>
      </c>
      <c r="IL540" s="84">
        <v>-5000</v>
      </c>
      <c r="IM540" s="84">
        <v>-1200</v>
      </c>
      <c r="IN540" s="84">
        <v>-4100</v>
      </c>
    </row>
    <row r="541" spans="2:254" s="84" customFormat="1" x14ac:dyDescent="0.2">
      <c r="B541" s="81"/>
      <c r="C541" s="81"/>
      <c r="D541" s="81"/>
      <c r="E541" s="81"/>
      <c r="F541" s="81"/>
      <c r="G541" s="81"/>
      <c r="H541" s="81"/>
      <c r="P541" s="85"/>
      <c r="Q541" s="85"/>
      <c r="R541" s="85"/>
      <c r="S541" s="85"/>
      <c r="T541" s="85"/>
      <c r="U541" s="85"/>
      <c r="V541" s="85"/>
      <c r="AD541" s="81"/>
      <c r="AE541" s="81"/>
      <c r="AF541" s="81"/>
      <c r="AG541" s="81"/>
      <c r="AH541" s="81"/>
      <c r="AI541" s="81"/>
      <c r="AJ541" s="81"/>
      <c r="ID541" s="84">
        <v>10000</v>
      </c>
      <c r="IE541" s="84">
        <v>-2400</v>
      </c>
      <c r="IF541" s="84">
        <v>-8000</v>
      </c>
      <c r="IG541" s="84">
        <v>-9000</v>
      </c>
      <c r="IH541" s="84">
        <v>-10700</v>
      </c>
      <c r="II541" s="84">
        <v>-5700</v>
      </c>
      <c r="IJ541" s="84">
        <v>-1700</v>
      </c>
      <c r="IK541" s="84">
        <v>-3300</v>
      </c>
      <c r="IL541" s="84">
        <v>-7200</v>
      </c>
      <c r="IM541" s="84">
        <v>-3900</v>
      </c>
      <c r="IN541" s="84">
        <v>-4100</v>
      </c>
      <c r="IO541" s="84">
        <v>-5300</v>
      </c>
    </row>
    <row r="542" spans="2:254" s="84" customFormat="1" x14ac:dyDescent="0.2">
      <c r="B542" s="81"/>
      <c r="C542" s="81"/>
      <c r="D542" s="81"/>
      <c r="E542" s="81"/>
      <c r="F542" s="81"/>
      <c r="G542" s="81"/>
      <c r="H542" s="81"/>
      <c r="P542" s="85"/>
      <c r="Q542" s="85"/>
      <c r="R542" s="85"/>
      <c r="S542" s="85"/>
      <c r="T542" s="85"/>
      <c r="U542" s="85"/>
      <c r="V542" s="85"/>
      <c r="AD542" s="81"/>
      <c r="AE542" s="81"/>
      <c r="AF542" s="81"/>
      <c r="AG542" s="81"/>
      <c r="AH542" s="81"/>
      <c r="AI542" s="81"/>
      <c r="AJ542" s="81"/>
      <c r="IE542" s="84">
        <v>200</v>
      </c>
      <c r="IF542" s="84">
        <v>-7000</v>
      </c>
      <c r="IG542" s="84">
        <v>-5000</v>
      </c>
      <c r="IH542" s="84">
        <v>-10300</v>
      </c>
      <c r="II542" s="84">
        <v>-4800</v>
      </c>
      <c r="IJ542" s="84">
        <v>-2300</v>
      </c>
      <c r="IK542" s="84">
        <v>-5800</v>
      </c>
      <c r="IL542" s="84">
        <v>-9700</v>
      </c>
      <c r="IM542" s="84">
        <v>-9500</v>
      </c>
      <c r="IN542" s="84">
        <v>-7400</v>
      </c>
      <c r="IO542" s="84">
        <v>-3400</v>
      </c>
      <c r="IP542" s="84">
        <v>-5800</v>
      </c>
    </row>
    <row r="543" spans="2:254" s="84" customFormat="1" x14ac:dyDescent="0.2">
      <c r="B543" s="81"/>
      <c r="C543" s="81"/>
      <c r="D543" s="81"/>
      <c r="E543" s="81"/>
      <c r="F543" s="81"/>
      <c r="G543" s="81"/>
      <c r="H543" s="81"/>
      <c r="P543" s="85"/>
      <c r="Q543" s="85"/>
      <c r="R543" s="85"/>
      <c r="S543" s="85"/>
      <c r="T543" s="85"/>
      <c r="U543" s="85"/>
      <c r="V543" s="85"/>
      <c r="AD543" s="81"/>
      <c r="AE543" s="81"/>
      <c r="AF543" s="81"/>
      <c r="AG543" s="81"/>
      <c r="AH543" s="81"/>
      <c r="AI543" s="81"/>
      <c r="AJ543" s="81"/>
      <c r="IH543" s="84">
        <v>-8000</v>
      </c>
      <c r="II543" s="84">
        <v>-2900</v>
      </c>
      <c r="IJ543" s="84">
        <v>800</v>
      </c>
      <c r="IK543" s="84">
        <v>-5000</v>
      </c>
      <c r="IL543" s="84">
        <v>-10600</v>
      </c>
      <c r="IM543" s="84">
        <v>-7200</v>
      </c>
      <c r="IN543" s="84">
        <v>-7200</v>
      </c>
      <c r="IO543" s="84">
        <v>-9000</v>
      </c>
      <c r="IP543" s="84">
        <v>-9900</v>
      </c>
      <c r="IQ543" s="84">
        <v>-8300</v>
      </c>
      <c r="IR543" s="84">
        <v>-1200</v>
      </c>
      <c r="IS543" s="84">
        <v>-1300</v>
      </c>
    </row>
    <row r="544" spans="2:254" s="84" customFormat="1" x14ac:dyDescent="0.2">
      <c r="B544" s="81"/>
      <c r="C544" s="81"/>
      <c r="D544" s="81"/>
      <c r="E544" s="81"/>
      <c r="F544" s="81"/>
      <c r="G544" s="81"/>
      <c r="H544" s="81"/>
      <c r="P544" s="85"/>
      <c r="Q544" s="85"/>
      <c r="R544" s="85"/>
      <c r="S544" s="85"/>
      <c r="T544" s="85"/>
      <c r="U544" s="85"/>
      <c r="V544" s="85"/>
      <c r="AD544" s="81"/>
      <c r="AE544" s="81"/>
      <c r="AF544" s="81"/>
      <c r="AG544" s="81"/>
      <c r="AH544" s="81"/>
      <c r="AI544" s="81"/>
      <c r="AJ544" s="81"/>
      <c r="II544" s="84">
        <v>-1000</v>
      </c>
      <c r="IJ544" s="84">
        <v>3700</v>
      </c>
      <c r="IK544" s="84">
        <v>-6000</v>
      </c>
      <c r="IL544" s="84">
        <v>-12000</v>
      </c>
      <c r="IM544" s="84">
        <v>-9100</v>
      </c>
      <c r="IN544" s="84">
        <v>-5400</v>
      </c>
      <c r="IO544" s="84">
        <v>-8400</v>
      </c>
      <c r="IP544" s="84">
        <v>-8900</v>
      </c>
      <c r="IQ544" s="84">
        <v>-7500</v>
      </c>
      <c r="IR544" s="84">
        <v>-5400</v>
      </c>
      <c r="IS544" s="84">
        <v>1500</v>
      </c>
      <c r="IT544" s="84">
        <v>2900</v>
      </c>
    </row>
    <row r="545" spans="1:255" s="84" customFormat="1" x14ac:dyDescent="0.2">
      <c r="B545" s="81"/>
      <c r="C545" s="81"/>
      <c r="D545" s="81"/>
      <c r="E545" s="81"/>
      <c r="F545" s="81"/>
      <c r="G545" s="81"/>
      <c r="H545" s="81"/>
      <c r="P545" s="85"/>
      <c r="Q545" s="85"/>
      <c r="R545" s="85"/>
      <c r="S545" s="85"/>
      <c r="T545" s="85"/>
      <c r="U545" s="85"/>
      <c r="V545" s="85"/>
      <c r="AD545" s="81"/>
      <c r="AE545" s="81"/>
      <c r="AF545" s="81"/>
      <c r="AG545" s="81"/>
      <c r="AH545" s="81"/>
      <c r="AI545" s="81"/>
      <c r="AJ545" s="81"/>
      <c r="IJ545" s="84">
        <v>4000</v>
      </c>
      <c r="IK545" s="84">
        <v>-2900</v>
      </c>
      <c r="IL545" s="84">
        <v>-10800</v>
      </c>
      <c r="IM545" s="84">
        <v>-8200</v>
      </c>
      <c r="IN545" s="84">
        <v>-7500</v>
      </c>
      <c r="IO545" s="84">
        <v>-8400</v>
      </c>
      <c r="IP545" s="84">
        <v>-8600</v>
      </c>
      <c r="IQ545" s="84">
        <v>-6000</v>
      </c>
      <c r="IR545" s="84">
        <v>-4500</v>
      </c>
      <c r="IS545" s="84">
        <v>-1800</v>
      </c>
      <c r="IT545" s="84">
        <v>4700</v>
      </c>
      <c r="IU545" s="84">
        <v>5600</v>
      </c>
    </row>
    <row r="546" spans="1:255" s="84" customFormat="1" x14ac:dyDescent="0.2">
      <c r="B546" s="81"/>
      <c r="C546" s="81"/>
      <c r="D546" s="81"/>
      <c r="E546" s="81"/>
      <c r="F546" s="81"/>
      <c r="G546" s="81"/>
      <c r="H546" s="81"/>
      <c r="P546" s="85"/>
      <c r="Q546" s="85"/>
      <c r="R546" s="85"/>
      <c r="S546" s="85"/>
      <c r="T546" s="85"/>
      <c r="U546" s="85"/>
      <c r="V546" s="85"/>
      <c r="AD546" s="81"/>
      <c r="AE546" s="81"/>
      <c r="AF546" s="81"/>
      <c r="AG546" s="81"/>
      <c r="AH546" s="81"/>
      <c r="AI546" s="81"/>
      <c r="AJ546" s="81"/>
      <c r="IK546" s="84">
        <v>-2500</v>
      </c>
      <c r="IL546" s="84">
        <v>-8100</v>
      </c>
      <c r="IM546" s="84">
        <v>-6900</v>
      </c>
      <c r="IN546" s="84">
        <v>-9900</v>
      </c>
      <c r="IO546" s="84">
        <v>-13500</v>
      </c>
      <c r="IP546" s="84">
        <v>-8900</v>
      </c>
      <c r="IQ546" s="84">
        <v>-3700</v>
      </c>
      <c r="IR546" s="84">
        <v>-3200</v>
      </c>
      <c r="IS546" s="84">
        <v>-5100</v>
      </c>
      <c r="IT546" s="84">
        <v>-2600</v>
      </c>
      <c r="IU546" s="84">
        <v>4500</v>
      </c>
    </row>
    <row r="547" spans="1:255" s="84" customFormat="1" x14ac:dyDescent="0.2">
      <c r="B547" s="81"/>
      <c r="C547" s="81"/>
      <c r="D547" s="81"/>
      <c r="E547" s="81"/>
      <c r="F547" s="81"/>
      <c r="G547" s="81"/>
      <c r="H547" s="81"/>
      <c r="P547" s="85"/>
      <c r="Q547" s="85"/>
      <c r="R547" s="85"/>
      <c r="S547" s="85"/>
      <c r="T547" s="85"/>
      <c r="U547" s="85"/>
      <c r="V547" s="85"/>
      <c r="AD547" s="81"/>
      <c r="AE547" s="81"/>
      <c r="AF547" s="81"/>
      <c r="AG547" s="81"/>
      <c r="AH547" s="81"/>
      <c r="AI547" s="81"/>
      <c r="AJ547" s="81"/>
      <c r="IL547" s="84">
        <v>-5800</v>
      </c>
      <c r="IM547" s="84">
        <v>-8100</v>
      </c>
      <c r="IN547" s="84">
        <v>-6600</v>
      </c>
      <c r="IO547" s="84">
        <v>-11000</v>
      </c>
      <c r="IP547" s="84">
        <v>-8000</v>
      </c>
      <c r="IQ547" s="84">
        <v>-3800</v>
      </c>
      <c r="IR547" s="84">
        <v>-900</v>
      </c>
      <c r="IS547" s="84">
        <v>-2700</v>
      </c>
      <c r="IT547" s="84">
        <v>-3000</v>
      </c>
      <c r="IU547" s="84">
        <v>-700</v>
      </c>
    </row>
    <row r="548" spans="1:255" s="84" customFormat="1" x14ac:dyDescent="0.2">
      <c r="B548" s="81"/>
      <c r="C548" s="81"/>
      <c r="D548" s="81"/>
      <c r="E548" s="81"/>
      <c r="F548" s="81"/>
      <c r="G548" s="81"/>
      <c r="H548" s="81"/>
      <c r="P548" s="85"/>
      <c r="Q548" s="85"/>
      <c r="R548" s="85"/>
      <c r="S548" s="85"/>
      <c r="T548" s="85"/>
      <c r="U548" s="85"/>
      <c r="V548" s="85"/>
      <c r="AD548" s="81"/>
      <c r="AE548" s="81"/>
      <c r="AF548" s="81"/>
      <c r="AG548" s="81"/>
      <c r="AH548" s="81"/>
      <c r="AI548" s="81"/>
      <c r="AJ548" s="81"/>
      <c r="IP548" s="84">
        <v>-8900</v>
      </c>
      <c r="IQ548" s="84">
        <v>-3700</v>
      </c>
      <c r="IR548" s="84">
        <v>-1500</v>
      </c>
      <c r="IS548" s="84">
        <v>100</v>
      </c>
      <c r="IT548" s="84">
        <v>-4800</v>
      </c>
      <c r="IU548" s="84">
        <v>-1000</v>
      </c>
    </row>
    <row r="549" spans="1:255" s="84" customFormat="1" x14ac:dyDescent="0.2">
      <c r="B549" s="81"/>
      <c r="C549" s="81"/>
      <c r="D549" s="81"/>
      <c r="E549" s="81"/>
      <c r="F549" s="81"/>
      <c r="G549" s="81"/>
      <c r="H549" s="81"/>
      <c r="P549" s="85"/>
      <c r="Q549" s="85"/>
      <c r="R549" s="85"/>
      <c r="S549" s="85"/>
      <c r="T549" s="85"/>
      <c r="U549" s="85"/>
      <c r="V549" s="85"/>
      <c r="AD549" s="81"/>
      <c r="AE549" s="81"/>
      <c r="AF549" s="81"/>
      <c r="AG549" s="81"/>
      <c r="AH549" s="81"/>
      <c r="AI549" s="81"/>
      <c r="AJ549" s="81"/>
      <c r="IQ549" s="84">
        <v>-5100</v>
      </c>
      <c r="IR549" s="84">
        <v>300</v>
      </c>
      <c r="IS549" s="84">
        <v>-2700</v>
      </c>
      <c r="IT549" s="84">
        <v>-4200</v>
      </c>
      <c r="IU549" s="84">
        <v>-1400</v>
      </c>
    </row>
    <row r="550" spans="1:255" s="84" customFormat="1" x14ac:dyDescent="0.2">
      <c r="B550" s="81"/>
      <c r="C550" s="81"/>
      <c r="D550" s="81"/>
      <c r="E550" s="81"/>
      <c r="F550" s="81"/>
      <c r="G550" s="81"/>
      <c r="H550" s="81"/>
      <c r="P550" s="85"/>
      <c r="Q550" s="85"/>
      <c r="R550" s="85"/>
      <c r="S550" s="85"/>
      <c r="T550" s="85"/>
      <c r="U550" s="85"/>
      <c r="V550" s="85"/>
      <c r="AD550" s="81"/>
      <c r="AE550" s="81"/>
      <c r="AF550" s="81"/>
      <c r="AG550" s="81"/>
      <c r="AH550" s="81"/>
      <c r="AI550" s="81"/>
      <c r="AJ550" s="81"/>
      <c r="IR550" s="84">
        <v>-1300</v>
      </c>
      <c r="IS550" s="84">
        <v>-2400</v>
      </c>
      <c r="IT550" s="84">
        <v>-3700</v>
      </c>
      <c r="IU550" s="84">
        <v>5700</v>
      </c>
    </row>
    <row r="551" spans="1:255" s="84" customFormat="1" x14ac:dyDescent="0.2">
      <c r="B551" s="81"/>
      <c r="C551" s="81"/>
      <c r="D551" s="81"/>
      <c r="E551" s="81"/>
      <c r="F551" s="81"/>
      <c r="G551" s="81"/>
      <c r="H551" s="81"/>
      <c r="P551" s="85"/>
      <c r="Q551" s="85"/>
      <c r="R551" s="85"/>
      <c r="S551" s="85"/>
      <c r="T551" s="85"/>
      <c r="U551" s="85"/>
      <c r="V551" s="85"/>
      <c r="AD551" s="81"/>
      <c r="AE551" s="81"/>
      <c r="AF551" s="81"/>
      <c r="AG551" s="81"/>
      <c r="AH551" s="81"/>
      <c r="AI551" s="81"/>
      <c r="AJ551" s="81"/>
      <c r="IS551" s="84">
        <v>-1500</v>
      </c>
      <c r="IT551" s="84">
        <v>-1300</v>
      </c>
      <c r="IU551" s="84">
        <v>4900</v>
      </c>
    </row>
    <row r="552" spans="1:255" s="84" customFormat="1" x14ac:dyDescent="0.2">
      <c r="B552" s="81">
        <f>B382-B374</f>
        <v>-3000</v>
      </c>
      <c r="C552" s="81">
        <f>C382-C375</f>
        <v>-2500</v>
      </c>
      <c r="D552" s="81">
        <f>D383-D376</f>
        <v>700</v>
      </c>
      <c r="E552" s="81">
        <f>E384-E378</f>
        <v>2400</v>
      </c>
      <c r="F552" s="81">
        <f>F385-F378</f>
        <v>1300</v>
      </c>
      <c r="G552" s="81">
        <f>G385-G378</f>
        <v>-1300</v>
      </c>
      <c r="H552" s="81">
        <f>H386-H378</f>
        <v>-1500</v>
      </c>
      <c r="I552" s="81">
        <f>I386-I379</f>
        <v>2500</v>
      </c>
      <c r="J552" s="84">
        <f>J386-J380</f>
        <v>1100</v>
      </c>
      <c r="K552" s="84">
        <f>K388-K381</f>
        <v>1600</v>
      </c>
      <c r="L552" s="84">
        <f>L389-L382</f>
        <v>1200</v>
      </c>
      <c r="M552" s="84">
        <f>M390-M383</f>
        <v>2800</v>
      </c>
      <c r="N552" s="84">
        <f>N391-N383</f>
        <v>3300</v>
      </c>
      <c r="O552" s="84">
        <f>O392-O383</f>
        <v>-1000</v>
      </c>
      <c r="P552" s="85">
        <f>P392-P384</f>
        <v>-200</v>
      </c>
      <c r="Q552" s="85">
        <f>Q392-Q385</f>
        <v>700</v>
      </c>
      <c r="R552" s="85">
        <f>R393-R386</f>
        <v>2600</v>
      </c>
      <c r="S552" s="85">
        <f>S394-S387</f>
        <v>2600</v>
      </c>
      <c r="T552" s="85">
        <f>T395-T388</f>
        <v>2200</v>
      </c>
      <c r="U552" s="85">
        <f>U396-U388</f>
        <v>800</v>
      </c>
      <c r="V552" s="85">
        <f>V397-V388</f>
        <v>1200</v>
      </c>
      <c r="W552" s="84">
        <f>W397-W389</f>
        <v>-1200</v>
      </c>
      <c r="X552" s="84">
        <f>X397-X390</f>
        <v>-1800</v>
      </c>
      <c r="Y552" s="84">
        <f>Y398-Y391</f>
        <v>-1700</v>
      </c>
      <c r="Z552" s="84">
        <f>Z399-Z392</f>
        <v>-3800</v>
      </c>
      <c r="AA552" s="84">
        <f>AA400-AA393</f>
        <v>800</v>
      </c>
      <c r="AB552" s="84">
        <f>AB401-AB393</f>
        <v>-300</v>
      </c>
      <c r="AC552" s="84">
        <f>AC402-AC393</f>
        <v>-1500</v>
      </c>
      <c r="AD552" s="81">
        <f>AD402-AD395</f>
        <v>1000</v>
      </c>
      <c r="AE552" s="81">
        <f>AE402-AE395</f>
        <v>-200</v>
      </c>
      <c r="AF552" s="81">
        <f>AF403-AF396</f>
        <v>-600</v>
      </c>
      <c r="AG552" s="81">
        <f>AG404-AG397</f>
        <v>-1300</v>
      </c>
      <c r="AH552" s="81">
        <f>AH405-AH398</f>
        <v>300</v>
      </c>
      <c r="AI552" s="81">
        <f>AI405-AI398</f>
        <v>-1500</v>
      </c>
      <c r="AJ552" s="81">
        <f>AJ406-AJ398</f>
        <v>-3700</v>
      </c>
      <c r="AK552" s="84">
        <f>AK406-AK399</f>
        <v>-2800</v>
      </c>
      <c r="AL552" s="84">
        <f>AL406-AL400</f>
        <v>-2500</v>
      </c>
      <c r="AM552" s="84">
        <f>AM407-AM401</f>
        <v>-3300</v>
      </c>
      <c r="AN552" s="84">
        <f>AN408-AN402</f>
        <v>-2600</v>
      </c>
      <c r="AO552" s="84">
        <f>AO409-AO403</f>
        <v>1700</v>
      </c>
      <c r="AP552" s="84">
        <f>AP410-AP403</f>
        <v>0</v>
      </c>
      <c r="AQ552" s="84">
        <f>AQ411-AQ403</f>
        <v>-3900</v>
      </c>
      <c r="AR552" s="84">
        <f>AR411-AR404</f>
        <v>-1200</v>
      </c>
      <c r="AS552" s="84">
        <f>AS411-AS405</f>
        <v>-1600</v>
      </c>
      <c r="AT552" s="84">
        <f>AT412-AT406</f>
        <v>-200</v>
      </c>
      <c r="AU552" s="84">
        <f>AU413-AU406</f>
        <v>-2100</v>
      </c>
      <c r="AV552" s="84">
        <f>AV414-AV407</f>
        <v>-1000</v>
      </c>
      <c r="AW552" s="84">
        <f>AW415-AW407</f>
        <v>-1200</v>
      </c>
      <c r="AX552" s="84">
        <f>AX416-AX407</f>
        <v>-3100</v>
      </c>
      <c r="AY552" s="84">
        <f>AY416-AY408</f>
        <v>-1400</v>
      </c>
      <c r="AZ552" s="84">
        <f>AZ416-AZ409</f>
        <v>-900</v>
      </c>
      <c r="BA552" s="84">
        <f>BA416-BA410</f>
        <v>0</v>
      </c>
      <c r="BB552" s="84">
        <f>BB416-BB411</f>
        <v>-200</v>
      </c>
      <c r="BC552" s="84">
        <f>BC417-BC412</f>
        <v>-800</v>
      </c>
      <c r="BD552" s="84">
        <f>BD418-BD412</f>
        <v>-100</v>
      </c>
      <c r="BE552" s="84">
        <f>BE419-BE412</f>
        <v>-1500</v>
      </c>
      <c r="BF552" s="84">
        <f>BF419-BF413</f>
        <v>-2300</v>
      </c>
      <c r="BG552" s="84">
        <f>BG419-BG414</f>
        <v>-400</v>
      </c>
      <c r="BH552" s="84">
        <f>BH420-BH415</f>
        <v>400</v>
      </c>
      <c r="BI552" s="84">
        <f>BI421-BI417</f>
        <v>600</v>
      </c>
      <c r="BJ552" s="84">
        <f>BJ422-BJ417</f>
        <v>-100</v>
      </c>
      <c r="BK552" s="84">
        <f>BK423-BK417</f>
        <v>800</v>
      </c>
      <c r="BL552" s="84">
        <f>BL424-BL417</f>
        <v>1800</v>
      </c>
      <c r="BM552" s="84">
        <f>BM424-BM417</f>
        <v>600</v>
      </c>
      <c r="BN552" s="84">
        <f>BN424-BN417</f>
        <v>1100</v>
      </c>
      <c r="BO552" s="84">
        <f>BO425-BO418</f>
        <v>1700</v>
      </c>
      <c r="BP552" s="84">
        <f>BP426-BP419</f>
        <v>700</v>
      </c>
      <c r="BQ552" s="84">
        <f>BQ427-BQ420</f>
        <v>2000</v>
      </c>
      <c r="BR552" s="84">
        <f>BR428-BR420</f>
        <v>1000</v>
      </c>
      <c r="BS552" s="84">
        <f>BS429-BS420</f>
        <v>600</v>
      </c>
      <c r="BT552" s="84">
        <f>BT429-BT421</f>
        <v>-300</v>
      </c>
      <c r="BU552" s="84">
        <f>BU429-BU422</f>
        <v>-1400</v>
      </c>
      <c r="BV552" s="84">
        <f>BV430-BV423</f>
        <v>-2300</v>
      </c>
      <c r="BW552" s="84">
        <f>BW431-BW424</f>
        <v>-2800</v>
      </c>
      <c r="BX552" s="84">
        <f>BX432-BX425</f>
        <v>200</v>
      </c>
      <c r="BY552" s="84">
        <f>BY433-BY425</f>
        <v>-600</v>
      </c>
      <c r="BZ552" s="84">
        <f>BZ434-BZ425</f>
        <v>-3900</v>
      </c>
      <c r="CA552" s="84">
        <f>CA434-CA426</f>
        <v>-900</v>
      </c>
      <c r="CB552" s="84">
        <f>CB434-CB427</f>
        <v>-1500</v>
      </c>
      <c r="CC552" s="84">
        <f>CC435-CC428</f>
        <v>-3000</v>
      </c>
      <c r="CD552" s="84">
        <f>CD436-CD429</f>
        <v>-1900</v>
      </c>
      <c r="CE552" s="84">
        <f>CE437-CE430</f>
        <v>600</v>
      </c>
      <c r="CF552" s="84">
        <f>CF438-CF430</f>
        <v>2300</v>
      </c>
      <c r="CG552" s="84">
        <f>CG439-CG430</f>
        <v>100</v>
      </c>
      <c r="CH552" s="84">
        <f>CH439-CH431</f>
        <v>100</v>
      </c>
      <c r="CI552" s="84">
        <f>CI439-CI433</f>
        <v>1200</v>
      </c>
      <c r="CJ552" s="84">
        <f>CJ440-CJ433</f>
        <v>-400</v>
      </c>
      <c r="CK552" s="84">
        <f>CK441-CK434</f>
        <v>800</v>
      </c>
      <c r="CL552" s="84">
        <f>CL442-CL435</f>
        <v>500</v>
      </c>
      <c r="CM552" s="84">
        <f>CM443-CM435</f>
        <v>500</v>
      </c>
      <c r="CN552" s="84">
        <f>CN444-CN436</f>
        <v>1600</v>
      </c>
      <c r="CO552" s="84">
        <f>CO444-CO436</f>
        <v>2200</v>
      </c>
      <c r="CP552" s="84">
        <f>CP444-CP437</f>
        <v>1100</v>
      </c>
      <c r="CQ552" s="84">
        <f>CQ445-CQ438</f>
        <v>-900</v>
      </c>
      <c r="CR552" s="84">
        <f>CR446-CR439</f>
        <v>100</v>
      </c>
      <c r="CS552" s="84">
        <f>CS447-CS440</f>
        <v>3800</v>
      </c>
      <c r="CT552" s="84">
        <f>CT448-CT440</f>
        <v>1800</v>
      </c>
      <c r="CU552" s="84">
        <f>CU449-CU440</f>
        <v>1800</v>
      </c>
      <c r="CV552" s="84">
        <f>CV449-CV441</f>
        <v>-1000</v>
      </c>
      <c r="CW552" s="84">
        <f>CW449-CW442</f>
        <v>-600</v>
      </c>
      <c r="CX552" s="84">
        <f>CX450-CX443</f>
        <v>900</v>
      </c>
      <c r="CY552" s="84">
        <f>CY451-CY444</f>
        <v>1200</v>
      </c>
      <c r="CZ552" s="84">
        <f>CZ452-CZ445</f>
        <v>1400</v>
      </c>
      <c r="DA552" s="84">
        <f>DA453-DA445</f>
        <v>-1559</v>
      </c>
      <c r="DB552" s="84">
        <f>DB454-DB445</f>
        <v>600</v>
      </c>
      <c r="DC552" s="84">
        <f>DC454-DC446</f>
        <v>100</v>
      </c>
      <c r="DD552" s="84">
        <f>DD454-DD447</f>
        <v>500</v>
      </c>
      <c r="DE552" s="84">
        <f>DE455-DE448</f>
        <v>1500</v>
      </c>
      <c r="DF552" s="84">
        <f>DF456-DF449</f>
        <v>1400</v>
      </c>
      <c r="DG552" s="84">
        <f>DG457-DG450</f>
        <v>1300</v>
      </c>
      <c r="DH552" s="84">
        <f>DH458-DH450</f>
        <v>3500</v>
      </c>
      <c r="DI552" s="84">
        <f>DI459-DI450</f>
        <v>4800</v>
      </c>
      <c r="DJ552" s="84">
        <f>DJ459-DJ451</f>
        <v>3400</v>
      </c>
      <c r="DK552" s="84">
        <f>DK459-DK452</f>
        <v>2300</v>
      </c>
      <c r="DL552" s="84">
        <f>DL459-DL453</f>
        <v>1100</v>
      </c>
      <c r="DM552" s="84">
        <f>DM460-DM454</f>
        <v>5900</v>
      </c>
      <c r="DN552" s="84">
        <f>DN461-DN455</f>
        <v>4500</v>
      </c>
      <c r="DO552" s="84">
        <f>DO462-DO455</f>
        <v>1500</v>
      </c>
      <c r="DP552" s="84">
        <f>DP463-DP455</f>
        <v>-400</v>
      </c>
      <c r="DQ552" s="84">
        <f>DQ463-DQ456</f>
        <v>-2800</v>
      </c>
      <c r="DR552" s="84">
        <f>DR464-DR457</f>
        <v>-3100</v>
      </c>
      <c r="DS552" s="84">
        <f>DS464-DS458</f>
        <v>-600</v>
      </c>
      <c r="DT552" s="84">
        <f>DT465-DT460</f>
        <v>5300</v>
      </c>
      <c r="DU552" s="84">
        <f>DU466-DU460</f>
        <v>3000</v>
      </c>
      <c r="DV552" s="84">
        <f>DV467-DV460</f>
        <v>3500</v>
      </c>
      <c r="DW552" s="84">
        <f>DW467-DW460</f>
        <v>-900</v>
      </c>
      <c r="DX552" s="84">
        <f>DX467-DX460</f>
        <v>-300</v>
      </c>
      <c r="DY552" s="84">
        <f>DY467-DY461</f>
        <v>-600</v>
      </c>
      <c r="DZ552" s="84">
        <f>DZ468-DZ462</f>
        <v>1200</v>
      </c>
      <c r="EA552" s="84">
        <f>EA469-EA463</f>
        <v>1800</v>
      </c>
      <c r="EB552" s="84">
        <f>EB470-EB464</f>
        <v>1900</v>
      </c>
      <c r="EC552" s="84">
        <f>EC471-EC464</f>
        <v>400</v>
      </c>
      <c r="ED552" s="84">
        <f>ED472-ED464</f>
        <v>100</v>
      </c>
      <c r="EE552" s="84">
        <f>EE472-EE465</f>
        <v>1100</v>
      </c>
      <c r="EF552" s="84">
        <f>EF472-EF466</f>
        <v>200</v>
      </c>
      <c r="EG552" s="84">
        <f>EG473-EG467</f>
        <v>-1500</v>
      </c>
      <c r="EH552" s="84">
        <f>EH474-EH468</f>
        <v>1700</v>
      </c>
      <c r="EI552" s="84">
        <f>EI475-EI468</f>
        <v>900</v>
      </c>
      <c r="EJ552" s="84">
        <f>EJ476-EJ468</f>
        <v>-1500</v>
      </c>
      <c r="EK552" s="84">
        <f>EK477-EK468</f>
        <v>-1500</v>
      </c>
      <c r="EL552" s="84">
        <f>EL477-EL469</f>
        <v>400</v>
      </c>
      <c r="EM552" s="84">
        <f>EM477-EM470</f>
        <v>-1600</v>
      </c>
      <c r="EN552" s="84">
        <f>EN478-EN471</f>
        <v>-1200</v>
      </c>
      <c r="EO552" s="84">
        <f>EO480-EO472</f>
        <v>-3500</v>
      </c>
      <c r="EP552" s="84">
        <f>EP480-EP473</f>
        <v>-200</v>
      </c>
      <c r="EQ552" s="84">
        <f>EQ481-EQ473</f>
        <v>-600</v>
      </c>
      <c r="ER552" s="84">
        <f>ER482-ER473</f>
        <v>400</v>
      </c>
      <c r="ES552" s="84">
        <f>ES482-ES474</f>
        <v>2600</v>
      </c>
      <c r="ET552" s="84">
        <f>ET482-ET475</f>
        <v>6800</v>
      </c>
      <c r="EU552" s="84">
        <f>EU483-EU476</f>
        <v>9400</v>
      </c>
      <c r="EV552" s="84">
        <f>EV484-EV477</f>
        <v>6000</v>
      </c>
      <c r="EW552" s="84">
        <f>EW485-EW478</f>
        <v>2600</v>
      </c>
      <c r="EX552" s="84">
        <f>EX486-EX478</f>
        <v>-700</v>
      </c>
      <c r="EY552" s="84">
        <f>EY487-EY478</f>
        <v>-4500</v>
      </c>
      <c r="EZ552" s="84">
        <f>EZ487-EZ479</f>
        <v>-7000</v>
      </c>
      <c r="FA552" s="84">
        <f>FA487-FA480</f>
        <v>-2700</v>
      </c>
      <c r="FB552" s="84">
        <f>FB488-FB481</f>
        <v>-1600</v>
      </c>
      <c r="FC552" s="84">
        <f>FC489-FC482</f>
        <v>1200</v>
      </c>
      <c r="FD552" s="84">
        <f>FD490-FD483</f>
        <v>0</v>
      </c>
      <c r="FE552" s="84">
        <f>FE491-FE483</f>
        <v>-1200</v>
      </c>
      <c r="FF552" s="84">
        <f>FF492-FF483</f>
        <v>-3400</v>
      </c>
      <c r="FG552" s="84">
        <f>FG492-FG484</f>
        <v>-5100</v>
      </c>
      <c r="FH552" s="84">
        <f>FH492-FH485</f>
        <v>-4300</v>
      </c>
      <c r="FI552" s="84">
        <f>FI493-FI486</f>
        <v>-3600</v>
      </c>
      <c r="FJ552" s="84">
        <f>FJ494-FJ487</f>
        <v>-2100</v>
      </c>
      <c r="FK552" s="84">
        <f>FK495-FK488</f>
        <v>-4900</v>
      </c>
      <c r="FL552" s="84">
        <f>FL496-FL488</f>
        <v>-4400</v>
      </c>
      <c r="FM552" s="84">
        <f>FM497-FM489</f>
        <v>-6600</v>
      </c>
      <c r="FN552" s="84">
        <f>FN497-FN489</f>
        <v>-5900</v>
      </c>
      <c r="FO552" s="84">
        <f>FO497-FO490</f>
        <v>1100</v>
      </c>
      <c r="FP552" s="84">
        <f>FP498-FP492</f>
        <v>3400</v>
      </c>
      <c r="FQ552" s="84">
        <f>FQ499-FQ492</f>
        <v>900</v>
      </c>
      <c r="FR552" s="84">
        <f>FR500-FR493</f>
        <v>-3100</v>
      </c>
      <c r="FS552" s="84">
        <f>FS501-FS493</f>
        <v>-700</v>
      </c>
      <c r="FT552" s="84">
        <f>FT502-FT493</f>
        <v>-1700</v>
      </c>
      <c r="FU552" s="84">
        <f>FU502-FU494</f>
        <v>-1100</v>
      </c>
      <c r="FV552" s="84">
        <f>FV502-FV495</f>
        <v>-500</v>
      </c>
      <c r="FW552" s="84">
        <f>FW503-FW496</f>
        <v>-2900</v>
      </c>
      <c r="FX552" s="84">
        <f>FX504-FX497</f>
        <v>-3600</v>
      </c>
      <c r="FY552" s="84">
        <f>FY505-FY498</f>
        <v>400</v>
      </c>
      <c r="FZ552" s="84">
        <f>FZ506-FZ498</f>
        <v>2500</v>
      </c>
      <c r="GA552" s="84">
        <f>GA507-GA499</f>
        <v>-1000</v>
      </c>
      <c r="GB552" s="84">
        <f>GB507-GB499</f>
        <v>3600</v>
      </c>
      <c r="GC552" s="84">
        <f>GC507-GC500</f>
        <v>300</v>
      </c>
      <c r="GD552" s="84">
        <f>GD508-GD501</f>
        <v>3600</v>
      </c>
      <c r="GE552" s="84">
        <f>GE509-GE502</f>
        <v>5900</v>
      </c>
      <c r="GF552" s="84">
        <f>GF510-GF503</f>
        <v>7800</v>
      </c>
      <c r="GG552" s="84">
        <f>GG511-GG503</f>
        <v>6600</v>
      </c>
      <c r="GH552" s="84">
        <f>GH512-GH503</f>
        <v>2400</v>
      </c>
      <c r="GI552" s="84">
        <f>GI512-GI504</f>
        <v>1900</v>
      </c>
      <c r="GJ552" s="84">
        <f>GJ512-GJ505</f>
        <v>6800</v>
      </c>
      <c r="GK552" s="84">
        <f>GK513-GK506</f>
        <v>0</v>
      </c>
      <c r="GL552" s="84">
        <f>GL514-GL507</f>
        <v>2100</v>
      </c>
      <c r="GM552" s="84">
        <f>GM515-GM508</f>
        <v>8700</v>
      </c>
      <c r="GN552" s="84">
        <f>GN515-GN508</f>
        <v>300</v>
      </c>
      <c r="GO552" s="84">
        <f>GO515-GO508</f>
        <v>-3700</v>
      </c>
      <c r="GP552" s="84">
        <f>GP515-GP509</f>
        <v>-6900</v>
      </c>
      <c r="GQ552" s="84">
        <f>GQ515-GQ510</f>
        <v>-9700</v>
      </c>
      <c r="GR552" s="84">
        <f>GR516-GR511</f>
        <v>-3700</v>
      </c>
      <c r="GS552" s="84">
        <f>GS517-GS512</f>
        <v>-4200</v>
      </c>
      <c r="GT552" s="84">
        <f>GT518-GT513</f>
        <v>-4900</v>
      </c>
      <c r="GU552" s="84">
        <f>GU519-GU513</f>
        <v>-6100</v>
      </c>
      <c r="GV552" s="84">
        <f>GV520-GV513</f>
        <v>-5000</v>
      </c>
      <c r="GW552" s="84">
        <f>GW520-GW514</f>
        <v>-1300</v>
      </c>
      <c r="GX552" s="84">
        <f>GX520-GX515</f>
        <v>-200</v>
      </c>
      <c r="GY552" s="84">
        <f>GY521-GY516</f>
        <v>9100</v>
      </c>
      <c r="GZ552" s="84">
        <f>GZ522-GZ516</f>
        <v>5200</v>
      </c>
      <c r="HA552" s="84">
        <f>HA523-HA516</f>
        <v>4400</v>
      </c>
      <c r="HB552" s="84">
        <f>HB524-HB516</f>
        <v>8000</v>
      </c>
      <c r="HC552" s="84">
        <f>HC525-HC516</f>
        <v>1100</v>
      </c>
      <c r="HD552" s="84">
        <f>HD525-HD517</f>
        <v>8100</v>
      </c>
      <c r="HE552" s="84">
        <f>HE525-HE518</f>
        <v>8900</v>
      </c>
      <c r="HF552" s="84">
        <f>HF526-HF519</f>
        <v>700</v>
      </c>
      <c r="HG552" s="84">
        <f>HG527-HG520</f>
        <v>-7300</v>
      </c>
      <c r="HH552" s="84">
        <f>HH528-HH521</f>
        <v>9800</v>
      </c>
      <c r="HI552" s="84">
        <f>HI529-HI521</f>
        <v>8300</v>
      </c>
      <c r="HJ552" s="84">
        <f>HJ530-HJ521</f>
        <v>-9200</v>
      </c>
      <c r="HK552" s="84">
        <f>HK530-HK522</f>
        <v>-7600</v>
      </c>
      <c r="HL552" s="84">
        <f>HL530-HL523</f>
        <v>-24100</v>
      </c>
      <c r="HM552" s="84">
        <f>HM531-HM524</f>
        <v>-7400</v>
      </c>
      <c r="HN552" s="84">
        <f>HN532-HN525</f>
        <v>-900</v>
      </c>
      <c r="HO552" s="84">
        <f>HO533-HO526</f>
        <v>6300</v>
      </c>
      <c r="HP552" s="84">
        <f>HP534-HP526</f>
        <v>3500</v>
      </c>
      <c r="HQ552" s="84">
        <f>HQ535-HQ526</f>
        <v>6000</v>
      </c>
      <c r="HR552" s="84">
        <f>HR535-HR527</f>
        <v>1800</v>
      </c>
      <c r="HS552" s="84">
        <f>HS535-HS528</f>
        <v>1200</v>
      </c>
      <c r="HT552" s="84">
        <f>HT535-HT529</f>
        <v>-1500</v>
      </c>
      <c r="HU552" s="84">
        <f>HU535-HU530</f>
        <v>1100</v>
      </c>
      <c r="HV552" s="84">
        <f>HV536-HV531</f>
        <v>5800</v>
      </c>
      <c r="HW552" s="84">
        <f>HW537-HW531</f>
        <v>7100</v>
      </c>
      <c r="HX552" s="84">
        <f>HX538-HX532</f>
        <v>-2200</v>
      </c>
      <c r="HY552" s="84">
        <f>HY538-HY532</f>
        <v>-5600</v>
      </c>
      <c r="HZ552" s="84">
        <f>HZ538-HZ533</f>
        <v>-2300</v>
      </c>
      <c r="IA552" s="84">
        <f>IA538-IA534</f>
        <v>-2200</v>
      </c>
      <c r="IB552" s="84">
        <f>IB539-IB537</f>
        <v>2400</v>
      </c>
      <c r="IC552" s="84">
        <f>IC540-IC537</f>
        <v>4600</v>
      </c>
      <c r="ID552" s="84">
        <f>ID541-ID537</f>
        <v>6700</v>
      </c>
      <c r="IE552" s="84">
        <f>IE542-IE537</f>
        <v>1000</v>
      </c>
      <c r="IF552" s="84">
        <f>IF542-IF537</f>
        <v>-9300</v>
      </c>
      <c r="IG552" s="84">
        <f>IG542-IG537</f>
        <v>-10100</v>
      </c>
      <c r="IH552" s="84">
        <f>IH543-IH537</f>
        <v>-12300</v>
      </c>
      <c r="II552" s="84">
        <f>II544-II538</f>
        <v>-6900</v>
      </c>
      <c r="IJ552" s="84">
        <f>IJ545-IJ539</f>
        <v>7900</v>
      </c>
      <c r="IK552" s="84">
        <f>IK546-IK539</f>
        <v>-900</v>
      </c>
      <c r="IL552" s="84">
        <f>IL547-IL539</f>
        <v>-5400</v>
      </c>
      <c r="IM552" s="84">
        <f>IM547-IM539</f>
        <v>-4400</v>
      </c>
      <c r="IN552" s="84">
        <f>IN547-IN540</f>
        <v>-2500</v>
      </c>
      <c r="IO552" s="84">
        <f>IO547-IO541</f>
        <v>-5700</v>
      </c>
      <c r="IP552" s="84">
        <f>IP548-IP542</f>
        <v>-3100</v>
      </c>
      <c r="IQ552" s="84">
        <f>IQ549-IQ543</f>
        <v>3200</v>
      </c>
      <c r="IR552" s="84">
        <f>IR550-IR543</f>
        <v>-100</v>
      </c>
      <c r="IS552" s="84">
        <f>IS551-IS543</f>
        <v>-200</v>
      </c>
      <c r="IT552" s="84">
        <f>IT551-IT544</f>
        <v>-4200</v>
      </c>
      <c r="IU552" s="84">
        <f>IU551-IU545</f>
        <v>-700</v>
      </c>
    </row>
    <row r="553" spans="1:255" s="80" customFormat="1" x14ac:dyDescent="0.2">
      <c r="B553" s="82"/>
      <c r="C553" s="82"/>
      <c r="D553" s="82"/>
      <c r="E553" s="82"/>
      <c r="F553" s="82"/>
      <c r="G553" s="82"/>
      <c r="H553" s="82"/>
      <c r="P553" s="83"/>
      <c r="Q553" s="83"/>
      <c r="R553" s="83"/>
      <c r="S553" s="83"/>
      <c r="T553" s="83"/>
      <c r="U553" s="83"/>
      <c r="V553" s="83"/>
      <c r="AD553" s="82"/>
      <c r="AE553" s="82"/>
      <c r="AF553" s="82"/>
      <c r="AG553" s="81" t="s">
        <v>23</v>
      </c>
      <c r="AH553" s="82"/>
      <c r="AI553" s="82"/>
      <c r="AJ553" s="82"/>
      <c r="CU553" s="84"/>
      <c r="IA553" s="80">
        <v>0</v>
      </c>
    </row>
    <row r="554" spans="1:255" x14ac:dyDescent="0.2">
      <c r="B554" s="47"/>
      <c r="C554" s="47"/>
      <c r="D554" s="47"/>
      <c r="E554" s="47"/>
      <c r="F554" s="47"/>
      <c r="G554" s="47"/>
      <c r="H554" s="47"/>
      <c r="AD554" s="47"/>
      <c r="AE554" s="47"/>
      <c r="AF554" s="47"/>
      <c r="AG554" s="47"/>
      <c r="AH554" s="47"/>
      <c r="AI554" s="47"/>
      <c r="AJ554" s="47"/>
    </row>
    <row r="555" spans="1:255" x14ac:dyDescent="0.2">
      <c r="B555" s="47"/>
      <c r="C555" s="47"/>
      <c r="D555" s="47"/>
      <c r="E555" s="47"/>
      <c r="F555" s="47"/>
      <c r="G555" s="47"/>
      <c r="H555" s="47"/>
      <c r="AD555" s="47"/>
      <c r="AE555" s="47"/>
      <c r="AF555" s="47"/>
      <c r="AG555" s="47"/>
      <c r="AH555" s="47"/>
      <c r="AI555" s="47"/>
      <c r="AJ555" s="47"/>
    </row>
    <row r="556" spans="1:255" s="11" customFormat="1" ht="10.199999999999999" thickBot="1" x14ac:dyDescent="0.25">
      <c r="A556" s="1"/>
      <c r="B556" s="3">
        <v>36910</v>
      </c>
      <c r="C556" s="4">
        <v>36911</v>
      </c>
      <c r="D556" s="3">
        <v>36912</v>
      </c>
      <c r="E556" s="4">
        <v>36913</v>
      </c>
      <c r="F556" s="3">
        <v>36914</v>
      </c>
      <c r="G556" s="4">
        <v>36915</v>
      </c>
      <c r="H556" s="3">
        <v>36916</v>
      </c>
      <c r="I556" s="4">
        <v>36917</v>
      </c>
      <c r="J556" s="3">
        <v>36918</v>
      </c>
      <c r="K556" s="4">
        <v>36919</v>
      </c>
      <c r="L556" s="3">
        <v>36920</v>
      </c>
      <c r="M556" s="4">
        <v>36921</v>
      </c>
      <c r="N556" s="3">
        <v>36922</v>
      </c>
      <c r="O556" s="4">
        <v>36923</v>
      </c>
      <c r="P556" s="3">
        <v>36924</v>
      </c>
      <c r="Q556" s="4">
        <v>36925</v>
      </c>
      <c r="R556" s="3">
        <v>36926</v>
      </c>
      <c r="S556" s="4">
        <v>36927</v>
      </c>
      <c r="T556" s="3">
        <v>36928</v>
      </c>
      <c r="U556" s="4">
        <v>36929</v>
      </c>
      <c r="V556" s="3">
        <v>36930</v>
      </c>
      <c r="W556" s="4">
        <v>36931</v>
      </c>
      <c r="X556" s="3">
        <v>36932</v>
      </c>
      <c r="Y556" s="4">
        <v>36933</v>
      </c>
      <c r="Z556" s="3">
        <v>36934</v>
      </c>
      <c r="AA556" s="4">
        <v>36935</v>
      </c>
      <c r="AB556" s="3">
        <v>36936</v>
      </c>
      <c r="AC556" s="4">
        <v>36937</v>
      </c>
      <c r="AD556" s="3">
        <v>36938</v>
      </c>
      <c r="AE556" s="4">
        <v>36939</v>
      </c>
      <c r="AF556" s="3">
        <v>36940</v>
      </c>
      <c r="AG556" s="4">
        <v>36941</v>
      </c>
      <c r="AH556" s="3">
        <v>36942</v>
      </c>
      <c r="AI556" s="4">
        <v>36943</v>
      </c>
      <c r="AJ556" s="3">
        <v>36944</v>
      </c>
      <c r="AK556" s="4">
        <v>36945</v>
      </c>
      <c r="AL556" s="3">
        <v>36946</v>
      </c>
      <c r="AM556" s="4">
        <v>36947</v>
      </c>
      <c r="AN556" s="3">
        <v>36948</v>
      </c>
      <c r="AO556" s="4">
        <v>36949</v>
      </c>
      <c r="AP556" s="3">
        <v>36950</v>
      </c>
      <c r="AQ556" s="4">
        <v>36951</v>
      </c>
      <c r="AR556" s="3">
        <v>36952</v>
      </c>
      <c r="AS556" s="4">
        <v>36953</v>
      </c>
      <c r="AT556" s="3">
        <v>36954</v>
      </c>
      <c r="AU556" s="4">
        <v>36955</v>
      </c>
      <c r="AV556" s="3">
        <v>36956</v>
      </c>
      <c r="AW556" s="4">
        <v>36957</v>
      </c>
      <c r="AX556" s="3">
        <v>36958</v>
      </c>
      <c r="AY556" s="4">
        <v>36959</v>
      </c>
      <c r="AZ556" s="3">
        <v>36960</v>
      </c>
      <c r="BA556" s="4">
        <v>36961</v>
      </c>
      <c r="BB556" s="3">
        <v>36962</v>
      </c>
      <c r="BC556" s="4">
        <v>36963</v>
      </c>
      <c r="BD556" s="3">
        <v>36964</v>
      </c>
      <c r="BE556" s="4">
        <v>36965</v>
      </c>
      <c r="BF556" s="3">
        <v>36966</v>
      </c>
      <c r="BG556" s="4">
        <v>36967</v>
      </c>
      <c r="BH556" s="3">
        <v>36968</v>
      </c>
      <c r="BI556" s="4">
        <v>36969</v>
      </c>
      <c r="BJ556" s="3">
        <v>36970</v>
      </c>
      <c r="BK556" s="4">
        <v>36971</v>
      </c>
      <c r="BL556" s="3">
        <v>36972</v>
      </c>
      <c r="BM556" s="4">
        <v>36973</v>
      </c>
      <c r="BN556" s="3">
        <v>36974</v>
      </c>
      <c r="BO556" s="4">
        <v>36975</v>
      </c>
      <c r="BP556" s="3">
        <v>36976</v>
      </c>
      <c r="BQ556" s="4">
        <v>36977</v>
      </c>
      <c r="BR556" s="3">
        <v>36978</v>
      </c>
      <c r="BS556" s="4">
        <v>36979</v>
      </c>
      <c r="BT556" s="3">
        <v>36980</v>
      </c>
      <c r="BU556" s="4">
        <v>36981</v>
      </c>
      <c r="BV556" s="3">
        <v>36982</v>
      </c>
      <c r="BW556" s="4">
        <v>36983</v>
      </c>
      <c r="BX556" s="3">
        <v>36984</v>
      </c>
      <c r="BY556" s="4">
        <v>36985</v>
      </c>
      <c r="BZ556" s="3">
        <v>36986</v>
      </c>
      <c r="CA556" s="4">
        <v>36987</v>
      </c>
      <c r="CB556" s="3">
        <v>36988</v>
      </c>
      <c r="CC556" s="4">
        <v>36989</v>
      </c>
      <c r="CD556" s="3">
        <v>36990</v>
      </c>
      <c r="CE556" s="4">
        <v>36991</v>
      </c>
      <c r="CF556" s="3">
        <v>36992</v>
      </c>
      <c r="CG556" s="4">
        <v>36993</v>
      </c>
      <c r="CH556" s="3">
        <v>36994</v>
      </c>
      <c r="CI556" s="4">
        <v>36995</v>
      </c>
      <c r="CJ556" s="3">
        <v>36996</v>
      </c>
      <c r="CK556" s="4">
        <v>36997</v>
      </c>
      <c r="CL556" s="3">
        <v>36998</v>
      </c>
      <c r="CM556" s="4">
        <v>36999</v>
      </c>
      <c r="CN556" s="3">
        <v>37000</v>
      </c>
      <c r="CO556" s="4">
        <v>37001</v>
      </c>
      <c r="CP556" s="3">
        <v>37002</v>
      </c>
      <c r="CQ556" s="4">
        <v>37003</v>
      </c>
      <c r="CR556" s="3">
        <v>37004</v>
      </c>
      <c r="CS556" s="4">
        <v>37005</v>
      </c>
      <c r="CT556" s="3">
        <v>37006</v>
      </c>
      <c r="CU556" s="4">
        <v>37007</v>
      </c>
      <c r="CV556" s="3">
        <v>37008</v>
      </c>
      <c r="CW556" s="4">
        <v>37009</v>
      </c>
      <c r="CX556" s="3">
        <v>37010</v>
      </c>
      <c r="CY556" s="4">
        <v>37011</v>
      </c>
      <c r="CZ556" s="3">
        <v>37012</v>
      </c>
      <c r="DA556" s="4">
        <v>37013</v>
      </c>
      <c r="DB556" s="3">
        <v>37014</v>
      </c>
      <c r="DC556" s="4">
        <v>37015</v>
      </c>
      <c r="DD556" s="3">
        <v>37016</v>
      </c>
      <c r="DE556" s="4">
        <v>37017</v>
      </c>
      <c r="DF556" s="3">
        <v>37018</v>
      </c>
      <c r="DG556" s="4">
        <v>37019</v>
      </c>
      <c r="DH556" s="3">
        <v>37020</v>
      </c>
      <c r="DI556" s="4">
        <v>37021</v>
      </c>
      <c r="DJ556" s="3">
        <v>37022</v>
      </c>
      <c r="DK556" s="4">
        <v>37023</v>
      </c>
      <c r="DL556" s="3">
        <v>37024</v>
      </c>
      <c r="DM556" s="4">
        <v>37025</v>
      </c>
      <c r="DN556" s="3">
        <v>37026</v>
      </c>
      <c r="DO556" s="4">
        <v>37027</v>
      </c>
      <c r="DP556" s="3">
        <v>37028</v>
      </c>
      <c r="DQ556" s="4">
        <v>37029</v>
      </c>
      <c r="DR556" s="3">
        <v>37030</v>
      </c>
      <c r="DS556" s="4">
        <v>37031</v>
      </c>
      <c r="DT556" s="3">
        <v>37032</v>
      </c>
      <c r="DU556" s="4">
        <v>37033</v>
      </c>
      <c r="DV556" s="3">
        <v>37034</v>
      </c>
      <c r="DW556" s="4">
        <v>37035</v>
      </c>
      <c r="DX556" s="3">
        <v>37036</v>
      </c>
      <c r="DY556" s="4">
        <v>37037</v>
      </c>
      <c r="DZ556" s="3">
        <v>37038</v>
      </c>
      <c r="EA556" s="4">
        <v>37039</v>
      </c>
      <c r="EB556" s="3">
        <v>37040</v>
      </c>
      <c r="EC556" s="4">
        <v>37041</v>
      </c>
      <c r="ED556" s="3">
        <v>37042</v>
      </c>
      <c r="EE556" s="4">
        <v>37043</v>
      </c>
      <c r="EF556" s="3">
        <v>37044</v>
      </c>
      <c r="EG556" s="4">
        <v>37045</v>
      </c>
      <c r="EH556" s="3">
        <v>37046</v>
      </c>
      <c r="EI556" s="4">
        <v>37047</v>
      </c>
      <c r="EJ556" s="3">
        <v>37048</v>
      </c>
      <c r="EK556" s="4">
        <v>37049</v>
      </c>
      <c r="EL556" s="3">
        <v>37050</v>
      </c>
      <c r="EM556" s="4">
        <v>37051</v>
      </c>
      <c r="EN556" s="3">
        <v>37052</v>
      </c>
      <c r="EO556" s="4">
        <v>37053</v>
      </c>
      <c r="EP556" s="3">
        <v>37054</v>
      </c>
      <c r="EQ556" s="4">
        <v>37055</v>
      </c>
      <c r="ER556" s="3">
        <v>37056</v>
      </c>
      <c r="ES556" s="4">
        <v>37057</v>
      </c>
      <c r="ET556" s="3">
        <v>37058</v>
      </c>
      <c r="EU556" s="4">
        <v>37059</v>
      </c>
      <c r="EV556" s="3">
        <v>37060</v>
      </c>
      <c r="EW556" s="4">
        <v>37061</v>
      </c>
      <c r="EX556" s="3">
        <v>37062</v>
      </c>
      <c r="EY556" s="4">
        <v>37063</v>
      </c>
      <c r="EZ556" s="3">
        <v>37064</v>
      </c>
      <c r="FA556" s="4">
        <v>37065</v>
      </c>
      <c r="FB556" s="3">
        <v>37066</v>
      </c>
      <c r="FC556" s="4">
        <v>37067</v>
      </c>
      <c r="FD556" s="3">
        <v>37068</v>
      </c>
      <c r="FE556" s="4">
        <v>37069</v>
      </c>
      <c r="FF556" s="3">
        <v>37070</v>
      </c>
      <c r="FG556" s="4">
        <v>37071</v>
      </c>
      <c r="FH556" s="3">
        <v>37072</v>
      </c>
      <c r="FI556" s="4">
        <v>37073</v>
      </c>
      <c r="FJ556" s="3">
        <v>37074</v>
      </c>
      <c r="FK556" s="4">
        <v>37075</v>
      </c>
      <c r="FL556" s="3">
        <v>37076</v>
      </c>
      <c r="FM556" s="4">
        <v>37077</v>
      </c>
      <c r="FN556" s="3">
        <v>37078</v>
      </c>
      <c r="FO556" s="4">
        <v>37079</v>
      </c>
      <c r="FP556" s="3">
        <v>37080</v>
      </c>
      <c r="FQ556" s="4">
        <v>37081</v>
      </c>
      <c r="FR556" s="3">
        <v>37082</v>
      </c>
      <c r="FS556" s="4">
        <v>37083</v>
      </c>
      <c r="FT556" s="3">
        <v>37084</v>
      </c>
      <c r="FU556" s="4">
        <v>37085</v>
      </c>
      <c r="FV556" s="3">
        <v>37086</v>
      </c>
      <c r="FW556" s="4">
        <v>37087</v>
      </c>
      <c r="FX556" s="3">
        <v>37088</v>
      </c>
      <c r="FY556" s="4">
        <v>37089</v>
      </c>
      <c r="FZ556" s="3">
        <v>37090</v>
      </c>
      <c r="GA556" s="4">
        <v>37091</v>
      </c>
      <c r="GB556" s="3">
        <v>37092</v>
      </c>
      <c r="GC556" s="4">
        <v>37093</v>
      </c>
      <c r="GD556" s="3">
        <v>37094</v>
      </c>
      <c r="GE556" s="4">
        <v>37095</v>
      </c>
      <c r="GF556" s="3">
        <v>37096</v>
      </c>
      <c r="GG556" s="4">
        <v>37097</v>
      </c>
      <c r="GH556" s="3">
        <v>37098</v>
      </c>
      <c r="GI556" s="4">
        <v>37099</v>
      </c>
      <c r="GJ556" s="3">
        <v>37100</v>
      </c>
      <c r="GK556" s="4">
        <v>37101</v>
      </c>
      <c r="GL556" s="3">
        <v>37102</v>
      </c>
      <c r="GM556" s="4">
        <v>37103</v>
      </c>
      <c r="GN556" s="3">
        <v>37104</v>
      </c>
      <c r="GO556" s="4">
        <v>37105</v>
      </c>
      <c r="GP556" s="3">
        <v>37106</v>
      </c>
      <c r="GQ556" s="4">
        <v>37107</v>
      </c>
      <c r="GR556" s="3">
        <v>37108</v>
      </c>
      <c r="GS556" s="4">
        <v>37109</v>
      </c>
      <c r="GT556" s="3">
        <v>37110</v>
      </c>
      <c r="GU556" s="4">
        <v>37111</v>
      </c>
      <c r="GV556" s="3">
        <v>37112</v>
      </c>
      <c r="GW556" s="4">
        <v>37113</v>
      </c>
      <c r="GX556" s="3">
        <v>37114</v>
      </c>
      <c r="GY556" s="4">
        <v>37115</v>
      </c>
      <c r="GZ556" s="3">
        <v>37116</v>
      </c>
      <c r="HA556" s="4">
        <v>37117</v>
      </c>
      <c r="HB556" s="3">
        <v>37118</v>
      </c>
      <c r="HC556" s="4">
        <v>37119</v>
      </c>
      <c r="HD556" s="3">
        <v>37120</v>
      </c>
      <c r="HE556" s="4">
        <v>37121</v>
      </c>
      <c r="HF556" s="3">
        <v>37122</v>
      </c>
      <c r="HG556" s="4">
        <v>37123</v>
      </c>
      <c r="HH556" s="3">
        <v>37124</v>
      </c>
      <c r="HI556" s="4">
        <v>37125</v>
      </c>
      <c r="HJ556" s="3">
        <v>37126</v>
      </c>
      <c r="HK556" s="4">
        <v>37127</v>
      </c>
      <c r="HL556" s="3">
        <v>37128</v>
      </c>
      <c r="HM556" s="4">
        <v>37129</v>
      </c>
      <c r="HN556" s="3">
        <v>37130</v>
      </c>
      <c r="HO556" s="4">
        <v>37131</v>
      </c>
      <c r="HP556" s="3">
        <v>37132</v>
      </c>
      <c r="HQ556" s="4">
        <v>37133</v>
      </c>
      <c r="HR556" s="3">
        <v>37134</v>
      </c>
      <c r="HS556" s="4">
        <v>37135</v>
      </c>
      <c r="HT556" s="3">
        <v>37136</v>
      </c>
      <c r="HU556" s="4">
        <v>37137</v>
      </c>
      <c r="HV556" s="3">
        <v>37138</v>
      </c>
      <c r="HW556" s="4">
        <v>37139</v>
      </c>
      <c r="HX556" s="3">
        <v>37140</v>
      </c>
      <c r="HY556" s="4">
        <v>37141</v>
      </c>
      <c r="HZ556" s="3">
        <v>37142</v>
      </c>
      <c r="IA556" s="4">
        <v>37143</v>
      </c>
      <c r="IB556" s="3">
        <v>37144</v>
      </c>
      <c r="IC556" s="4">
        <v>37145</v>
      </c>
      <c r="ID556" s="3">
        <v>37146</v>
      </c>
      <c r="IE556" s="4">
        <v>37147</v>
      </c>
      <c r="IF556" s="3">
        <v>37148</v>
      </c>
      <c r="IG556" s="4">
        <v>37149</v>
      </c>
      <c r="IH556" s="3">
        <v>37150</v>
      </c>
      <c r="II556" s="4">
        <v>37151</v>
      </c>
      <c r="IJ556" s="3">
        <v>37152</v>
      </c>
      <c r="IK556" s="4">
        <v>37153</v>
      </c>
      <c r="IL556" s="3">
        <v>37154</v>
      </c>
      <c r="IM556" s="4">
        <v>37155</v>
      </c>
      <c r="IN556" s="3">
        <v>37156</v>
      </c>
      <c r="IO556" s="4">
        <v>37157</v>
      </c>
      <c r="IP556" s="3">
        <v>37158</v>
      </c>
      <c r="IQ556" s="4">
        <v>37159</v>
      </c>
      <c r="IR556" s="3">
        <v>37160</v>
      </c>
      <c r="IS556" s="4">
        <v>37161</v>
      </c>
    </row>
    <row r="557" spans="1:255" s="11" customFormat="1" ht="10.199999999999999" thickBot="1" x14ac:dyDescent="0.25">
      <c r="A557" s="1"/>
      <c r="B557" s="6" t="s">
        <v>0</v>
      </c>
      <c r="C557" s="6" t="s">
        <v>1</v>
      </c>
      <c r="D557" s="6" t="s">
        <v>2</v>
      </c>
      <c r="E557" s="6" t="s">
        <v>3</v>
      </c>
      <c r="F557" s="6" t="s">
        <v>4</v>
      </c>
      <c r="G557" s="6" t="s">
        <v>5</v>
      </c>
      <c r="H557" s="6" t="s">
        <v>6</v>
      </c>
      <c r="I557" s="6" t="s">
        <v>0</v>
      </c>
      <c r="J557" s="6" t="s">
        <v>1</v>
      </c>
      <c r="K557" s="6" t="s">
        <v>2</v>
      </c>
      <c r="L557" s="6" t="s">
        <v>3</v>
      </c>
      <c r="M557" s="6" t="s">
        <v>4</v>
      </c>
      <c r="N557" s="6" t="s">
        <v>5</v>
      </c>
      <c r="O557" s="6" t="s">
        <v>6</v>
      </c>
      <c r="P557" s="6" t="s">
        <v>0</v>
      </c>
      <c r="Q557" s="6" t="s">
        <v>1</v>
      </c>
      <c r="R557" s="6" t="s">
        <v>2</v>
      </c>
      <c r="S557" s="6" t="s">
        <v>3</v>
      </c>
      <c r="T557" s="6" t="s">
        <v>4</v>
      </c>
      <c r="U557" s="6" t="s">
        <v>5</v>
      </c>
      <c r="V557" s="6" t="s">
        <v>6</v>
      </c>
      <c r="W557" s="6" t="s">
        <v>0</v>
      </c>
      <c r="X557" s="6" t="s">
        <v>1</v>
      </c>
      <c r="Y557" s="6" t="s">
        <v>2</v>
      </c>
      <c r="Z557" s="6" t="s">
        <v>3</v>
      </c>
      <c r="AA557" s="6" t="s">
        <v>4</v>
      </c>
      <c r="AB557" s="6" t="s">
        <v>5</v>
      </c>
      <c r="AC557" s="6" t="s">
        <v>6</v>
      </c>
      <c r="AD557" s="6" t="s">
        <v>0</v>
      </c>
      <c r="AE557" s="6" t="s">
        <v>1</v>
      </c>
      <c r="AF557" s="6" t="s">
        <v>2</v>
      </c>
      <c r="AG557" s="6" t="s">
        <v>3</v>
      </c>
      <c r="AH557" s="6" t="s">
        <v>4</v>
      </c>
      <c r="AI557" s="6" t="s">
        <v>5</v>
      </c>
      <c r="AJ557" s="6" t="s">
        <v>6</v>
      </c>
      <c r="AK557" s="6" t="s">
        <v>0</v>
      </c>
      <c r="AL557" s="6" t="s">
        <v>1</v>
      </c>
      <c r="AM557" s="6" t="s">
        <v>2</v>
      </c>
      <c r="AN557" s="6" t="s">
        <v>3</v>
      </c>
      <c r="AO557" s="6" t="s">
        <v>4</v>
      </c>
      <c r="AP557" s="6" t="s">
        <v>5</v>
      </c>
      <c r="AQ557" s="6" t="s">
        <v>6</v>
      </c>
      <c r="AR557" s="6" t="s">
        <v>0</v>
      </c>
      <c r="AS557" s="6" t="s">
        <v>1</v>
      </c>
      <c r="AT557" s="6" t="s">
        <v>2</v>
      </c>
      <c r="AU557" s="6" t="s">
        <v>3</v>
      </c>
      <c r="AV557" s="6" t="s">
        <v>4</v>
      </c>
      <c r="AW557" s="6" t="s">
        <v>5</v>
      </c>
      <c r="AX557" s="6" t="s">
        <v>6</v>
      </c>
      <c r="AY557" s="6" t="s">
        <v>0</v>
      </c>
      <c r="AZ557" s="6" t="s">
        <v>1</v>
      </c>
      <c r="BA557" s="6" t="s">
        <v>2</v>
      </c>
      <c r="BB557" s="6" t="s">
        <v>3</v>
      </c>
      <c r="BC557" s="6" t="s">
        <v>4</v>
      </c>
      <c r="BD557" s="6" t="s">
        <v>5</v>
      </c>
      <c r="BE557" s="6" t="s">
        <v>6</v>
      </c>
      <c r="BF557" s="6" t="s">
        <v>0</v>
      </c>
      <c r="BG557" s="6" t="s">
        <v>1</v>
      </c>
      <c r="BH557" s="6" t="s">
        <v>2</v>
      </c>
      <c r="BI557" s="6" t="s">
        <v>3</v>
      </c>
      <c r="BJ557" s="6" t="s">
        <v>4</v>
      </c>
      <c r="BK557" s="6" t="s">
        <v>5</v>
      </c>
      <c r="BL557" s="6" t="s">
        <v>6</v>
      </c>
      <c r="BM557" s="6" t="s">
        <v>0</v>
      </c>
      <c r="BN557" s="6" t="s">
        <v>1</v>
      </c>
      <c r="BO557" s="6" t="s">
        <v>2</v>
      </c>
      <c r="BP557" s="6" t="s">
        <v>3</v>
      </c>
      <c r="BQ557" s="6" t="s">
        <v>4</v>
      </c>
      <c r="BR557" s="6" t="s">
        <v>5</v>
      </c>
      <c r="BS557" s="6" t="s">
        <v>6</v>
      </c>
      <c r="BT557" s="6" t="s">
        <v>0</v>
      </c>
      <c r="BU557" s="6" t="s">
        <v>1</v>
      </c>
      <c r="BV557" s="6" t="s">
        <v>2</v>
      </c>
      <c r="BW557" s="6" t="s">
        <v>3</v>
      </c>
      <c r="BX557" s="6" t="s">
        <v>4</v>
      </c>
      <c r="BY557" s="6" t="s">
        <v>5</v>
      </c>
      <c r="BZ557" s="6" t="s">
        <v>6</v>
      </c>
      <c r="CA557" s="6" t="s">
        <v>0</v>
      </c>
      <c r="CB557" s="6" t="s">
        <v>1</v>
      </c>
      <c r="CC557" s="6" t="s">
        <v>2</v>
      </c>
      <c r="CD557" s="6" t="s">
        <v>3</v>
      </c>
      <c r="CE557" s="6" t="s">
        <v>4</v>
      </c>
      <c r="CF557" s="6" t="s">
        <v>5</v>
      </c>
      <c r="CG557" s="6" t="s">
        <v>6</v>
      </c>
      <c r="CH557" s="6" t="s">
        <v>0</v>
      </c>
      <c r="CI557" s="6" t="s">
        <v>1</v>
      </c>
      <c r="CJ557" s="6" t="s">
        <v>2</v>
      </c>
      <c r="CK557" s="6" t="s">
        <v>3</v>
      </c>
      <c r="CL557" s="6" t="s">
        <v>4</v>
      </c>
      <c r="CM557" s="6" t="s">
        <v>5</v>
      </c>
      <c r="CN557" s="6" t="s">
        <v>6</v>
      </c>
      <c r="CO557" s="6" t="s">
        <v>0</v>
      </c>
      <c r="CP557" s="6" t="s">
        <v>1</v>
      </c>
      <c r="CQ557" s="6" t="s">
        <v>2</v>
      </c>
      <c r="CR557" s="6" t="s">
        <v>3</v>
      </c>
      <c r="CS557" s="6" t="s">
        <v>4</v>
      </c>
      <c r="CT557" s="6" t="s">
        <v>5</v>
      </c>
      <c r="CU557" s="6" t="s">
        <v>6</v>
      </c>
      <c r="CV557" s="6" t="s">
        <v>0</v>
      </c>
      <c r="CW557" s="6" t="s">
        <v>1</v>
      </c>
      <c r="CX557" s="6" t="s">
        <v>2</v>
      </c>
      <c r="CY557" s="6" t="s">
        <v>3</v>
      </c>
      <c r="CZ557" s="6" t="s">
        <v>4</v>
      </c>
      <c r="DA557" s="6" t="s">
        <v>5</v>
      </c>
      <c r="DB557" s="6" t="s">
        <v>6</v>
      </c>
      <c r="DC557" s="6" t="s">
        <v>0</v>
      </c>
      <c r="DD557" s="6" t="s">
        <v>1</v>
      </c>
      <c r="DE557" s="6" t="s">
        <v>2</v>
      </c>
      <c r="DF557" s="6" t="s">
        <v>3</v>
      </c>
      <c r="DG557" s="6" t="s">
        <v>4</v>
      </c>
      <c r="DH557" s="6" t="s">
        <v>5</v>
      </c>
      <c r="DI557" s="6" t="s">
        <v>6</v>
      </c>
      <c r="DJ557" s="6" t="s">
        <v>0</v>
      </c>
      <c r="DK557" s="6" t="s">
        <v>1</v>
      </c>
      <c r="DL557" s="6" t="s">
        <v>2</v>
      </c>
      <c r="DM557" s="6" t="s">
        <v>3</v>
      </c>
      <c r="DN557" s="6" t="s">
        <v>4</v>
      </c>
      <c r="DO557" s="6" t="s">
        <v>5</v>
      </c>
      <c r="DP557" s="6" t="s">
        <v>6</v>
      </c>
      <c r="DQ557" s="6" t="s">
        <v>0</v>
      </c>
      <c r="DR557" s="6" t="s">
        <v>1</v>
      </c>
      <c r="DS557" s="6" t="s">
        <v>2</v>
      </c>
      <c r="DT557" s="6" t="s">
        <v>3</v>
      </c>
      <c r="DU557" s="6" t="s">
        <v>4</v>
      </c>
      <c r="DV557" s="6" t="s">
        <v>5</v>
      </c>
      <c r="DW557" s="6" t="s">
        <v>6</v>
      </c>
      <c r="DX557" s="6" t="s">
        <v>0</v>
      </c>
      <c r="DY557" s="6" t="s">
        <v>1</v>
      </c>
      <c r="DZ557" s="6" t="s">
        <v>2</v>
      </c>
      <c r="EA557" s="6" t="s">
        <v>3</v>
      </c>
      <c r="EB557" s="6" t="s">
        <v>4</v>
      </c>
      <c r="EC557" s="6" t="s">
        <v>5</v>
      </c>
      <c r="ED557" s="6" t="s">
        <v>6</v>
      </c>
      <c r="EE557" s="6" t="s">
        <v>0</v>
      </c>
      <c r="EF557" s="6" t="s">
        <v>1</v>
      </c>
      <c r="EG557" s="6" t="s">
        <v>2</v>
      </c>
      <c r="EH557" s="6" t="s">
        <v>3</v>
      </c>
      <c r="EI557" s="6" t="s">
        <v>4</v>
      </c>
      <c r="EJ557" s="6" t="s">
        <v>5</v>
      </c>
      <c r="EK557" s="6" t="s">
        <v>6</v>
      </c>
      <c r="EL557" s="6" t="s">
        <v>0</v>
      </c>
      <c r="EM557" s="6" t="s">
        <v>1</v>
      </c>
      <c r="EN557" s="6" t="s">
        <v>2</v>
      </c>
      <c r="EO557" s="6" t="s">
        <v>3</v>
      </c>
      <c r="EP557" s="6" t="s">
        <v>4</v>
      </c>
      <c r="EQ557" s="6" t="s">
        <v>5</v>
      </c>
      <c r="ER557" s="6" t="s">
        <v>6</v>
      </c>
      <c r="ES557" s="6" t="s">
        <v>0</v>
      </c>
      <c r="ET557" s="6" t="s">
        <v>1</v>
      </c>
      <c r="EU557" s="6" t="s">
        <v>2</v>
      </c>
      <c r="EV557" s="6" t="s">
        <v>3</v>
      </c>
      <c r="EW557" s="6" t="s">
        <v>4</v>
      </c>
      <c r="EX557" s="6" t="s">
        <v>5</v>
      </c>
      <c r="EY557" s="6" t="s">
        <v>6</v>
      </c>
      <c r="EZ557" s="6" t="s">
        <v>0</v>
      </c>
      <c r="FA557" s="6" t="s">
        <v>1</v>
      </c>
      <c r="FB557" s="6" t="s">
        <v>2</v>
      </c>
      <c r="FC557" s="6" t="s">
        <v>3</v>
      </c>
      <c r="FD557" s="6" t="s">
        <v>4</v>
      </c>
      <c r="FE557" s="6" t="s">
        <v>5</v>
      </c>
      <c r="FF557" s="6" t="s">
        <v>6</v>
      </c>
      <c r="FG557" s="6" t="s">
        <v>0</v>
      </c>
      <c r="FH557" s="6" t="s">
        <v>1</v>
      </c>
      <c r="FI557" s="6" t="s">
        <v>2</v>
      </c>
      <c r="FJ557" s="6" t="s">
        <v>3</v>
      </c>
      <c r="FK557" s="6" t="s">
        <v>4</v>
      </c>
      <c r="FL557" s="6" t="s">
        <v>5</v>
      </c>
      <c r="FM557" s="6" t="s">
        <v>6</v>
      </c>
      <c r="FN557" s="6" t="s">
        <v>0</v>
      </c>
      <c r="FO557" s="6" t="s">
        <v>1</v>
      </c>
      <c r="FP557" s="6" t="s">
        <v>2</v>
      </c>
      <c r="FQ557" s="6" t="s">
        <v>3</v>
      </c>
      <c r="FR557" s="6" t="s">
        <v>4</v>
      </c>
      <c r="FS557" s="6" t="s">
        <v>5</v>
      </c>
      <c r="FT557" s="6" t="s">
        <v>6</v>
      </c>
      <c r="FU557" s="6" t="s">
        <v>0</v>
      </c>
      <c r="FV557" s="6" t="s">
        <v>1</v>
      </c>
      <c r="FW557" s="6" t="s">
        <v>2</v>
      </c>
      <c r="FX557" s="6" t="s">
        <v>3</v>
      </c>
      <c r="FY557" s="6" t="s">
        <v>4</v>
      </c>
      <c r="FZ557" s="6" t="s">
        <v>5</v>
      </c>
      <c r="GA557" s="6" t="s">
        <v>6</v>
      </c>
      <c r="GB557" s="6" t="s">
        <v>0</v>
      </c>
      <c r="GC557" s="6" t="s">
        <v>1</v>
      </c>
      <c r="GD557" s="6" t="s">
        <v>2</v>
      </c>
      <c r="GE557" s="6" t="s">
        <v>3</v>
      </c>
      <c r="GF557" s="6" t="s">
        <v>4</v>
      </c>
      <c r="GG557" s="6" t="s">
        <v>5</v>
      </c>
      <c r="GH557" s="6" t="s">
        <v>6</v>
      </c>
      <c r="GI557" s="6" t="s">
        <v>0</v>
      </c>
      <c r="GJ557" s="6" t="s">
        <v>1</v>
      </c>
      <c r="GK557" s="6" t="s">
        <v>2</v>
      </c>
      <c r="GL557" s="6" t="s">
        <v>3</v>
      </c>
      <c r="GM557" s="6" t="s">
        <v>4</v>
      </c>
      <c r="GN557" s="6" t="s">
        <v>5</v>
      </c>
      <c r="GO557" s="6" t="s">
        <v>6</v>
      </c>
      <c r="GP557" s="6" t="s">
        <v>0</v>
      </c>
      <c r="GQ557" s="6" t="s">
        <v>1</v>
      </c>
      <c r="GR557" s="6" t="s">
        <v>2</v>
      </c>
      <c r="GS557" s="6" t="s">
        <v>3</v>
      </c>
      <c r="GT557" s="6" t="s">
        <v>4</v>
      </c>
      <c r="GU557" s="6" t="s">
        <v>5</v>
      </c>
      <c r="GV557" s="6" t="s">
        <v>6</v>
      </c>
      <c r="GW557" s="6" t="s">
        <v>0</v>
      </c>
      <c r="GX557" s="6" t="s">
        <v>1</v>
      </c>
      <c r="GY557" s="6" t="s">
        <v>2</v>
      </c>
      <c r="GZ557" s="6" t="s">
        <v>3</v>
      </c>
      <c r="HA557" s="6" t="s">
        <v>4</v>
      </c>
      <c r="HB557" s="6" t="s">
        <v>5</v>
      </c>
      <c r="HC557" s="6" t="s">
        <v>6</v>
      </c>
      <c r="HD557" s="6" t="s">
        <v>0</v>
      </c>
      <c r="HE557" s="6" t="s">
        <v>1</v>
      </c>
      <c r="HF557" s="6" t="s">
        <v>2</v>
      </c>
      <c r="HG557" s="6" t="s">
        <v>3</v>
      </c>
      <c r="HH557" s="6" t="s">
        <v>4</v>
      </c>
      <c r="HI557" s="6" t="s">
        <v>5</v>
      </c>
      <c r="HJ557" s="6" t="s">
        <v>6</v>
      </c>
      <c r="HK557" s="6" t="s">
        <v>0</v>
      </c>
      <c r="HL557" s="6" t="s">
        <v>1</v>
      </c>
      <c r="HM557" s="6" t="s">
        <v>2</v>
      </c>
      <c r="HN557" s="6" t="s">
        <v>3</v>
      </c>
      <c r="HO557" s="6" t="s">
        <v>4</v>
      </c>
      <c r="HP557" s="6" t="s">
        <v>5</v>
      </c>
      <c r="HQ557" s="6" t="s">
        <v>6</v>
      </c>
      <c r="HR557" s="6" t="s">
        <v>0</v>
      </c>
      <c r="HS557" s="6" t="s">
        <v>1</v>
      </c>
      <c r="HT557" s="6" t="s">
        <v>2</v>
      </c>
      <c r="HU557" s="6" t="s">
        <v>3</v>
      </c>
      <c r="HV557" s="6" t="s">
        <v>4</v>
      </c>
      <c r="HW557" s="6" t="s">
        <v>5</v>
      </c>
      <c r="HX557" s="6" t="s">
        <v>6</v>
      </c>
      <c r="HY557" s="6" t="s">
        <v>0</v>
      </c>
      <c r="HZ557" s="6" t="s">
        <v>1</v>
      </c>
      <c r="IA557" s="6" t="s">
        <v>2</v>
      </c>
      <c r="IB557" s="6" t="s">
        <v>3</v>
      </c>
      <c r="IC557" s="6" t="s">
        <v>4</v>
      </c>
      <c r="ID557" s="6" t="s">
        <v>5</v>
      </c>
      <c r="IE557" s="6" t="s">
        <v>6</v>
      </c>
      <c r="IF557" s="6" t="s">
        <v>0</v>
      </c>
      <c r="IG557" s="6" t="s">
        <v>1</v>
      </c>
      <c r="IH557" s="6" t="s">
        <v>2</v>
      </c>
      <c r="II557" s="6" t="s">
        <v>3</v>
      </c>
      <c r="IJ557" s="6" t="s">
        <v>4</v>
      </c>
      <c r="IK557" s="6" t="s">
        <v>5</v>
      </c>
      <c r="IL557" s="6" t="s">
        <v>6</v>
      </c>
      <c r="IM557" s="6" t="s">
        <v>0</v>
      </c>
      <c r="IN557" s="6" t="s">
        <v>1</v>
      </c>
      <c r="IO557" s="6" t="s">
        <v>2</v>
      </c>
      <c r="IP557" s="6" t="s">
        <v>3</v>
      </c>
      <c r="IQ557" s="6" t="s">
        <v>4</v>
      </c>
      <c r="IR557" s="6" t="s">
        <v>5</v>
      </c>
      <c r="IS557" s="6" t="s">
        <v>6</v>
      </c>
    </row>
    <row r="558" spans="1:255" s="11" customFormat="1" x14ac:dyDescent="0.2">
      <c r="A558" s="11" t="s">
        <v>9</v>
      </c>
      <c r="B558" s="61">
        <v>6</v>
      </c>
      <c r="C558" s="61">
        <v>-126</v>
      </c>
      <c r="D558" s="61">
        <v>-95</v>
      </c>
      <c r="E558" s="61">
        <v>-227</v>
      </c>
      <c r="F558" s="61">
        <v>-275</v>
      </c>
      <c r="G558" s="61">
        <v>-17</v>
      </c>
      <c r="H558" s="61">
        <v>-27</v>
      </c>
      <c r="I558" s="61">
        <v>-35</v>
      </c>
      <c r="J558" s="61">
        <v>151</v>
      </c>
      <c r="K558" s="61">
        <v>465</v>
      </c>
      <c r="L558" s="61">
        <v>93</v>
      </c>
      <c r="M558" s="61">
        <v>151</v>
      </c>
      <c r="N558" s="61">
        <v>126</v>
      </c>
      <c r="O558" s="61">
        <v>100</v>
      </c>
      <c r="P558" s="61">
        <v>-281</v>
      </c>
      <c r="Q558" s="61">
        <v>-230</v>
      </c>
      <c r="R558" s="61">
        <v>-252</v>
      </c>
      <c r="S558" s="61">
        <v>-249</v>
      </c>
      <c r="T558" s="61">
        <v>315</v>
      </c>
      <c r="U558" s="61">
        <v>714</v>
      </c>
      <c r="V558" s="61">
        <v>740</v>
      </c>
      <c r="W558" s="61">
        <v>500</v>
      </c>
      <c r="X558" s="61">
        <v>360</v>
      </c>
      <c r="Y558" s="61">
        <v>264</v>
      </c>
      <c r="Z558" s="61">
        <v>318</v>
      </c>
      <c r="AA558" s="61">
        <v>327</v>
      </c>
      <c r="AB558" s="61">
        <v>561</v>
      </c>
      <c r="AC558" s="61">
        <v>405</v>
      </c>
      <c r="AD558" s="61">
        <v>320</v>
      </c>
      <c r="AE558" s="61">
        <v>-8</v>
      </c>
      <c r="AF558" s="61">
        <v>-230</v>
      </c>
      <c r="AG558" s="61">
        <v>-105</v>
      </c>
      <c r="AH558" s="61">
        <v>-101</v>
      </c>
      <c r="AI558" s="61">
        <v>-165</v>
      </c>
      <c r="AJ558" s="61">
        <v>-166</v>
      </c>
      <c r="AK558" s="61">
        <v>-60</v>
      </c>
      <c r="AL558" s="61">
        <v>-30</v>
      </c>
      <c r="AM558" s="61">
        <v>58</v>
      </c>
      <c r="AN558" s="61">
        <v>411</v>
      </c>
      <c r="AO558" s="61">
        <v>398</v>
      </c>
      <c r="AP558" s="61">
        <v>380</v>
      </c>
      <c r="AQ558" s="61">
        <v>15</v>
      </c>
      <c r="AR558" s="61">
        <v>11</v>
      </c>
      <c r="AS558" s="61">
        <v>138</v>
      </c>
      <c r="AT558" s="61">
        <v>72</v>
      </c>
      <c r="AU558" s="61">
        <v>-534</v>
      </c>
      <c r="AV558" s="61">
        <v>-635</v>
      </c>
      <c r="AW558" s="61">
        <v>-621</v>
      </c>
      <c r="AX558" s="61">
        <v>-369</v>
      </c>
      <c r="AY558" s="61">
        <v>-447</v>
      </c>
      <c r="AZ558" s="61">
        <v>51</v>
      </c>
      <c r="BA558" s="61">
        <v>309</v>
      </c>
      <c r="BB558" s="61">
        <v>-74</v>
      </c>
      <c r="BC558" s="61">
        <v>-218</v>
      </c>
      <c r="BD558" s="61">
        <v>-6</v>
      </c>
      <c r="BE558" s="61">
        <v>437</v>
      </c>
      <c r="BF558" s="61">
        <v>408</v>
      </c>
      <c r="BG558" s="61">
        <v>197</v>
      </c>
      <c r="BH558" s="61">
        <v>-110</v>
      </c>
      <c r="BI558" s="61">
        <v>-92</v>
      </c>
      <c r="BJ558" s="61">
        <v>-376</v>
      </c>
      <c r="BK558" s="61">
        <v>-449</v>
      </c>
      <c r="BL558" s="61">
        <v>-343</v>
      </c>
      <c r="BM558" s="61">
        <v>-442</v>
      </c>
      <c r="BN558" s="61">
        <v>-364</v>
      </c>
      <c r="BO558" s="61">
        <v>242</v>
      </c>
      <c r="BP558" s="61">
        <v>312</v>
      </c>
      <c r="BQ558" s="61">
        <v>153</v>
      </c>
      <c r="BR558" s="61">
        <v>101</v>
      </c>
      <c r="BS558" s="61">
        <v>286</v>
      </c>
      <c r="BT558" s="61">
        <v>80</v>
      </c>
      <c r="BU558" s="61">
        <v>183</v>
      </c>
      <c r="BV558" s="61">
        <v>-34</v>
      </c>
      <c r="BW558" s="61">
        <v>85</v>
      </c>
      <c r="BX558" s="61">
        <v>102</v>
      </c>
      <c r="BY558" s="61">
        <v>-67</v>
      </c>
      <c r="BZ558" s="61">
        <v>-127</v>
      </c>
      <c r="CA558" s="61">
        <v>64</v>
      </c>
      <c r="CB558" s="61">
        <v>118</v>
      </c>
      <c r="CC558" s="61">
        <v>226</v>
      </c>
      <c r="CD558" s="61">
        <v>221</v>
      </c>
      <c r="CE558" s="61">
        <v>710</v>
      </c>
      <c r="CF558" s="61">
        <v>489</v>
      </c>
      <c r="CG558" s="61">
        <v>575</v>
      </c>
      <c r="CH558" s="61">
        <v>481</v>
      </c>
      <c r="CI558" s="61">
        <v>135</v>
      </c>
      <c r="CJ558" s="61">
        <v>139</v>
      </c>
      <c r="CK558" s="61">
        <v>246</v>
      </c>
      <c r="CL558" s="61">
        <v>66</v>
      </c>
      <c r="CM558" s="61">
        <v>-263</v>
      </c>
      <c r="CN558" s="61">
        <v>-257</v>
      </c>
      <c r="CO558" s="61">
        <v>-241</v>
      </c>
      <c r="CP558" s="61">
        <v>215</v>
      </c>
      <c r="CQ558" s="61">
        <v>851</v>
      </c>
      <c r="CR558" s="61">
        <v>843</v>
      </c>
      <c r="CS558" s="61">
        <v>-142</v>
      </c>
      <c r="CT558" s="61">
        <v>-284</v>
      </c>
      <c r="CU558" s="61">
        <v>-459</v>
      </c>
      <c r="CV558" s="61">
        <v>-361</v>
      </c>
      <c r="CW558" s="61">
        <v>-273</v>
      </c>
      <c r="CX558" s="61">
        <v>-40</v>
      </c>
      <c r="CY558" s="61">
        <v>-98</v>
      </c>
      <c r="CZ558" s="61">
        <v>70</v>
      </c>
      <c r="DA558" s="61">
        <v>636</v>
      </c>
      <c r="DB558" s="61">
        <v>818</v>
      </c>
      <c r="DC558" s="61">
        <v>520</v>
      </c>
      <c r="DD558" s="61">
        <v>242</v>
      </c>
      <c r="DE558" s="61">
        <v>265</v>
      </c>
      <c r="DF558" s="61">
        <v>241</v>
      </c>
      <c r="DG558" s="61">
        <v>-121</v>
      </c>
      <c r="DH558" s="61">
        <v>-56</v>
      </c>
      <c r="DI558" s="61">
        <v>-116</v>
      </c>
      <c r="DJ558" s="61">
        <v>-146</v>
      </c>
      <c r="DK558" s="61">
        <v>-273</v>
      </c>
      <c r="DL558" s="61">
        <v>-247</v>
      </c>
      <c r="DM558" s="61">
        <v>-3</v>
      </c>
      <c r="DN558" s="61">
        <v>-78</v>
      </c>
      <c r="DO558" s="61">
        <v>-66</v>
      </c>
      <c r="DP558" s="61">
        <v>308</v>
      </c>
      <c r="DQ558" s="61">
        <v>67</v>
      </c>
      <c r="DR558" s="61">
        <v>47</v>
      </c>
      <c r="DS558" s="61">
        <v>325</v>
      </c>
      <c r="DT558" s="61">
        <v>548</v>
      </c>
      <c r="DU558" s="61">
        <v>194</v>
      </c>
      <c r="DV558" s="61">
        <v>14</v>
      </c>
      <c r="DW558" s="61">
        <v>13</v>
      </c>
      <c r="DX558" s="61">
        <v>51</v>
      </c>
      <c r="DY558" s="61">
        <v>-69</v>
      </c>
      <c r="DZ558" s="61">
        <v>-113</v>
      </c>
      <c r="EA558" s="61">
        <v>163</v>
      </c>
      <c r="EB558" s="61">
        <v>109</v>
      </c>
      <c r="EC558" s="61">
        <v>151</v>
      </c>
      <c r="ED558" s="61">
        <v>147</v>
      </c>
      <c r="EE558" s="61">
        <v>-57</v>
      </c>
      <c r="EF558" s="61">
        <v>98</v>
      </c>
      <c r="EG558" s="61">
        <v>238</v>
      </c>
      <c r="EH558" s="61">
        <v>328</v>
      </c>
      <c r="EI558" s="61">
        <v>250</v>
      </c>
      <c r="EJ558" s="61">
        <v>12</v>
      </c>
      <c r="EK558" s="61">
        <v>-17</v>
      </c>
      <c r="EL558" s="61">
        <v>-103</v>
      </c>
      <c r="EM558" s="61">
        <v>-102</v>
      </c>
      <c r="EN558" s="61">
        <v>-56</v>
      </c>
      <c r="EO558" s="61">
        <v>208</v>
      </c>
      <c r="EP558" s="61">
        <v>239</v>
      </c>
      <c r="EQ558" s="61">
        <v>344</v>
      </c>
      <c r="ER558" s="61">
        <v>301</v>
      </c>
      <c r="ES558" s="61">
        <v>54</v>
      </c>
      <c r="ET558" s="61">
        <v>72</v>
      </c>
      <c r="EU558" s="61">
        <v>-45</v>
      </c>
      <c r="EV558" s="61">
        <v>34</v>
      </c>
      <c r="EW558" s="61">
        <v>110</v>
      </c>
      <c r="EX558" s="61">
        <v>85</v>
      </c>
      <c r="EY558" s="61">
        <v>38</v>
      </c>
      <c r="EZ558" s="61">
        <v>-54</v>
      </c>
      <c r="FA558" s="61">
        <v>-62</v>
      </c>
      <c r="FB558" s="61">
        <v>51</v>
      </c>
      <c r="FC558" s="61">
        <v>4</v>
      </c>
      <c r="FD558" s="61">
        <v>-90</v>
      </c>
      <c r="FE558" s="61">
        <v>-76</v>
      </c>
      <c r="FF558" s="61">
        <v>-67</v>
      </c>
      <c r="FG558" s="61">
        <v>-40</v>
      </c>
      <c r="FH558" s="61">
        <v>-21</v>
      </c>
      <c r="FI558" s="61">
        <v>-38</v>
      </c>
      <c r="FJ558" s="61">
        <v>-31</v>
      </c>
      <c r="FK558" s="61">
        <v>9</v>
      </c>
      <c r="FL558" s="61">
        <v>-28</v>
      </c>
      <c r="FM558" s="61">
        <v>-71</v>
      </c>
      <c r="FN558" s="61">
        <v>-11</v>
      </c>
      <c r="FO558" s="61">
        <v>-15</v>
      </c>
      <c r="FP558" s="61">
        <v>7</v>
      </c>
      <c r="FQ558" s="61">
        <v>36</v>
      </c>
      <c r="FR558" s="61">
        <v>-12</v>
      </c>
      <c r="FS558" s="61">
        <v>-12</v>
      </c>
      <c r="FT558" s="61">
        <v>36</v>
      </c>
      <c r="FU558" s="61">
        <v>12</v>
      </c>
      <c r="FV558" s="61">
        <v>-7</v>
      </c>
      <c r="FW558" s="61">
        <v>47</v>
      </c>
      <c r="FX558" s="61">
        <v>5</v>
      </c>
      <c r="FY558" s="61">
        <v>5</v>
      </c>
      <c r="FZ558" s="61">
        <v>-18</v>
      </c>
      <c r="GA558" s="61">
        <v>-8</v>
      </c>
      <c r="GB558" s="61">
        <v>-41</v>
      </c>
      <c r="GC558" s="61">
        <v>-30</v>
      </c>
      <c r="GD558" s="61">
        <v>-45</v>
      </c>
      <c r="GE558" s="61">
        <v>22</v>
      </c>
      <c r="GF558" s="61">
        <v>-10</v>
      </c>
      <c r="GG558" s="61">
        <v>34</v>
      </c>
      <c r="GH558" s="61">
        <v>32</v>
      </c>
      <c r="GI558" s="61">
        <v>10</v>
      </c>
      <c r="GJ558" s="61">
        <v>-52</v>
      </c>
      <c r="GK558" s="61">
        <v>-11</v>
      </c>
      <c r="GL558" s="61">
        <v>-28</v>
      </c>
      <c r="GM558" s="61">
        <v>-12</v>
      </c>
      <c r="GN558" s="61">
        <v>30</v>
      </c>
      <c r="GO558" s="61">
        <v>-36</v>
      </c>
      <c r="GP558" s="61">
        <v>-51</v>
      </c>
      <c r="GQ558" s="61">
        <v>-57</v>
      </c>
      <c r="GR558" s="61">
        <v>-21</v>
      </c>
      <c r="GS558" s="61">
        <v>-32</v>
      </c>
      <c r="GT558" s="61">
        <v>-34</v>
      </c>
      <c r="GU558" s="61">
        <v>10</v>
      </c>
      <c r="GV558" s="61">
        <v>235</v>
      </c>
      <c r="GW558" s="61">
        <v>155</v>
      </c>
      <c r="GX558" s="61">
        <v>76</v>
      </c>
      <c r="GY558" s="61">
        <v>66</v>
      </c>
      <c r="GZ558" s="61">
        <v>-3</v>
      </c>
      <c r="HA558" s="61">
        <v>-20</v>
      </c>
      <c r="HB558" s="61">
        <v>4</v>
      </c>
      <c r="HC558" s="61">
        <v>-43</v>
      </c>
      <c r="HD558" s="61">
        <v>-2</v>
      </c>
      <c r="HE558" s="61">
        <v>-37</v>
      </c>
      <c r="HF558" s="61">
        <v>-58</v>
      </c>
      <c r="HG558" s="61">
        <v>-38</v>
      </c>
      <c r="HH558" s="61">
        <v>-101</v>
      </c>
      <c r="HI558" s="61">
        <v>-115</v>
      </c>
      <c r="HJ558" s="61">
        <v>-51</v>
      </c>
      <c r="HK558" s="61">
        <v>-43</v>
      </c>
      <c r="HL558" s="61">
        <v>-29</v>
      </c>
      <c r="HM558" s="61">
        <v>-19</v>
      </c>
      <c r="HN558" s="61">
        <v>-47</v>
      </c>
      <c r="HO558" s="61">
        <v>-67</v>
      </c>
      <c r="HP558" s="61">
        <v>-62</v>
      </c>
      <c r="HQ558" s="61">
        <v>0</v>
      </c>
      <c r="HR558" s="61">
        <v>-100</v>
      </c>
      <c r="HS558" s="61">
        <v>-94</v>
      </c>
      <c r="HT558" s="61">
        <v>-60</v>
      </c>
      <c r="HU558" s="61">
        <v>-150</v>
      </c>
      <c r="HV558" s="61">
        <v>-136</v>
      </c>
      <c r="HW558" s="61">
        <v>-119</v>
      </c>
      <c r="HX558" s="61">
        <v>9</v>
      </c>
      <c r="HY558" s="61">
        <v>53</v>
      </c>
      <c r="HZ558" s="61">
        <v>414</v>
      </c>
      <c r="IA558" s="61">
        <v>207</v>
      </c>
      <c r="IB558" s="61">
        <v>30</v>
      </c>
      <c r="IC558" s="61">
        <v>-44</v>
      </c>
      <c r="ID558" s="61">
        <v>-14</v>
      </c>
      <c r="IE558" s="61">
        <v>-96</v>
      </c>
      <c r="IF558" s="61">
        <v>-52</v>
      </c>
      <c r="IG558" s="61">
        <v>-81</v>
      </c>
      <c r="IH558" s="61">
        <v>10</v>
      </c>
      <c r="II558" s="61">
        <v>9</v>
      </c>
      <c r="IJ558" s="61">
        <v>-26</v>
      </c>
      <c r="IK558" s="61">
        <v>-83</v>
      </c>
      <c r="IL558" s="61">
        <v>-31</v>
      </c>
      <c r="IM558" s="61">
        <v>-208</v>
      </c>
      <c r="IN558" s="61">
        <v>-143</v>
      </c>
      <c r="IO558" s="61">
        <v>19</v>
      </c>
      <c r="IP558" s="61">
        <v>-100</v>
      </c>
      <c r="IQ558" s="61">
        <v>-216</v>
      </c>
      <c r="IR558" s="61">
        <v>-127</v>
      </c>
      <c r="IS558" s="61">
        <v>-37</v>
      </c>
    </row>
    <row r="559" spans="1:255" s="11" customFormat="1" x14ac:dyDescent="0.2">
      <c r="A559" s="11" t="s">
        <v>10</v>
      </c>
      <c r="B559" s="61">
        <v>879</v>
      </c>
      <c r="C559" s="61">
        <v>378</v>
      </c>
      <c r="D559" s="61">
        <v>-608</v>
      </c>
      <c r="E559" s="61">
        <v>-99</v>
      </c>
      <c r="F559" s="61">
        <v>515</v>
      </c>
      <c r="G559" s="61">
        <v>374</v>
      </c>
      <c r="H559" s="61">
        <v>1782</v>
      </c>
      <c r="I559" s="61">
        <v>1861</v>
      </c>
      <c r="J559" s="61">
        <v>1724</v>
      </c>
      <c r="K559" s="61">
        <v>2254</v>
      </c>
      <c r="L559" s="61">
        <v>1712</v>
      </c>
      <c r="M559" s="61">
        <v>1998</v>
      </c>
      <c r="N559" s="61">
        <v>1112</v>
      </c>
      <c r="O559" s="61">
        <v>1537</v>
      </c>
      <c r="P559" s="61">
        <v>-425</v>
      </c>
      <c r="Q559" s="61">
        <v>-723</v>
      </c>
      <c r="R559" s="61">
        <v>-573</v>
      </c>
      <c r="S559" s="61">
        <v>-1377</v>
      </c>
      <c r="T559" s="61">
        <v>-71</v>
      </c>
      <c r="U559" s="61">
        <v>1619</v>
      </c>
      <c r="V559" s="61">
        <v>2498</v>
      </c>
      <c r="W559" s="61">
        <v>2445</v>
      </c>
      <c r="X559" s="61">
        <v>1573</v>
      </c>
      <c r="Y559" s="61">
        <v>2076</v>
      </c>
      <c r="Z559" s="61">
        <v>1789</v>
      </c>
      <c r="AA559" s="61">
        <v>2659</v>
      </c>
      <c r="AB559" s="61">
        <v>2677</v>
      </c>
      <c r="AC559" s="61">
        <v>2841</v>
      </c>
      <c r="AD559" s="61">
        <v>1288</v>
      </c>
      <c r="AE559" s="61">
        <v>679</v>
      </c>
      <c r="AF559" s="61">
        <v>-105</v>
      </c>
      <c r="AG559" s="61">
        <v>67</v>
      </c>
      <c r="AH559" s="61">
        <v>124</v>
      </c>
      <c r="AI559" s="61">
        <v>408</v>
      </c>
      <c r="AJ559" s="61">
        <v>561</v>
      </c>
      <c r="AK559" s="61">
        <v>1400</v>
      </c>
      <c r="AL559" s="61">
        <v>1381</v>
      </c>
      <c r="AM559" s="61">
        <v>1353</v>
      </c>
      <c r="AN559" s="61">
        <v>596</v>
      </c>
      <c r="AO559" s="61">
        <v>948</v>
      </c>
      <c r="AP559" s="61">
        <v>1743</v>
      </c>
      <c r="AQ559" s="61">
        <v>1942</v>
      </c>
      <c r="AR559" s="61">
        <v>2037</v>
      </c>
      <c r="AS559" s="61">
        <v>305</v>
      </c>
      <c r="AT559" s="61">
        <v>-246</v>
      </c>
      <c r="AU559" s="61">
        <v>-844</v>
      </c>
      <c r="AV559" s="61">
        <v>-1145</v>
      </c>
      <c r="AW559" s="61">
        <v>-583</v>
      </c>
      <c r="AX559" s="61">
        <v>-10</v>
      </c>
      <c r="AY559" s="61">
        <v>88</v>
      </c>
      <c r="AZ559" s="61">
        <v>467</v>
      </c>
      <c r="BA559" s="61">
        <v>1036</v>
      </c>
      <c r="BB559" s="61">
        <v>1</v>
      </c>
      <c r="BC559" s="61">
        <v>78</v>
      </c>
      <c r="BD559" s="61">
        <v>-314</v>
      </c>
      <c r="BE559" s="61">
        <v>180</v>
      </c>
      <c r="BF559" s="61">
        <v>361</v>
      </c>
      <c r="BG559" s="61">
        <v>-278</v>
      </c>
      <c r="BH559" s="61">
        <v>-525</v>
      </c>
      <c r="BI559" s="61">
        <v>-186</v>
      </c>
      <c r="BJ559" s="61">
        <v>-609</v>
      </c>
      <c r="BK559" s="61">
        <v>-810</v>
      </c>
      <c r="BL559" s="61">
        <v>-1104</v>
      </c>
      <c r="BM559" s="61">
        <v>-744</v>
      </c>
      <c r="BN559" s="61">
        <v>-627</v>
      </c>
      <c r="BO559" s="61">
        <v>-897</v>
      </c>
      <c r="BP559" s="61">
        <v>-160</v>
      </c>
      <c r="BQ559" s="61">
        <v>-119</v>
      </c>
      <c r="BR559" s="61">
        <v>-569</v>
      </c>
      <c r="BS559" s="61">
        <v>-678</v>
      </c>
      <c r="BT559" s="61">
        <v>-84</v>
      </c>
      <c r="BU559" s="61">
        <v>217</v>
      </c>
      <c r="BV559" s="61">
        <v>-68</v>
      </c>
      <c r="BW559" s="61">
        <v>313</v>
      </c>
      <c r="BX559" s="61">
        <v>1090</v>
      </c>
      <c r="BY559" s="61">
        <v>1099</v>
      </c>
      <c r="BZ559" s="61">
        <v>1382</v>
      </c>
      <c r="CA559" s="61">
        <v>1359</v>
      </c>
      <c r="CB559" s="61">
        <v>1071</v>
      </c>
      <c r="CC559" s="61">
        <v>2649</v>
      </c>
      <c r="CD559" s="61">
        <v>2756</v>
      </c>
      <c r="CE559" s="61">
        <v>2542</v>
      </c>
      <c r="CF559" s="61">
        <v>1691</v>
      </c>
      <c r="CG559" s="61">
        <v>1340</v>
      </c>
      <c r="CH559" s="61">
        <v>933</v>
      </c>
      <c r="CI559" s="61">
        <v>225</v>
      </c>
      <c r="CJ559" s="61">
        <v>462</v>
      </c>
      <c r="CK559" s="61">
        <v>639</v>
      </c>
      <c r="CL559" s="61">
        <v>230</v>
      </c>
      <c r="CM559" s="61">
        <v>-223</v>
      </c>
      <c r="CN559" s="61">
        <v>236</v>
      </c>
      <c r="CO559" s="61">
        <v>830</v>
      </c>
      <c r="CP559" s="61">
        <v>724</v>
      </c>
      <c r="CQ559" s="61">
        <v>1234</v>
      </c>
      <c r="CR559" s="61">
        <v>84</v>
      </c>
      <c r="CS559" s="61">
        <v>756</v>
      </c>
      <c r="CT559" s="61">
        <v>153</v>
      </c>
      <c r="CU559" s="61">
        <v>-192</v>
      </c>
      <c r="CV559" s="61">
        <v>245</v>
      </c>
      <c r="CW559" s="61">
        <v>-129</v>
      </c>
      <c r="CX559" s="61">
        <v>9</v>
      </c>
      <c r="CY559" s="61">
        <v>200</v>
      </c>
      <c r="CZ559" s="61">
        <v>19</v>
      </c>
      <c r="DA559" s="61">
        <v>-318</v>
      </c>
      <c r="DB559" s="61">
        <v>911</v>
      </c>
      <c r="DC559" s="61">
        <v>1239</v>
      </c>
      <c r="DD559" s="61">
        <v>225</v>
      </c>
      <c r="DE559" s="61">
        <v>332</v>
      </c>
      <c r="DF559" s="61">
        <v>300</v>
      </c>
      <c r="DG559" s="61">
        <v>604</v>
      </c>
      <c r="DH559" s="61">
        <v>109</v>
      </c>
      <c r="DI559" s="61">
        <v>125</v>
      </c>
      <c r="DJ559" s="61">
        <v>481</v>
      </c>
      <c r="DK559" s="61">
        <v>-77</v>
      </c>
      <c r="DL559" s="61">
        <v>-373</v>
      </c>
      <c r="DM559" s="61">
        <v>-236</v>
      </c>
      <c r="DN559" s="61">
        <v>-228</v>
      </c>
      <c r="DO559" s="61">
        <v>-336</v>
      </c>
      <c r="DP559" s="61">
        <v>-44</v>
      </c>
      <c r="DQ559" s="61">
        <v>-55</v>
      </c>
      <c r="DR559" s="61">
        <v>-68</v>
      </c>
      <c r="DS559" s="61">
        <v>-65</v>
      </c>
      <c r="DT559" s="61">
        <v>14</v>
      </c>
      <c r="DU559" s="61">
        <v>-37</v>
      </c>
      <c r="DV559" s="61">
        <v>138</v>
      </c>
      <c r="DW559" s="61">
        <v>109</v>
      </c>
      <c r="DX559" s="61">
        <v>187</v>
      </c>
      <c r="DY559" s="61">
        <v>-13</v>
      </c>
      <c r="DZ559" s="61">
        <v>-318</v>
      </c>
      <c r="EA559" s="61">
        <v>-281</v>
      </c>
      <c r="EB559" s="61">
        <v>219</v>
      </c>
      <c r="EC559" s="61">
        <v>721</v>
      </c>
      <c r="ED559" s="61">
        <v>561</v>
      </c>
      <c r="EE559" s="61">
        <v>0</v>
      </c>
      <c r="EF559" s="61">
        <v>50</v>
      </c>
      <c r="EG559" s="61">
        <v>-145</v>
      </c>
      <c r="EH559" s="61">
        <v>-66</v>
      </c>
      <c r="EI559" s="61">
        <v>-36</v>
      </c>
      <c r="EJ559" s="61">
        <v>475</v>
      </c>
      <c r="EK559" s="61">
        <v>1348</v>
      </c>
      <c r="EL559" s="61">
        <v>573</v>
      </c>
      <c r="EM559" s="61">
        <v>447</v>
      </c>
      <c r="EN559" s="61">
        <v>-38</v>
      </c>
      <c r="EO559" s="61">
        <v>-190</v>
      </c>
      <c r="EP559" s="61">
        <v>1</v>
      </c>
      <c r="EQ559" s="61">
        <v>425</v>
      </c>
      <c r="ER559" s="61">
        <v>789</v>
      </c>
      <c r="ES559" s="61">
        <v>2060</v>
      </c>
      <c r="ET559" s="61">
        <v>544</v>
      </c>
      <c r="EU559" s="61">
        <v>406</v>
      </c>
      <c r="EV559" s="61">
        <v>588</v>
      </c>
      <c r="EW559" s="61">
        <v>569</v>
      </c>
      <c r="EX559" s="61">
        <v>658</v>
      </c>
      <c r="EY559" s="61">
        <v>576</v>
      </c>
      <c r="EZ559" s="61">
        <v>476</v>
      </c>
      <c r="FA559" s="61">
        <v>343</v>
      </c>
      <c r="FB559" s="61">
        <v>-39</v>
      </c>
      <c r="FC559" s="61">
        <v>-99</v>
      </c>
      <c r="FD559" s="61">
        <v>-109</v>
      </c>
      <c r="FE559" s="61">
        <v>-422</v>
      </c>
      <c r="FF559" s="61">
        <v>37</v>
      </c>
      <c r="FG559" s="61">
        <v>129</v>
      </c>
      <c r="FH559" s="61">
        <v>118</v>
      </c>
      <c r="FI559" s="61">
        <v>234</v>
      </c>
      <c r="FJ559" s="61">
        <v>647</v>
      </c>
      <c r="FK559" s="61">
        <v>484</v>
      </c>
      <c r="FL559" s="61">
        <v>481</v>
      </c>
      <c r="FM559" s="61">
        <v>22</v>
      </c>
      <c r="FN559" s="61">
        <v>-3</v>
      </c>
      <c r="FO559" s="61">
        <v>108</v>
      </c>
      <c r="FP559" s="61">
        <v>-475</v>
      </c>
      <c r="FQ559" s="61">
        <v>-648</v>
      </c>
      <c r="FR559" s="61">
        <v>-636</v>
      </c>
      <c r="FS559" s="61">
        <v>-688</v>
      </c>
      <c r="FT559" s="61">
        <v>-678</v>
      </c>
      <c r="FU559" s="61">
        <v>-369</v>
      </c>
      <c r="FV559" s="61">
        <v>-22</v>
      </c>
      <c r="FW559" s="61">
        <v>-568</v>
      </c>
      <c r="FX559" s="61">
        <v>-818</v>
      </c>
      <c r="FY559" s="61">
        <v>-818</v>
      </c>
      <c r="FZ559" s="61">
        <v>-536</v>
      </c>
      <c r="GA559" s="61">
        <v>-732</v>
      </c>
      <c r="GB559" s="61">
        <v>-651</v>
      </c>
      <c r="GC559" s="61">
        <v>-523</v>
      </c>
      <c r="GD559" s="61">
        <v>-320</v>
      </c>
      <c r="GE559" s="61">
        <v>-542</v>
      </c>
      <c r="GF559" s="61">
        <v>-49</v>
      </c>
      <c r="GG559" s="61">
        <v>-599</v>
      </c>
      <c r="GH559" s="61">
        <v>-625</v>
      </c>
      <c r="GI559" s="61">
        <v>-505</v>
      </c>
      <c r="GJ559" s="61">
        <v>-3</v>
      </c>
      <c r="GK559" s="61">
        <v>-109</v>
      </c>
      <c r="GL559" s="61">
        <v>-819</v>
      </c>
      <c r="GM559" s="61">
        <v>-143</v>
      </c>
      <c r="GN559" s="61">
        <v>-152</v>
      </c>
      <c r="GO559" s="61">
        <v>-611</v>
      </c>
      <c r="GP559" s="61">
        <v>-554</v>
      </c>
      <c r="GQ559" s="61">
        <v>-64</v>
      </c>
      <c r="GR559" s="61">
        <v>-17</v>
      </c>
      <c r="GS559" s="61">
        <v>6</v>
      </c>
      <c r="GT559" s="61">
        <v>94</v>
      </c>
      <c r="GU559" s="61">
        <v>-547</v>
      </c>
      <c r="GV559" s="61">
        <v>-700</v>
      </c>
      <c r="GW559" s="61">
        <v>-514</v>
      </c>
      <c r="GX559" s="61">
        <v>-70</v>
      </c>
      <c r="GY559" s="61">
        <v>-153</v>
      </c>
      <c r="GZ559" s="61">
        <v>-510</v>
      </c>
      <c r="HA559" s="61">
        <v>-63</v>
      </c>
      <c r="HB559" s="61">
        <v>-691</v>
      </c>
      <c r="HC559" s="61">
        <v>-557</v>
      </c>
      <c r="HD559" s="61">
        <v>-35</v>
      </c>
      <c r="HE559" s="61">
        <v>119</v>
      </c>
      <c r="HF559" s="61">
        <v>224</v>
      </c>
      <c r="HG559" s="61">
        <v>-618</v>
      </c>
      <c r="HH559" s="61">
        <v>-166</v>
      </c>
      <c r="HI559" s="61">
        <v>-548</v>
      </c>
      <c r="HJ559" s="61">
        <v>-101</v>
      </c>
      <c r="HK559" s="61">
        <v>-11</v>
      </c>
      <c r="HL559" s="61">
        <v>102</v>
      </c>
      <c r="HM559" s="61">
        <v>158</v>
      </c>
      <c r="HN559" s="61">
        <v>149</v>
      </c>
      <c r="HO559" s="61">
        <v>187</v>
      </c>
      <c r="HP559" s="61">
        <v>-1</v>
      </c>
      <c r="HQ559" s="61">
        <v>-138</v>
      </c>
      <c r="HR559" s="61">
        <v>106</v>
      </c>
      <c r="HS559" s="61">
        <v>-109</v>
      </c>
      <c r="HT559" s="61">
        <v>5</v>
      </c>
      <c r="HU559" s="61">
        <v>35</v>
      </c>
      <c r="HV559" s="61">
        <v>7</v>
      </c>
      <c r="HW559" s="61">
        <v>-85</v>
      </c>
      <c r="HX559" s="61">
        <v>-2</v>
      </c>
      <c r="HY559" s="61">
        <v>-44</v>
      </c>
      <c r="HZ559" s="61">
        <v>164</v>
      </c>
      <c r="IA559" s="61">
        <v>-708</v>
      </c>
      <c r="IB559" s="61">
        <v>5</v>
      </c>
      <c r="IC559" s="61">
        <v>-333</v>
      </c>
      <c r="ID559" s="61">
        <v>-527</v>
      </c>
      <c r="IE559" s="61">
        <v>-485</v>
      </c>
      <c r="IF559" s="61">
        <v>-50</v>
      </c>
      <c r="IG559" s="61">
        <v>-96</v>
      </c>
      <c r="IH559" s="61">
        <v>-499</v>
      </c>
      <c r="II559" s="61">
        <v>-563</v>
      </c>
      <c r="IJ559" s="61">
        <v>-699</v>
      </c>
      <c r="IK559" s="61">
        <v>-570</v>
      </c>
      <c r="IL559" s="61">
        <v>-492</v>
      </c>
      <c r="IM559" s="61">
        <v>-338</v>
      </c>
      <c r="IN559" s="61">
        <v>52</v>
      </c>
      <c r="IO559" s="61">
        <v>-601</v>
      </c>
      <c r="IP559" s="61">
        <v>234</v>
      </c>
      <c r="IQ559" s="61">
        <v>251</v>
      </c>
      <c r="IR559" s="61">
        <v>187</v>
      </c>
      <c r="IS559" s="61">
        <v>-314</v>
      </c>
    </row>
    <row r="560" spans="1:255" s="11" customFormat="1" x14ac:dyDescent="0.2">
      <c r="A560" s="11" t="s">
        <v>12</v>
      </c>
      <c r="B560" s="61">
        <v>807</v>
      </c>
      <c r="C560" s="61">
        <v>3718</v>
      </c>
      <c r="D560" s="61">
        <v>1720</v>
      </c>
      <c r="E560" s="61">
        <v>1120</v>
      </c>
      <c r="F560" s="61">
        <v>596</v>
      </c>
      <c r="G560" s="61">
        <v>-598</v>
      </c>
      <c r="H560" s="61">
        <v>277</v>
      </c>
      <c r="I560" s="61">
        <v>-2882</v>
      </c>
      <c r="J560" s="61">
        <v>-300</v>
      </c>
      <c r="K560" s="61">
        <v>-2397</v>
      </c>
      <c r="L560" s="61">
        <v>-1506</v>
      </c>
      <c r="M560" s="61">
        <v>-2633</v>
      </c>
      <c r="N560" s="61">
        <v>-658</v>
      </c>
      <c r="O560" s="61">
        <v>587</v>
      </c>
      <c r="P560" s="61">
        <v>212</v>
      </c>
      <c r="Q560" s="61">
        <v>850</v>
      </c>
      <c r="R560" s="61">
        <v>-1340</v>
      </c>
      <c r="S560" s="61">
        <v>-1078</v>
      </c>
      <c r="T560" s="61">
        <v>-1570</v>
      </c>
      <c r="U560" s="61">
        <v>-2285</v>
      </c>
      <c r="V560" s="61">
        <v>-2509</v>
      </c>
      <c r="W560" s="61">
        <v>-1282</v>
      </c>
      <c r="X560" s="61">
        <v>2085</v>
      </c>
      <c r="Y560" s="61">
        <v>936</v>
      </c>
      <c r="Z560" s="61">
        <v>-597</v>
      </c>
      <c r="AA560" s="61">
        <v>-2336</v>
      </c>
      <c r="AB560" s="61">
        <v>-1552</v>
      </c>
      <c r="AC560" s="61">
        <v>-1470</v>
      </c>
      <c r="AD560" s="61">
        <v>-574</v>
      </c>
      <c r="AE560" s="61">
        <v>1522</v>
      </c>
      <c r="AF560" s="61">
        <v>1716</v>
      </c>
      <c r="AG560" s="61">
        <v>-1334</v>
      </c>
      <c r="AH560" s="61">
        <v>-589</v>
      </c>
      <c r="AI560" s="61">
        <v>-1079</v>
      </c>
      <c r="AJ560" s="61">
        <v>497</v>
      </c>
      <c r="AK560" s="61">
        <v>-833</v>
      </c>
      <c r="AL560" s="61">
        <v>-1453</v>
      </c>
      <c r="AM560" s="61">
        <v>-912</v>
      </c>
      <c r="AN560" s="61">
        <v>-534</v>
      </c>
      <c r="AO560" s="61">
        <v>157</v>
      </c>
      <c r="AP560" s="61">
        <v>1872</v>
      </c>
      <c r="AQ560" s="61">
        <v>2036</v>
      </c>
      <c r="AR560" s="61">
        <v>1218</v>
      </c>
      <c r="AS560" s="61">
        <v>1279</v>
      </c>
      <c r="AT560" s="61">
        <v>187</v>
      </c>
      <c r="AU560" s="61">
        <v>481</v>
      </c>
      <c r="AV560" s="61">
        <v>662</v>
      </c>
      <c r="AW560" s="61">
        <v>624</v>
      </c>
      <c r="AX560" s="61">
        <v>625</v>
      </c>
      <c r="AY560" s="61">
        <v>720</v>
      </c>
      <c r="AZ560" s="61">
        <v>-159</v>
      </c>
      <c r="BA560" s="61">
        <v>-658</v>
      </c>
      <c r="BB560" s="61">
        <v>172</v>
      </c>
      <c r="BC560" s="61">
        <v>320</v>
      </c>
      <c r="BD560" s="61">
        <v>-541</v>
      </c>
      <c r="BE560" s="61">
        <v>77</v>
      </c>
      <c r="BF560" s="61">
        <v>1382</v>
      </c>
      <c r="BG560" s="61">
        <v>1806</v>
      </c>
      <c r="BH560" s="61">
        <v>1629</v>
      </c>
      <c r="BI560" s="61">
        <v>1081</v>
      </c>
      <c r="BJ560" s="61">
        <v>540</v>
      </c>
      <c r="BK560" s="61">
        <v>997</v>
      </c>
      <c r="BL560" s="61">
        <v>640</v>
      </c>
      <c r="BM560" s="61">
        <v>516</v>
      </c>
      <c r="BN560" s="61">
        <v>-243</v>
      </c>
      <c r="BO560" s="61">
        <v>1501</v>
      </c>
      <c r="BP560" s="61">
        <v>2134</v>
      </c>
      <c r="BQ560" s="61">
        <v>2340</v>
      </c>
      <c r="BR560" s="61">
        <v>1791</v>
      </c>
      <c r="BS560" s="61">
        <v>1062</v>
      </c>
      <c r="BT560" s="61">
        <v>-133</v>
      </c>
      <c r="BU560" s="61">
        <v>-193</v>
      </c>
      <c r="BV560" s="61">
        <v>526</v>
      </c>
      <c r="BW560" s="61">
        <v>150</v>
      </c>
      <c r="BX560" s="61">
        <v>558</v>
      </c>
      <c r="BY560" s="61">
        <v>948</v>
      </c>
      <c r="BZ560" s="61">
        <v>588</v>
      </c>
      <c r="CA560" s="61">
        <v>422</v>
      </c>
      <c r="CB560" s="61">
        <v>211</v>
      </c>
      <c r="CC560" s="61">
        <v>786</v>
      </c>
      <c r="CD560" s="61">
        <v>978</v>
      </c>
      <c r="CE560" s="61">
        <v>587</v>
      </c>
      <c r="CF560" s="61">
        <v>10</v>
      </c>
      <c r="CG560" s="61">
        <v>9</v>
      </c>
      <c r="CH560" s="61">
        <v>970</v>
      </c>
      <c r="CI560" s="61">
        <v>888</v>
      </c>
      <c r="CJ560" s="61">
        <v>861</v>
      </c>
      <c r="CK560" s="61">
        <v>263</v>
      </c>
      <c r="CL560" s="61">
        <v>-128</v>
      </c>
      <c r="CM560" s="61">
        <v>-560</v>
      </c>
      <c r="CN560" s="61">
        <v>-114</v>
      </c>
      <c r="CO560" s="61">
        <v>399</v>
      </c>
      <c r="CP560" s="61">
        <v>228</v>
      </c>
      <c r="CQ560" s="61">
        <v>198</v>
      </c>
      <c r="CR560" s="61">
        <v>-1871</v>
      </c>
      <c r="CS560" s="61">
        <v>-657</v>
      </c>
      <c r="CT560" s="61">
        <v>230</v>
      </c>
      <c r="CU560" s="61">
        <v>416</v>
      </c>
      <c r="CV560" s="61">
        <v>385</v>
      </c>
      <c r="CW560" s="61">
        <v>115</v>
      </c>
      <c r="CX560" s="61">
        <v>256</v>
      </c>
      <c r="CY560" s="61">
        <v>153</v>
      </c>
      <c r="CZ560" s="61">
        <v>367</v>
      </c>
      <c r="DA560" s="61">
        <v>586</v>
      </c>
      <c r="DB560" s="61">
        <v>181</v>
      </c>
      <c r="DC560" s="61">
        <v>-501</v>
      </c>
      <c r="DD560" s="61">
        <v>-855</v>
      </c>
      <c r="DE560" s="61">
        <v>404</v>
      </c>
      <c r="DF560" s="61">
        <v>-280</v>
      </c>
      <c r="DG560" s="61">
        <v>-52</v>
      </c>
      <c r="DH560" s="61">
        <v>296</v>
      </c>
      <c r="DI560" s="61">
        <v>282</v>
      </c>
      <c r="DJ560" s="61">
        <v>23</v>
      </c>
      <c r="DK560" s="61">
        <v>-193</v>
      </c>
      <c r="DL560" s="61">
        <v>392</v>
      </c>
      <c r="DM560" s="61">
        <v>704</v>
      </c>
      <c r="DN560" s="61">
        <v>720</v>
      </c>
      <c r="DO560" s="61">
        <v>1041</v>
      </c>
      <c r="DP560" s="61">
        <v>763</v>
      </c>
      <c r="DQ560" s="61">
        <v>545</v>
      </c>
      <c r="DR560" s="61">
        <v>1191</v>
      </c>
      <c r="DS560" s="61">
        <v>1271</v>
      </c>
      <c r="DT560" s="61">
        <v>-241</v>
      </c>
      <c r="DU560" s="61">
        <v>-663</v>
      </c>
      <c r="DV560" s="61">
        <v>782</v>
      </c>
      <c r="DW560" s="61">
        <v>-145</v>
      </c>
      <c r="DX560" s="61">
        <v>-1008</v>
      </c>
      <c r="DY560" s="61">
        <v>-231</v>
      </c>
      <c r="DZ560" s="61">
        <v>-339</v>
      </c>
      <c r="EA560" s="61">
        <v>201</v>
      </c>
      <c r="EB560" s="61">
        <v>92</v>
      </c>
      <c r="EC560" s="61">
        <v>1031</v>
      </c>
      <c r="ED560" s="61">
        <v>-559</v>
      </c>
      <c r="EE560" s="61">
        <v>199</v>
      </c>
      <c r="EF560" s="61">
        <v>-313</v>
      </c>
      <c r="EG560" s="61">
        <v>1147</v>
      </c>
      <c r="EH560" s="61">
        <v>965</v>
      </c>
      <c r="EI560" s="61">
        <v>-593</v>
      </c>
      <c r="EJ560" s="61">
        <v>-1277</v>
      </c>
      <c r="EK560" s="61">
        <v>-894</v>
      </c>
      <c r="EL560" s="61">
        <v>-1229</v>
      </c>
      <c r="EM560" s="61">
        <v>-967</v>
      </c>
      <c r="EN560" s="61">
        <v>-320</v>
      </c>
      <c r="EO560" s="61">
        <v>706</v>
      </c>
      <c r="EP560" s="61">
        <v>835</v>
      </c>
      <c r="EQ560" s="61">
        <v>910</v>
      </c>
      <c r="ER560" s="61">
        <v>149</v>
      </c>
      <c r="ES560" s="61">
        <v>183</v>
      </c>
      <c r="ET560" s="61">
        <v>530</v>
      </c>
      <c r="EU560" s="61">
        <v>-51</v>
      </c>
      <c r="EV560" s="61">
        <v>67</v>
      </c>
      <c r="EW560" s="61">
        <v>-149</v>
      </c>
      <c r="EX560" s="61">
        <v>-149</v>
      </c>
      <c r="EY560" s="61">
        <v>-205</v>
      </c>
      <c r="EZ560" s="61">
        <v>-1097</v>
      </c>
      <c r="FA560" s="61">
        <v>-711</v>
      </c>
      <c r="FB560" s="61">
        <v>-406</v>
      </c>
      <c r="FC560" s="61">
        <v>-530</v>
      </c>
      <c r="FD560" s="61">
        <v>-589</v>
      </c>
      <c r="FE560" s="61">
        <v>-914</v>
      </c>
      <c r="FF560" s="61">
        <v>-811</v>
      </c>
      <c r="FG560" s="61">
        <v>-855</v>
      </c>
      <c r="FH560" s="61">
        <v>-1174</v>
      </c>
      <c r="FI560" s="61">
        <v>-1064</v>
      </c>
      <c r="FJ560" s="61">
        <v>-998</v>
      </c>
      <c r="FK560" s="61">
        <v>-782</v>
      </c>
      <c r="FL560" s="61">
        <v>222</v>
      </c>
      <c r="FM560" s="61">
        <v>212</v>
      </c>
      <c r="FN560" s="61">
        <v>1388</v>
      </c>
      <c r="FO560" s="61">
        <v>1426</v>
      </c>
      <c r="FP560" s="61">
        <v>354</v>
      </c>
      <c r="FQ560" s="61">
        <v>1073</v>
      </c>
      <c r="FR560" s="61">
        <v>1177</v>
      </c>
      <c r="FS560" s="61">
        <v>1303</v>
      </c>
      <c r="FT560" s="61">
        <v>1158</v>
      </c>
      <c r="FU560" s="61">
        <v>1296</v>
      </c>
      <c r="FV560" s="61">
        <v>265</v>
      </c>
      <c r="FW560" s="61">
        <v>79</v>
      </c>
      <c r="FX560" s="61">
        <v>658</v>
      </c>
      <c r="FY560" s="61">
        <v>659</v>
      </c>
      <c r="FZ560" s="61">
        <v>474</v>
      </c>
      <c r="GA560" s="61">
        <v>-108</v>
      </c>
      <c r="GB560" s="61">
        <v>140</v>
      </c>
      <c r="GC560" s="61">
        <v>793</v>
      </c>
      <c r="GD560" s="61">
        <v>1401</v>
      </c>
      <c r="GE560" s="61">
        <v>1266</v>
      </c>
      <c r="GF560" s="61">
        <v>975</v>
      </c>
      <c r="GG560" s="61">
        <v>221</v>
      </c>
      <c r="GH560" s="61">
        <v>-220</v>
      </c>
      <c r="GI560" s="61">
        <v>-872</v>
      </c>
      <c r="GJ560" s="61">
        <v>-294</v>
      </c>
      <c r="GK560" s="61">
        <v>583</v>
      </c>
      <c r="GL560" s="61">
        <v>789</v>
      </c>
      <c r="GM560" s="61">
        <v>748</v>
      </c>
      <c r="GN560" s="61">
        <v>532</v>
      </c>
      <c r="GO560" s="61">
        <v>327</v>
      </c>
      <c r="GP560" s="61">
        <v>235</v>
      </c>
      <c r="GQ560" s="61">
        <v>611</v>
      </c>
      <c r="GR560" s="61">
        <v>1954</v>
      </c>
      <c r="GS560" s="61">
        <v>871</v>
      </c>
      <c r="GT560" s="61">
        <v>-116</v>
      </c>
      <c r="GU560" s="61">
        <v>169</v>
      </c>
      <c r="GV560" s="61">
        <v>938</v>
      </c>
      <c r="GW560" s="61">
        <v>673</v>
      </c>
      <c r="GX560" s="61">
        <v>485</v>
      </c>
      <c r="GY560" s="61">
        <v>432</v>
      </c>
      <c r="GZ560" s="61">
        <v>-824</v>
      </c>
      <c r="HA560" s="61">
        <v>361</v>
      </c>
      <c r="HB560" s="61">
        <v>839</v>
      </c>
      <c r="HC560" s="61">
        <v>-52</v>
      </c>
      <c r="HD560" s="61">
        <v>344</v>
      </c>
      <c r="HE560" s="61">
        <v>613</v>
      </c>
      <c r="HF560" s="61">
        <v>327</v>
      </c>
      <c r="HG560" s="61">
        <v>1420</v>
      </c>
      <c r="HH560" s="61">
        <v>1117</v>
      </c>
      <c r="HI560" s="61">
        <v>1331</v>
      </c>
      <c r="HJ560" s="61">
        <v>1077</v>
      </c>
      <c r="HK560" s="61">
        <v>1166</v>
      </c>
      <c r="HL560" s="61">
        <v>830</v>
      </c>
      <c r="HM560" s="61">
        <v>-73</v>
      </c>
      <c r="HN560" s="61">
        <v>-762</v>
      </c>
      <c r="HO560" s="61">
        <v>-1748</v>
      </c>
      <c r="HP560" s="61">
        <v>-1858</v>
      </c>
      <c r="HQ560" s="61">
        <v>-1965</v>
      </c>
      <c r="HR560" s="61">
        <v>-1740</v>
      </c>
      <c r="HS560" s="61">
        <v>-840</v>
      </c>
      <c r="HT560" s="61">
        <v>-203</v>
      </c>
      <c r="HU560" s="61">
        <v>405</v>
      </c>
      <c r="HV560" s="61">
        <v>-741</v>
      </c>
      <c r="HW560" s="61">
        <v>-893</v>
      </c>
      <c r="HX560" s="61">
        <v>54</v>
      </c>
      <c r="HY560" s="61">
        <v>560</v>
      </c>
      <c r="HZ560" s="61">
        <v>331</v>
      </c>
      <c r="IA560" s="61">
        <v>-1254</v>
      </c>
      <c r="IB560" s="61">
        <v>-285</v>
      </c>
      <c r="IC560" s="61">
        <v>-565</v>
      </c>
      <c r="ID560" s="61">
        <v>23</v>
      </c>
      <c r="IE560" s="61">
        <v>446</v>
      </c>
      <c r="IF560" s="61">
        <v>639</v>
      </c>
      <c r="IG560" s="61">
        <v>226</v>
      </c>
      <c r="IH560" s="61">
        <v>293</v>
      </c>
      <c r="II560" s="61">
        <v>204</v>
      </c>
      <c r="IJ560" s="61">
        <v>541</v>
      </c>
      <c r="IK560" s="61">
        <v>584</v>
      </c>
      <c r="IL560" s="61">
        <v>520</v>
      </c>
      <c r="IM560" s="61">
        <v>68</v>
      </c>
      <c r="IN560" s="61">
        <v>372</v>
      </c>
      <c r="IO560" s="61">
        <v>-336</v>
      </c>
      <c r="IP560" s="61">
        <v>-1987</v>
      </c>
      <c r="IQ560" s="61">
        <v>-1576</v>
      </c>
      <c r="IR560" s="61">
        <v>-1050</v>
      </c>
      <c r="IS560" s="61">
        <v>-668</v>
      </c>
    </row>
    <row r="561" spans="1:255" x14ac:dyDescent="0.2">
      <c r="A561" s="11" t="s">
        <v>36</v>
      </c>
      <c r="B561" s="61">
        <v>-792</v>
      </c>
      <c r="C561" s="61">
        <v>859</v>
      </c>
      <c r="D561" s="61">
        <v>1399</v>
      </c>
      <c r="E561" s="61">
        <v>-928</v>
      </c>
      <c r="F561" s="61">
        <v>-3083</v>
      </c>
      <c r="G561" s="61">
        <v>-1186</v>
      </c>
      <c r="H561" s="61">
        <v>940</v>
      </c>
      <c r="I561" s="61">
        <v>-1602</v>
      </c>
      <c r="J561" s="61">
        <v>400</v>
      </c>
      <c r="K561" s="61">
        <v>730</v>
      </c>
      <c r="L561" s="61">
        <v>-4990</v>
      </c>
      <c r="M561" s="61">
        <v>-7034</v>
      </c>
      <c r="N561" s="61">
        <v>-4731</v>
      </c>
      <c r="O561" s="61">
        <v>-344</v>
      </c>
      <c r="P561" s="61">
        <v>4915</v>
      </c>
      <c r="Q561" s="61">
        <v>1127</v>
      </c>
      <c r="R561" s="61">
        <v>-4017</v>
      </c>
      <c r="S561" s="61">
        <v>-3508</v>
      </c>
      <c r="T561" s="61">
        <v>-3029</v>
      </c>
      <c r="U561" s="61">
        <v>-2478</v>
      </c>
      <c r="V561" s="61">
        <v>-8119</v>
      </c>
      <c r="W561" s="61">
        <v>-6591</v>
      </c>
      <c r="X561" s="61">
        <v>1420</v>
      </c>
      <c r="Y561" s="61">
        <v>2599</v>
      </c>
      <c r="Z561" s="61">
        <v>-1951</v>
      </c>
      <c r="AA561" s="61">
        <v>-4449</v>
      </c>
      <c r="AB561" s="61">
        <v>-4469</v>
      </c>
      <c r="AC561" s="61">
        <v>-1195</v>
      </c>
      <c r="AD561" s="61">
        <v>-285</v>
      </c>
      <c r="AE561" s="61">
        <v>4039</v>
      </c>
      <c r="AF561" s="61">
        <v>1697</v>
      </c>
      <c r="AG561" s="61">
        <v>-3326</v>
      </c>
      <c r="AH561" s="61">
        <v>-2116</v>
      </c>
      <c r="AI561" s="61">
        <v>5119</v>
      </c>
      <c r="AJ561" s="61">
        <v>2928</v>
      </c>
      <c r="AK561" s="61">
        <v>1569</v>
      </c>
      <c r="AL561" s="61">
        <v>-1781</v>
      </c>
      <c r="AM561" s="61">
        <v>-5095</v>
      </c>
      <c r="AN561" s="61">
        <v>-1038</v>
      </c>
      <c r="AO561" s="61">
        <v>2740</v>
      </c>
      <c r="AP561" s="61">
        <v>5284</v>
      </c>
      <c r="AQ561" s="61">
        <v>648</v>
      </c>
      <c r="AR561" s="61">
        <v>-2636</v>
      </c>
      <c r="AS561" s="61">
        <v>-802</v>
      </c>
      <c r="AT561" s="61">
        <v>340</v>
      </c>
      <c r="AU561" s="61">
        <v>4224</v>
      </c>
      <c r="AV561" s="61">
        <v>3250</v>
      </c>
      <c r="AW561" s="61">
        <v>1281</v>
      </c>
      <c r="AX561" s="61">
        <v>2031</v>
      </c>
      <c r="AY561" s="61">
        <v>2585</v>
      </c>
      <c r="AZ561" s="61">
        <v>328</v>
      </c>
      <c r="BA561" s="61">
        <v>386</v>
      </c>
      <c r="BB561" s="61">
        <v>-1221</v>
      </c>
      <c r="BC561" s="61">
        <v>-1537</v>
      </c>
      <c r="BD561" s="61">
        <v>-2244</v>
      </c>
      <c r="BE561" s="61">
        <v>-1295</v>
      </c>
      <c r="BF561" s="61">
        <v>2095</v>
      </c>
      <c r="BG561" s="61">
        <v>3123</v>
      </c>
      <c r="BH561" s="61">
        <v>2742</v>
      </c>
      <c r="BI561" s="61">
        <v>1160</v>
      </c>
      <c r="BJ561" s="61">
        <v>-419</v>
      </c>
      <c r="BK561" s="61">
        <v>-1533</v>
      </c>
      <c r="BL561" s="61">
        <v>-1220</v>
      </c>
      <c r="BM561" s="61">
        <v>-157</v>
      </c>
      <c r="BN561" s="61">
        <v>5100</v>
      </c>
      <c r="BO561" s="61">
        <v>9038</v>
      </c>
      <c r="BP561" s="61">
        <v>9626</v>
      </c>
      <c r="BQ561" s="61">
        <v>6015</v>
      </c>
      <c r="BR561" s="61">
        <v>3412</v>
      </c>
      <c r="BS561" s="61">
        <v>962</v>
      </c>
      <c r="BT561" s="61">
        <v>1401</v>
      </c>
      <c r="BU561" s="61">
        <v>1403</v>
      </c>
      <c r="BV561" s="61">
        <v>2871</v>
      </c>
      <c r="BW561" s="61">
        <v>343</v>
      </c>
      <c r="BX561" s="61">
        <v>298</v>
      </c>
      <c r="BY561" s="61">
        <v>335</v>
      </c>
      <c r="BZ561" s="61">
        <v>-2037</v>
      </c>
      <c r="CA561" s="61">
        <v>-5020</v>
      </c>
      <c r="CB561" s="61">
        <v>-4719</v>
      </c>
      <c r="CC561" s="61">
        <v>-4961</v>
      </c>
      <c r="CD561" s="61">
        <v>-2933</v>
      </c>
      <c r="CE561" s="61">
        <v>-2093</v>
      </c>
      <c r="CF561" s="61">
        <v>-4435</v>
      </c>
      <c r="CG561" s="61">
        <v>-4752</v>
      </c>
      <c r="CH561" s="61">
        <v>-16</v>
      </c>
      <c r="CI561" s="61">
        <v>-1066</v>
      </c>
      <c r="CJ561" s="61">
        <v>118</v>
      </c>
      <c r="CK561" s="61">
        <v>5303</v>
      </c>
      <c r="CL561" s="61">
        <v>5972</v>
      </c>
      <c r="CM561" s="61">
        <v>4360</v>
      </c>
      <c r="CN561" s="61">
        <v>773</v>
      </c>
      <c r="CO561" s="61">
        <v>-2511</v>
      </c>
      <c r="CP561" s="61">
        <v>-3367</v>
      </c>
      <c r="CQ561" s="61">
        <v>-2945</v>
      </c>
      <c r="CR561" s="61">
        <v>-2738</v>
      </c>
      <c r="CS561" s="61">
        <v>474</v>
      </c>
      <c r="CT561" s="61">
        <v>1160</v>
      </c>
      <c r="CU561" s="61">
        <v>-943</v>
      </c>
      <c r="CV561" s="61">
        <v>-2156</v>
      </c>
      <c r="CW561" s="61">
        <v>972</v>
      </c>
      <c r="CX561" s="61">
        <v>-509</v>
      </c>
      <c r="CY561" s="61">
        <v>-1833</v>
      </c>
      <c r="CZ561" s="61">
        <v>-2554</v>
      </c>
      <c r="DA561" s="61">
        <v>-2373</v>
      </c>
      <c r="DB561" s="61">
        <v>-2008</v>
      </c>
      <c r="DC561" s="61">
        <v>-1771</v>
      </c>
      <c r="DD561" s="61">
        <v>24</v>
      </c>
      <c r="DE561" s="61">
        <v>-1800</v>
      </c>
      <c r="DF561" s="61">
        <v>-1711</v>
      </c>
      <c r="DG561" s="61">
        <v>-903</v>
      </c>
      <c r="DH561" s="61">
        <v>-1499</v>
      </c>
      <c r="DI561" s="61">
        <v>-1709</v>
      </c>
      <c r="DJ561" s="61">
        <v>-1638</v>
      </c>
      <c r="DK561" s="61">
        <v>998</v>
      </c>
      <c r="DL561" s="61">
        <v>2014</v>
      </c>
      <c r="DM561" s="61">
        <v>913</v>
      </c>
      <c r="DN561" s="61">
        <v>-431</v>
      </c>
      <c r="DO561" s="61">
        <v>-780</v>
      </c>
      <c r="DP561" s="61">
        <v>-1144</v>
      </c>
      <c r="DQ561" s="61">
        <v>-1130</v>
      </c>
      <c r="DR561" s="61">
        <v>-543</v>
      </c>
      <c r="DS561" s="61">
        <v>-634</v>
      </c>
      <c r="DT561" s="61">
        <v>-563</v>
      </c>
      <c r="DU561" s="61">
        <v>1466</v>
      </c>
      <c r="DV561" s="61">
        <v>2521</v>
      </c>
      <c r="DW561" s="61">
        <v>2305</v>
      </c>
      <c r="DX561" s="61">
        <v>2409</v>
      </c>
      <c r="DY561" s="61">
        <v>1510</v>
      </c>
      <c r="DZ561" s="61">
        <v>1466</v>
      </c>
      <c r="EA561" s="61">
        <v>650</v>
      </c>
      <c r="EB561" s="61">
        <v>1566</v>
      </c>
      <c r="EC561" s="61">
        <v>1758</v>
      </c>
      <c r="ED561" s="61">
        <v>2271</v>
      </c>
      <c r="EE561" s="61">
        <v>1089</v>
      </c>
      <c r="EF561" s="61">
        <v>1457</v>
      </c>
      <c r="EG561" s="61">
        <v>2186</v>
      </c>
      <c r="EH561" s="61">
        <v>2238</v>
      </c>
      <c r="EI561" s="61">
        <v>1557</v>
      </c>
      <c r="EJ561" s="61">
        <v>362</v>
      </c>
      <c r="EK561" s="61">
        <v>244</v>
      </c>
      <c r="EL561" s="61">
        <v>500</v>
      </c>
      <c r="EM561" s="61">
        <v>305</v>
      </c>
      <c r="EN561" s="61">
        <v>245</v>
      </c>
      <c r="EO561" s="61">
        <v>348</v>
      </c>
      <c r="EP561" s="61">
        <v>282</v>
      </c>
      <c r="EQ561" s="61">
        <v>502</v>
      </c>
      <c r="ER561" s="61">
        <v>328</v>
      </c>
      <c r="ES561" s="61">
        <v>57</v>
      </c>
      <c r="ET561" s="61">
        <v>255</v>
      </c>
      <c r="EU561" s="61">
        <v>499</v>
      </c>
      <c r="EV561" s="61">
        <v>527</v>
      </c>
      <c r="EW561" s="61">
        <v>68</v>
      </c>
      <c r="EX561" s="61">
        <v>-270</v>
      </c>
      <c r="EY561" s="61">
        <v>-110</v>
      </c>
      <c r="EZ561" s="61">
        <v>41</v>
      </c>
      <c r="FA561" s="61">
        <v>186</v>
      </c>
      <c r="FB561" s="61">
        <v>285</v>
      </c>
      <c r="FC561" s="61">
        <v>250</v>
      </c>
      <c r="FD561" s="61">
        <v>96</v>
      </c>
      <c r="FE561" s="61">
        <v>166</v>
      </c>
      <c r="FF561" s="61">
        <v>92</v>
      </c>
      <c r="FG561" s="61">
        <v>174</v>
      </c>
      <c r="FH561" s="61">
        <v>269</v>
      </c>
      <c r="FI561" s="61">
        <v>379</v>
      </c>
      <c r="FJ561" s="61">
        <v>965</v>
      </c>
      <c r="FK561" s="61">
        <v>238</v>
      </c>
      <c r="FL561" s="61">
        <v>210</v>
      </c>
      <c r="FM561" s="61">
        <v>46</v>
      </c>
      <c r="FN561" s="61">
        <v>642</v>
      </c>
      <c r="FO561" s="61">
        <v>204</v>
      </c>
      <c r="FP561" s="61">
        <v>461</v>
      </c>
      <c r="FQ561" s="61">
        <v>565</v>
      </c>
      <c r="FR561" s="61">
        <v>507</v>
      </c>
      <c r="FS561" s="61">
        <v>-182</v>
      </c>
      <c r="FT561" s="61">
        <v>-127</v>
      </c>
      <c r="FU561" s="61">
        <v>-252</v>
      </c>
      <c r="FV561" s="61">
        <v>23</v>
      </c>
      <c r="FW561" s="61">
        <v>148</v>
      </c>
      <c r="FX561" s="61">
        <v>142</v>
      </c>
      <c r="FY561" s="61">
        <v>143</v>
      </c>
      <c r="FZ561" s="61">
        <v>228</v>
      </c>
      <c r="GA561" s="61">
        <v>270</v>
      </c>
      <c r="GB561" s="61">
        <v>286</v>
      </c>
      <c r="GC561" s="61">
        <v>311</v>
      </c>
      <c r="GD561" s="61">
        <v>876</v>
      </c>
      <c r="GE561" s="61">
        <v>623</v>
      </c>
      <c r="GF561" s="61">
        <v>426</v>
      </c>
      <c r="GG561" s="61">
        <v>-216</v>
      </c>
      <c r="GH561" s="61">
        <v>-353</v>
      </c>
      <c r="GI561" s="61">
        <v>-257</v>
      </c>
      <c r="GJ561" s="61">
        <v>-206</v>
      </c>
      <c r="GK561" s="61">
        <v>257</v>
      </c>
      <c r="GL561" s="61">
        <v>473</v>
      </c>
      <c r="GM561" s="61">
        <v>833</v>
      </c>
      <c r="GN561" s="61">
        <v>738</v>
      </c>
      <c r="GO561" s="61">
        <v>374</v>
      </c>
      <c r="GP561" s="61">
        <v>170</v>
      </c>
      <c r="GQ561" s="61">
        <v>345</v>
      </c>
      <c r="GR561" s="61">
        <v>593</v>
      </c>
      <c r="GS561" s="61">
        <v>757</v>
      </c>
      <c r="GT561" s="61">
        <v>841</v>
      </c>
      <c r="GU561" s="61">
        <v>844</v>
      </c>
      <c r="GV561" s="61">
        <v>960</v>
      </c>
      <c r="GW561" s="61">
        <v>-271</v>
      </c>
      <c r="GX561" s="61">
        <v>-133</v>
      </c>
      <c r="GY561" s="61">
        <v>156</v>
      </c>
      <c r="GZ561" s="61">
        <v>-50</v>
      </c>
      <c r="HA561" s="61">
        <v>-46</v>
      </c>
      <c r="HB561" s="61">
        <v>-25</v>
      </c>
      <c r="HC561" s="61">
        <v>-165</v>
      </c>
      <c r="HD561" s="61">
        <v>-4</v>
      </c>
      <c r="HE561" s="61">
        <v>-92</v>
      </c>
      <c r="HF561" s="61">
        <v>-181</v>
      </c>
      <c r="HG561" s="61">
        <v>125</v>
      </c>
      <c r="HH561" s="61">
        <v>607</v>
      </c>
      <c r="HI561" s="61">
        <v>525</v>
      </c>
      <c r="HJ561" s="61">
        <v>-120</v>
      </c>
      <c r="HK561" s="61">
        <v>-143</v>
      </c>
      <c r="HL561" s="61">
        <v>-45</v>
      </c>
      <c r="HM561" s="61">
        <v>63</v>
      </c>
      <c r="HN561" s="61">
        <v>202</v>
      </c>
      <c r="HO561" s="61">
        <v>124</v>
      </c>
      <c r="HP561" s="61">
        <v>291</v>
      </c>
      <c r="HQ561" s="61">
        <v>259</v>
      </c>
      <c r="HR561" s="61">
        <v>-172</v>
      </c>
      <c r="HS561" s="61">
        <v>447</v>
      </c>
      <c r="HT561" s="61">
        <v>472</v>
      </c>
      <c r="HU561" s="61">
        <v>459</v>
      </c>
      <c r="HV561" s="61">
        <v>69</v>
      </c>
      <c r="HW561" s="61">
        <v>214</v>
      </c>
      <c r="HX561" s="61">
        <v>218</v>
      </c>
      <c r="HY561" s="61">
        <v>17</v>
      </c>
      <c r="HZ561" s="61">
        <v>-239</v>
      </c>
      <c r="IA561" s="61">
        <v>-134</v>
      </c>
      <c r="IB561" s="61">
        <v>48</v>
      </c>
      <c r="IC561" s="61">
        <v>268</v>
      </c>
      <c r="ID561" s="61">
        <v>96</v>
      </c>
      <c r="IE561" s="61">
        <v>305</v>
      </c>
      <c r="IF561" s="61">
        <v>1622</v>
      </c>
      <c r="IG561" s="61">
        <v>523</v>
      </c>
      <c r="IH561" s="61">
        <v>834</v>
      </c>
      <c r="II561" s="61">
        <v>269</v>
      </c>
      <c r="IJ561" s="61">
        <v>-564</v>
      </c>
      <c r="IK561" s="61">
        <v>-692</v>
      </c>
      <c r="IL561" s="61">
        <v>-379</v>
      </c>
      <c r="IM561" s="61">
        <v>-452</v>
      </c>
      <c r="IN561" s="61">
        <v>-197</v>
      </c>
      <c r="IO561" s="61">
        <v>389</v>
      </c>
      <c r="IP561" s="61">
        <v>3022</v>
      </c>
      <c r="IQ561" s="61">
        <v>5204</v>
      </c>
      <c r="IR561" s="61">
        <v>2617</v>
      </c>
      <c r="IS561" s="61">
        <v>1991</v>
      </c>
    </row>
    <row r="562" spans="1:255" x14ac:dyDescent="0.2">
      <c r="A562" s="11" t="s">
        <v>51</v>
      </c>
      <c r="B562" s="61">
        <v>-1161</v>
      </c>
      <c r="C562" s="61">
        <v>-331</v>
      </c>
      <c r="D562" s="61">
        <v>665</v>
      </c>
      <c r="E562" s="61">
        <v>564</v>
      </c>
      <c r="F562" s="61">
        <v>263</v>
      </c>
      <c r="G562" s="61">
        <v>-1078</v>
      </c>
      <c r="H562" s="61">
        <v>-600</v>
      </c>
      <c r="I562" s="61">
        <v>-158</v>
      </c>
      <c r="J562" s="61">
        <v>-1122</v>
      </c>
      <c r="K562" s="61">
        <v>-480</v>
      </c>
      <c r="L562" s="61">
        <v>-326</v>
      </c>
      <c r="M562" s="61">
        <v>-3463</v>
      </c>
      <c r="N562" s="61">
        <v>-3019</v>
      </c>
      <c r="O562" s="61">
        <v>-2638</v>
      </c>
      <c r="P562" s="61">
        <v>-1782</v>
      </c>
      <c r="Q562" s="61">
        <v>71</v>
      </c>
      <c r="R562" s="61">
        <v>-92</v>
      </c>
      <c r="S562" s="61">
        <v>-854</v>
      </c>
      <c r="T562" s="61">
        <v>-1914</v>
      </c>
      <c r="U562" s="61">
        <v>-1983</v>
      </c>
      <c r="V562" s="61">
        <v>-1314</v>
      </c>
      <c r="W562" s="61">
        <v>-3360</v>
      </c>
      <c r="X562" s="61">
        <v>-2519</v>
      </c>
      <c r="Y562" s="61">
        <v>1410</v>
      </c>
      <c r="Z562" s="61">
        <v>1339</v>
      </c>
      <c r="AA562" s="61">
        <v>-2179</v>
      </c>
      <c r="AB562" s="61">
        <v>-2045</v>
      </c>
      <c r="AC562" s="61">
        <v>-2406</v>
      </c>
      <c r="AD562" s="61">
        <v>-1227</v>
      </c>
      <c r="AE562" s="61">
        <v>-245</v>
      </c>
      <c r="AF562" s="61">
        <v>1115</v>
      </c>
      <c r="AG562" s="61">
        <v>2</v>
      </c>
      <c r="AH562" s="61">
        <v>-3379</v>
      </c>
      <c r="AI562" s="61">
        <v>-850</v>
      </c>
      <c r="AJ562" s="61">
        <v>2938</v>
      </c>
      <c r="AK562" s="61">
        <v>1498</v>
      </c>
      <c r="AL562" s="61">
        <v>1010</v>
      </c>
      <c r="AM562" s="61">
        <v>-1863</v>
      </c>
      <c r="AN562" s="61">
        <v>-1959</v>
      </c>
      <c r="AO562" s="61">
        <v>-902</v>
      </c>
      <c r="AP562" s="61">
        <v>1205</v>
      </c>
      <c r="AQ562" s="61">
        <v>1504</v>
      </c>
      <c r="AR562" s="61">
        <v>427</v>
      </c>
      <c r="AS562" s="61">
        <v>-90</v>
      </c>
      <c r="AT562" s="61">
        <v>1009</v>
      </c>
      <c r="AU562" s="61">
        <v>2063</v>
      </c>
      <c r="AV562" s="61">
        <v>1983</v>
      </c>
      <c r="AW562" s="61">
        <v>421</v>
      </c>
      <c r="AX562" s="61">
        <v>1052</v>
      </c>
      <c r="AY562" s="61">
        <v>1100</v>
      </c>
      <c r="AZ562" s="61">
        <v>716</v>
      </c>
      <c r="BA562" s="61">
        <v>-488</v>
      </c>
      <c r="BB562" s="61">
        <v>1374</v>
      </c>
      <c r="BC562" s="61">
        <v>-219</v>
      </c>
      <c r="BD562" s="61">
        <v>-767</v>
      </c>
      <c r="BE562" s="61">
        <v>-719</v>
      </c>
      <c r="BF562" s="61">
        <v>-187</v>
      </c>
      <c r="BG562" s="61">
        <v>994</v>
      </c>
      <c r="BH562" s="61">
        <v>448</v>
      </c>
      <c r="BI562" s="61">
        <v>-69</v>
      </c>
      <c r="BJ562" s="61">
        <v>-188</v>
      </c>
      <c r="BK562" s="61">
        <v>339</v>
      </c>
      <c r="BL562" s="61">
        <v>134</v>
      </c>
      <c r="BM562" s="61">
        <v>-247</v>
      </c>
      <c r="BN562" s="61">
        <v>-143</v>
      </c>
      <c r="BO562" s="61">
        <v>2218</v>
      </c>
      <c r="BP562" s="61">
        <v>3477</v>
      </c>
      <c r="BQ562" s="61">
        <v>3218</v>
      </c>
      <c r="BR562" s="61">
        <v>1899</v>
      </c>
      <c r="BS562" s="61">
        <v>1440</v>
      </c>
      <c r="BT562" s="61">
        <v>1303</v>
      </c>
      <c r="BU562" s="61">
        <v>777</v>
      </c>
      <c r="BV562" s="61">
        <v>1702</v>
      </c>
      <c r="BW562" s="61">
        <v>1341</v>
      </c>
      <c r="BX562" s="61">
        <v>785</v>
      </c>
      <c r="BY562" s="61">
        <v>475</v>
      </c>
      <c r="BZ562" s="61">
        <v>-429</v>
      </c>
      <c r="CA562" s="61">
        <v>-980</v>
      </c>
      <c r="CB562" s="61">
        <v>-140</v>
      </c>
      <c r="CC562" s="61">
        <v>804</v>
      </c>
      <c r="CD562" s="61">
        <v>-1635</v>
      </c>
      <c r="CE562" s="61">
        <v>-1218</v>
      </c>
      <c r="CF562" s="61">
        <v>-144</v>
      </c>
      <c r="CG562" s="61">
        <v>-821</v>
      </c>
      <c r="CH562" s="61">
        <v>-2014</v>
      </c>
      <c r="CI562" s="61">
        <v>-383</v>
      </c>
      <c r="CJ562" s="61">
        <v>-711</v>
      </c>
      <c r="CK562" s="61">
        <v>150</v>
      </c>
      <c r="CL562" s="61">
        <v>1726</v>
      </c>
      <c r="CM562" s="61">
        <v>2049</v>
      </c>
      <c r="CN562" s="61">
        <v>2020</v>
      </c>
      <c r="CO562" s="61">
        <v>24</v>
      </c>
      <c r="CP562" s="61">
        <v>-875</v>
      </c>
      <c r="CQ562" s="61">
        <v>-792</v>
      </c>
      <c r="CR562" s="61">
        <v>-524</v>
      </c>
      <c r="CS562" s="61">
        <v>-328</v>
      </c>
      <c r="CT562" s="61">
        <v>986</v>
      </c>
      <c r="CU562" s="61">
        <v>732</v>
      </c>
      <c r="CV562" s="61">
        <v>-161</v>
      </c>
      <c r="CW562" s="61">
        <v>522</v>
      </c>
      <c r="CX562" s="61">
        <v>700</v>
      </c>
      <c r="CY562" s="61">
        <v>222</v>
      </c>
      <c r="CZ562" s="61">
        <v>141</v>
      </c>
      <c r="DA562" s="61">
        <v>751</v>
      </c>
      <c r="DB562" s="61">
        <v>786</v>
      </c>
      <c r="DC562" s="61">
        <v>904</v>
      </c>
      <c r="DD562" s="61">
        <v>-687</v>
      </c>
      <c r="DE562" s="61">
        <v>762</v>
      </c>
      <c r="DF562" s="61">
        <v>812</v>
      </c>
      <c r="DG562" s="61">
        <v>472</v>
      </c>
      <c r="DH562" s="61">
        <v>539</v>
      </c>
      <c r="DI562" s="61">
        <v>539</v>
      </c>
      <c r="DJ562" s="61">
        <v>726</v>
      </c>
      <c r="DK562" s="61">
        <v>-102</v>
      </c>
      <c r="DL562" s="61">
        <v>-150</v>
      </c>
      <c r="DM562" s="61">
        <v>319</v>
      </c>
      <c r="DN562" s="61">
        <v>365</v>
      </c>
      <c r="DO562" s="61">
        <v>862</v>
      </c>
      <c r="DP562" s="61">
        <v>680</v>
      </c>
      <c r="DQ562" s="61">
        <v>-94</v>
      </c>
      <c r="DR562" s="61">
        <v>113</v>
      </c>
      <c r="DS562" s="61">
        <v>351</v>
      </c>
      <c r="DT562" s="61">
        <v>709</v>
      </c>
      <c r="DU562" s="61">
        <v>408</v>
      </c>
      <c r="DV562" s="61">
        <v>371</v>
      </c>
      <c r="DW562" s="61">
        <v>-176</v>
      </c>
      <c r="DX562" s="61">
        <v>-208</v>
      </c>
      <c r="DY562" s="61">
        <v>-324</v>
      </c>
      <c r="DZ562" s="61">
        <v>-122</v>
      </c>
      <c r="EA562" s="61">
        <v>-241</v>
      </c>
      <c r="EB562" s="61">
        <v>-42</v>
      </c>
      <c r="EC562" s="61">
        <v>-175</v>
      </c>
      <c r="ED562" s="61">
        <v>464</v>
      </c>
      <c r="EE562" s="61">
        <v>172</v>
      </c>
      <c r="EF562" s="61">
        <v>-285</v>
      </c>
      <c r="EG562" s="61">
        <v>-14</v>
      </c>
      <c r="EH562" s="61">
        <v>-28</v>
      </c>
      <c r="EI562" s="61">
        <v>-73</v>
      </c>
      <c r="EJ562" s="61">
        <v>-165</v>
      </c>
      <c r="EK562" s="61">
        <v>-21</v>
      </c>
      <c r="EL562" s="61">
        <v>205</v>
      </c>
      <c r="EM562" s="61">
        <v>207</v>
      </c>
      <c r="EN562" s="61">
        <v>143</v>
      </c>
      <c r="EO562" s="61">
        <v>213</v>
      </c>
      <c r="EP562" s="61">
        <v>441</v>
      </c>
      <c r="EQ562" s="61">
        <v>53</v>
      </c>
      <c r="ER562" s="61">
        <v>342</v>
      </c>
      <c r="ES562" s="61">
        <v>273</v>
      </c>
      <c r="ET562" s="61">
        <v>22</v>
      </c>
      <c r="EU562" s="61">
        <v>-103</v>
      </c>
      <c r="EV562" s="61">
        <v>435</v>
      </c>
      <c r="EW562" s="61">
        <v>726</v>
      </c>
      <c r="EX562" s="61">
        <v>778</v>
      </c>
      <c r="EY562" s="61">
        <v>-507</v>
      </c>
      <c r="EZ562" s="61">
        <v>-208</v>
      </c>
      <c r="FA562" s="61">
        <v>-96</v>
      </c>
      <c r="FB562" s="61">
        <v>-314</v>
      </c>
      <c r="FC562" s="61">
        <v>226</v>
      </c>
      <c r="FD562" s="61">
        <v>624</v>
      </c>
      <c r="FE562" s="61">
        <v>969</v>
      </c>
      <c r="FF562" s="61">
        <v>905</v>
      </c>
      <c r="FG562" s="61">
        <v>425</v>
      </c>
      <c r="FH562" s="61">
        <v>972</v>
      </c>
      <c r="FI562" s="61">
        <v>665</v>
      </c>
      <c r="FJ562" s="61">
        <v>-535</v>
      </c>
      <c r="FK562" s="61">
        <v>-176</v>
      </c>
      <c r="FL562" s="61">
        <v>-232</v>
      </c>
      <c r="FM562" s="61">
        <v>9</v>
      </c>
      <c r="FN562" s="61">
        <v>-326</v>
      </c>
      <c r="FO562" s="61">
        <v>97</v>
      </c>
      <c r="FP562" s="61">
        <v>-484</v>
      </c>
      <c r="FQ562" s="61">
        <v>465</v>
      </c>
      <c r="FR562" s="61">
        <v>1582</v>
      </c>
      <c r="FS562" s="61">
        <v>-106</v>
      </c>
      <c r="FT562" s="61">
        <v>-243</v>
      </c>
      <c r="FU562" s="61">
        <v>-396</v>
      </c>
      <c r="FV562" s="61">
        <v>-363</v>
      </c>
      <c r="FW562" s="61">
        <v>19</v>
      </c>
      <c r="FX562" s="61">
        <v>289</v>
      </c>
      <c r="FY562" s="61">
        <v>289</v>
      </c>
      <c r="FZ562" s="61">
        <v>-224</v>
      </c>
      <c r="GA562" s="61">
        <v>-247</v>
      </c>
      <c r="GB562" s="61">
        <v>-169</v>
      </c>
      <c r="GC562" s="61">
        <v>160</v>
      </c>
      <c r="GD562" s="61">
        <v>-29</v>
      </c>
      <c r="GE562" s="61">
        <v>818</v>
      </c>
      <c r="GF562" s="61">
        <v>1471</v>
      </c>
      <c r="GG562" s="61">
        <v>1335</v>
      </c>
      <c r="GH562" s="61">
        <v>-317</v>
      </c>
      <c r="GI562" s="61">
        <v>-391</v>
      </c>
      <c r="GJ562" s="61">
        <v>-303</v>
      </c>
      <c r="GK562" s="61">
        <v>-524</v>
      </c>
      <c r="GL562" s="61">
        <v>-447</v>
      </c>
      <c r="GM562" s="61">
        <v>-49</v>
      </c>
      <c r="GN562" s="61">
        <v>620</v>
      </c>
      <c r="GO562" s="61">
        <v>825</v>
      </c>
      <c r="GP562" s="61">
        <v>145</v>
      </c>
      <c r="GQ562" s="61">
        <v>-162</v>
      </c>
      <c r="GR562" s="61">
        <v>650</v>
      </c>
      <c r="GS562" s="61">
        <v>1282</v>
      </c>
      <c r="GT562" s="61">
        <v>2092</v>
      </c>
      <c r="GU562" s="61">
        <v>2165</v>
      </c>
      <c r="GV562" s="61">
        <v>3054</v>
      </c>
      <c r="GW562" s="61">
        <v>930</v>
      </c>
      <c r="GX562" s="61">
        <v>-126</v>
      </c>
      <c r="GY562" s="61">
        <v>-342</v>
      </c>
      <c r="GZ562" s="61">
        <v>146</v>
      </c>
      <c r="HA562" s="61">
        <v>128</v>
      </c>
      <c r="HB562" s="61">
        <v>74</v>
      </c>
      <c r="HC562" s="61">
        <v>74</v>
      </c>
      <c r="HD562" s="61">
        <v>223</v>
      </c>
      <c r="HE562" s="61">
        <v>273</v>
      </c>
      <c r="HF562" s="61">
        <v>-55</v>
      </c>
      <c r="HG562" s="61">
        <v>361</v>
      </c>
      <c r="HH562" s="61">
        <v>174</v>
      </c>
      <c r="HI562" s="61">
        <v>479</v>
      </c>
      <c r="HJ562" s="61">
        <v>210</v>
      </c>
      <c r="HK562" s="61">
        <v>70</v>
      </c>
      <c r="HL562" s="61">
        <v>58</v>
      </c>
      <c r="HM562" s="61">
        <v>64</v>
      </c>
      <c r="HN562" s="61">
        <v>615</v>
      </c>
      <c r="HO562" s="61">
        <v>709</v>
      </c>
      <c r="HP562" s="61">
        <v>202</v>
      </c>
      <c r="HQ562" s="61">
        <v>209</v>
      </c>
      <c r="HR562" s="61">
        <v>246</v>
      </c>
      <c r="HS562" s="61">
        <v>102</v>
      </c>
      <c r="HT562" s="61">
        <v>-292</v>
      </c>
      <c r="HU562" s="61">
        <v>55</v>
      </c>
      <c r="HV562" s="61">
        <v>78</v>
      </c>
      <c r="HW562" s="61">
        <v>37</v>
      </c>
      <c r="HX562" s="61">
        <v>275</v>
      </c>
      <c r="HY562" s="61">
        <v>599</v>
      </c>
      <c r="HZ562" s="61">
        <v>499</v>
      </c>
      <c r="IA562" s="61">
        <v>417</v>
      </c>
      <c r="IB562" s="61">
        <v>198</v>
      </c>
      <c r="IC562" s="61">
        <v>179</v>
      </c>
      <c r="ID562" s="61">
        <v>120</v>
      </c>
      <c r="IE562" s="61">
        <v>550</v>
      </c>
      <c r="IF562" s="61">
        <v>-216</v>
      </c>
      <c r="IG562" s="61">
        <v>261</v>
      </c>
      <c r="IH562" s="61">
        <v>404</v>
      </c>
      <c r="II562" s="61">
        <v>464</v>
      </c>
      <c r="IJ562" s="61">
        <v>343</v>
      </c>
      <c r="IK562" s="61">
        <v>292</v>
      </c>
      <c r="IL562" s="61">
        <v>-123</v>
      </c>
      <c r="IM562" s="61">
        <v>96</v>
      </c>
      <c r="IN562" s="61">
        <v>194</v>
      </c>
      <c r="IO562" s="61">
        <v>230</v>
      </c>
      <c r="IP562" s="61">
        <v>48</v>
      </c>
      <c r="IQ562" s="61">
        <v>89</v>
      </c>
      <c r="IR562" s="61">
        <v>1072</v>
      </c>
      <c r="IS562" s="61">
        <v>748</v>
      </c>
    </row>
    <row r="563" spans="1:255" x14ac:dyDescent="0.2">
      <c r="A563" s="11" t="s">
        <v>38</v>
      </c>
      <c r="B563" s="61">
        <v>-1024</v>
      </c>
      <c r="C563" s="61">
        <v>409</v>
      </c>
      <c r="D563" s="61">
        <v>1454</v>
      </c>
      <c r="E563" s="61">
        <v>927</v>
      </c>
      <c r="F563" s="61">
        <v>298</v>
      </c>
      <c r="G563" s="61">
        <v>-493</v>
      </c>
      <c r="H563" s="61">
        <v>948</v>
      </c>
      <c r="I563" s="61">
        <v>486</v>
      </c>
      <c r="J563" s="61">
        <v>-925</v>
      </c>
      <c r="K563" s="61">
        <v>-232</v>
      </c>
      <c r="L563" s="61">
        <v>-2356</v>
      </c>
      <c r="M563" s="61">
        <v>-3652</v>
      </c>
      <c r="N563" s="61">
        <v>-2803</v>
      </c>
      <c r="O563" s="61">
        <v>-1042</v>
      </c>
      <c r="P563" s="61">
        <v>-77</v>
      </c>
      <c r="Q563" s="61">
        <v>1457</v>
      </c>
      <c r="R563" s="61">
        <v>-325</v>
      </c>
      <c r="S563" s="61">
        <v>-689</v>
      </c>
      <c r="T563" s="61">
        <v>-1106</v>
      </c>
      <c r="U563" s="61">
        <v>-2156</v>
      </c>
      <c r="V563" s="61">
        <v>-2886</v>
      </c>
      <c r="W563" s="61">
        <v>-3227</v>
      </c>
      <c r="X563" s="61">
        <v>-1791</v>
      </c>
      <c r="Y563" s="61">
        <v>990</v>
      </c>
      <c r="Z563" s="61">
        <v>307</v>
      </c>
      <c r="AA563" s="61">
        <v>-1369</v>
      </c>
      <c r="AB563" s="61">
        <v>-3373</v>
      </c>
      <c r="AC563" s="61">
        <v>-4004</v>
      </c>
      <c r="AD563" s="61">
        <v>-1920</v>
      </c>
      <c r="AE563" s="61">
        <v>4</v>
      </c>
      <c r="AF563" s="61">
        <v>1542</v>
      </c>
      <c r="AG563" s="61">
        <v>-138</v>
      </c>
      <c r="AH563" s="61">
        <v>-2404</v>
      </c>
      <c r="AI563" s="61">
        <v>-1859</v>
      </c>
      <c r="AJ563" s="61">
        <v>1035</v>
      </c>
      <c r="AK563" s="61">
        <v>550</v>
      </c>
      <c r="AL563" s="61">
        <v>-624</v>
      </c>
      <c r="AM563" s="61">
        <v>-2658</v>
      </c>
      <c r="AN563" s="61">
        <v>-1781</v>
      </c>
      <c r="AO563" s="61">
        <v>-816</v>
      </c>
      <c r="AP563" s="61">
        <v>-238</v>
      </c>
      <c r="AQ563" s="61">
        <v>-79</v>
      </c>
      <c r="AR563" s="61">
        <v>-1449</v>
      </c>
      <c r="AS563" s="61">
        <v>-980</v>
      </c>
      <c r="AT563" s="61">
        <v>22</v>
      </c>
      <c r="AU563" s="61">
        <v>1820</v>
      </c>
      <c r="AV563" s="61">
        <v>2649</v>
      </c>
      <c r="AW563" s="61">
        <v>1429</v>
      </c>
      <c r="AX563" s="61">
        <v>1116</v>
      </c>
      <c r="AY563" s="61">
        <v>1146</v>
      </c>
      <c r="AZ563" s="61">
        <v>1287</v>
      </c>
      <c r="BA563" s="61">
        <v>222</v>
      </c>
      <c r="BB563" s="61">
        <v>-554</v>
      </c>
      <c r="BC563" s="61">
        <v>-1685</v>
      </c>
      <c r="BD563" s="61">
        <v>-652</v>
      </c>
      <c r="BE563" s="61">
        <v>-153</v>
      </c>
      <c r="BF563" s="61">
        <v>148</v>
      </c>
      <c r="BG563" s="61">
        <v>932</v>
      </c>
      <c r="BH563" s="61">
        <v>1304</v>
      </c>
      <c r="BI563" s="61">
        <v>1499</v>
      </c>
      <c r="BJ563" s="61">
        <v>2487</v>
      </c>
      <c r="BK563" s="61">
        <v>1159</v>
      </c>
      <c r="BL563" s="61">
        <v>177</v>
      </c>
      <c r="BM563" s="61">
        <v>122</v>
      </c>
      <c r="BN563" s="61">
        <v>-120</v>
      </c>
      <c r="BO563" s="61">
        <v>2553</v>
      </c>
      <c r="BP563" s="61">
        <v>3918</v>
      </c>
      <c r="BQ563" s="61">
        <v>3821</v>
      </c>
      <c r="BR563" s="61">
        <v>3005</v>
      </c>
      <c r="BS563" s="61">
        <v>1415</v>
      </c>
      <c r="BT563" s="61">
        <v>904</v>
      </c>
      <c r="BU563" s="61">
        <v>3</v>
      </c>
      <c r="BV563" s="61">
        <v>1602</v>
      </c>
      <c r="BW563" s="61">
        <v>907</v>
      </c>
      <c r="BX563" s="61">
        <v>458</v>
      </c>
      <c r="BY563" s="61">
        <v>-387</v>
      </c>
      <c r="BZ563" s="61">
        <v>18</v>
      </c>
      <c r="CA563" s="61">
        <v>-927</v>
      </c>
      <c r="CB563" s="61">
        <v>-1039</v>
      </c>
      <c r="CC563" s="61">
        <v>-921</v>
      </c>
      <c r="CD563" s="61">
        <v>-867</v>
      </c>
      <c r="CE563" s="61">
        <v>-945</v>
      </c>
      <c r="CF563" s="61">
        <v>-433</v>
      </c>
      <c r="CG563" s="61">
        <v>-858</v>
      </c>
      <c r="CH563" s="61">
        <v>-807</v>
      </c>
      <c r="CI563" s="61">
        <v>-238</v>
      </c>
      <c r="CJ563" s="61">
        <v>593</v>
      </c>
      <c r="CK563" s="61">
        <v>656</v>
      </c>
      <c r="CL563" s="61">
        <v>3338</v>
      </c>
      <c r="CM563" s="61">
        <v>2811</v>
      </c>
      <c r="CN563" s="61">
        <v>1987</v>
      </c>
      <c r="CO563" s="61">
        <v>290</v>
      </c>
      <c r="CP563" s="61">
        <v>-504</v>
      </c>
      <c r="CQ563" s="61">
        <v>-532</v>
      </c>
      <c r="CR563" s="61">
        <v>-809</v>
      </c>
      <c r="CS563" s="61">
        <v>-210</v>
      </c>
      <c r="CT563" s="61">
        <v>1147</v>
      </c>
      <c r="CU563" s="61">
        <v>1105</v>
      </c>
      <c r="CV563" s="61">
        <v>526</v>
      </c>
      <c r="CW563" s="61">
        <v>-61</v>
      </c>
      <c r="CX563" s="61">
        <v>290</v>
      </c>
      <c r="CY563" s="61">
        <v>35</v>
      </c>
      <c r="CZ563" s="61">
        <v>-233</v>
      </c>
      <c r="DA563" s="61">
        <v>-237</v>
      </c>
      <c r="DB563" s="61">
        <v>-111</v>
      </c>
      <c r="DC563" s="61">
        <v>-158</v>
      </c>
      <c r="DD563" s="61">
        <v>-186</v>
      </c>
      <c r="DE563" s="61">
        <v>-30</v>
      </c>
      <c r="DF563" s="61">
        <v>159</v>
      </c>
      <c r="DG563" s="61">
        <v>53</v>
      </c>
      <c r="DH563" s="61">
        <v>-211</v>
      </c>
      <c r="DI563" s="61">
        <v>-94</v>
      </c>
      <c r="DJ563" s="61">
        <v>-52</v>
      </c>
      <c r="DK563" s="61">
        <v>-171</v>
      </c>
      <c r="DL563" s="61">
        <v>284</v>
      </c>
      <c r="DM563" s="61">
        <v>687</v>
      </c>
      <c r="DN563" s="61">
        <v>397</v>
      </c>
      <c r="DO563" s="61">
        <v>313</v>
      </c>
      <c r="DP563" s="61">
        <v>278</v>
      </c>
      <c r="DQ563" s="61">
        <v>113</v>
      </c>
      <c r="DR563" s="61">
        <v>-10</v>
      </c>
      <c r="DS563" s="61">
        <v>-93</v>
      </c>
      <c r="DT563" s="61">
        <v>-99</v>
      </c>
      <c r="DU563" s="61">
        <v>148</v>
      </c>
      <c r="DV563" s="61">
        <v>400</v>
      </c>
      <c r="DW563" s="61">
        <v>295</v>
      </c>
      <c r="DX563" s="61">
        <v>121</v>
      </c>
      <c r="DY563" s="61">
        <v>203</v>
      </c>
      <c r="DZ563" s="61">
        <v>10</v>
      </c>
      <c r="EA563" s="61">
        <v>-96</v>
      </c>
      <c r="EB563" s="61">
        <v>-27</v>
      </c>
      <c r="EC563" s="61">
        <v>161</v>
      </c>
      <c r="ED563" s="61">
        <v>226</v>
      </c>
      <c r="EE563" s="61">
        <v>-118</v>
      </c>
      <c r="EF563" s="61">
        <v>-55</v>
      </c>
      <c r="EG563" s="61">
        <v>248</v>
      </c>
      <c r="EH563" s="61">
        <v>187</v>
      </c>
      <c r="EI563" s="61">
        <v>46</v>
      </c>
      <c r="EJ563" s="61">
        <v>-212</v>
      </c>
      <c r="EK563" s="61">
        <v>-333</v>
      </c>
      <c r="EL563" s="61">
        <v>-193</v>
      </c>
      <c r="EM563" s="61">
        <v>-174</v>
      </c>
      <c r="EN563" s="61">
        <v>38</v>
      </c>
      <c r="EO563" s="61">
        <v>37</v>
      </c>
      <c r="EP563" s="61">
        <v>162</v>
      </c>
      <c r="EQ563" s="61">
        <v>298</v>
      </c>
      <c r="ER563" s="61">
        <v>222</v>
      </c>
      <c r="ES563" s="61">
        <v>185</v>
      </c>
      <c r="ET563" s="61">
        <v>185</v>
      </c>
      <c r="EU563" s="61">
        <v>160</v>
      </c>
      <c r="EV563" s="61">
        <v>180</v>
      </c>
      <c r="EW563" s="61">
        <v>44</v>
      </c>
      <c r="EX563" s="61">
        <v>12</v>
      </c>
      <c r="EY563" s="61">
        <v>-122</v>
      </c>
      <c r="EZ563" s="61">
        <v>-243</v>
      </c>
      <c r="FA563" s="61">
        <v>-256</v>
      </c>
      <c r="FB563" s="61">
        <v>-253</v>
      </c>
      <c r="FC563" s="61">
        <v>-235</v>
      </c>
      <c r="FD563" s="61">
        <v>-109</v>
      </c>
      <c r="FE563" s="61">
        <v>-134</v>
      </c>
      <c r="FF563" s="61">
        <v>-338</v>
      </c>
      <c r="FG563" s="61">
        <v>-110</v>
      </c>
      <c r="FH563" s="61">
        <v>32</v>
      </c>
      <c r="FI563" s="61">
        <v>-98</v>
      </c>
      <c r="FJ563" s="61">
        <v>-43</v>
      </c>
      <c r="FK563" s="61">
        <v>37</v>
      </c>
      <c r="FL563" s="61">
        <v>-109</v>
      </c>
      <c r="FM563" s="61">
        <v>-99</v>
      </c>
      <c r="FN563" s="61">
        <v>133</v>
      </c>
      <c r="FO563" s="61">
        <v>321</v>
      </c>
      <c r="FP563" s="61">
        <v>32</v>
      </c>
      <c r="FQ563" s="61">
        <v>-74</v>
      </c>
      <c r="FR563" s="61">
        <v>157</v>
      </c>
      <c r="FS563" s="61">
        <v>138</v>
      </c>
      <c r="FT563" s="61">
        <v>0</v>
      </c>
      <c r="FU563" s="61">
        <v>43</v>
      </c>
      <c r="FV563" s="61">
        <v>-109</v>
      </c>
      <c r="FW563" s="61">
        <v>-268</v>
      </c>
      <c r="FX563" s="61">
        <v>26</v>
      </c>
      <c r="FY563" s="61">
        <v>26</v>
      </c>
      <c r="FZ563" s="61">
        <v>-113</v>
      </c>
      <c r="GA563" s="61">
        <v>-33</v>
      </c>
      <c r="GB563" s="61">
        <v>15</v>
      </c>
      <c r="GC563" s="61">
        <v>-53</v>
      </c>
      <c r="GD563" s="61">
        <v>-192</v>
      </c>
      <c r="GE563" s="61">
        <v>-181</v>
      </c>
      <c r="GF563" s="61">
        <v>3</v>
      </c>
      <c r="GG563" s="61">
        <v>-77</v>
      </c>
      <c r="GH563" s="61">
        <v>-389</v>
      </c>
      <c r="GI563" s="61">
        <v>-196</v>
      </c>
      <c r="GJ563" s="61">
        <v>-200</v>
      </c>
      <c r="GK563" s="61">
        <v>-279</v>
      </c>
      <c r="GL563" s="61">
        <v>-148</v>
      </c>
      <c r="GM563" s="61">
        <v>-260</v>
      </c>
      <c r="GN563" s="61">
        <v>-278</v>
      </c>
      <c r="GO563" s="61">
        <v>-435</v>
      </c>
      <c r="GP563" s="61">
        <v>-141</v>
      </c>
      <c r="GQ563" s="61">
        <v>-34</v>
      </c>
      <c r="GR563" s="61">
        <v>-3</v>
      </c>
      <c r="GS563" s="61">
        <v>-106</v>
      </c>
      <c r="GT563" s="61">
        <v>55</v>
      </c>
      <c r="GU563" s="61">
        <v>145</v>
      </c>
      <c r="GV563" s="61">
        <v>114</v>
      </c>
      <c r="GW563" s="61">
        <v>210</v>
      </c>
      <c r="GX563" s="61">
        <v>90</v>
      </c>
      <c r="GY563" s="61">
        <v>-163</v>
      </c>
      <c r="GZ563" s="61">
        <v>-257</v>
      </c>
      <c r="HA563" s="61">
        <v>-49</v>
      </c>
      <c r="HB563" s="61">
        <v>-33</v>
      </c>
      <c r="HC563" s="61">
        <v>144</v>
      </c>
      <c r="HD563" s="61">
        <v>219</v>
      </c>
      <c r="HE563" s="61">
        <v>86</v>
      </c>
      <c r="HF563" s="61">
        <v>-198</v>
      </c>
      <c r="HG563" s="61">
        <v>93</v>
      </c>
      <c r="HH563" s="61">
        <v>35</v>
      </c>
      <c r="HI563" s="61">
        <v>172</v>
      </c>
      <c r="HJ563" s="61">
        <v>103</v>
      </c>
      <c r="HK563" s="61">
        <v>215</v>
      </c>
      <c r="HL563" s="61">
        <v>251</v>
      </c>
      <c r="HM563" s="61">
        <v>156</v>
      </c>
      <c r="HN563" s="61">
        <v>291</v>
      </c>
      <c r="HO563" s="61">
        <v>-57</v>
      </c>
      <c r="HP563" s="61">
        <v>-47</v>
      </c>
      <c r="HQ563" s="61">
        <v>-77</v>
      </c>
      <c r="HR563" s="61">
        <v>-105</v>
      </c>
      <c r="HS563" s="61">
        <v>-101</v>
      </c>
      <c r="HT563" s="61">
        <v>-2</v>
      </c>
      <c r="HU563" s="61">
        <v>-302</v>
      </c>
      <c r="HV563" s="61">
        <v>-21</v>
      </c>
      <c r="HW563" s="61">
        <v>136</v>
      </c>
      <c r="HX563" s="61">
        <v>110</v>
      </c>
      <c r="HY563" s="61">
        <v>-14</v>
      </c>
      <c r="HZ563" s="61">
        <v>-32</v>
      </c>
      <c r="IA563" s="61">
        <v>-257</v>
      </c>
      <c r="IB563" s="61">
        <v>-47</v>
      </c>
      <c r="IC563" s="61">
        <v>-14</v>
      </c>
      <c r="ID563" s="61">
        <v>-138</v>
      </c>
      <c r="IE563" s="61">
        <v>-185</v>
      </c>
      <c r="IF563" s="61">
        <v>-62</v>
      </c>
      <c r="IG563" s="61">
        <v>183</v>
      </c>
      <c r="IH563" s="61">
        <v>164</v>
      </c>
      <c r="II563" s="61">
        <v>225</v>
      </c>
      <c r="IJ563" s="61">
        <v>-71</v>
      </c>
      <c r="IK563" s="61">
        <v>9</v>
      </c>
      <c r="IL563" s="61">
        <v>-139</v>
      </c>
      <c r="IM563" s="61">
        <v>36</v>
      </c>
      <c r="IN563" s="61">
        <v>91</v>
      </c>
      <c r="IO563" s="61">
        <v>157</v>
      </c>
      <c r="IP563" s="61">
        <v>204</v>
      </c>
      <c r="IQ563" s="61">
        <v>772</v>
      </c>
      <c r="IR563" s="61">
        <v>1216</v>
      </c>
      <c r="IS563" s="61">
        <v>575</v>
      </c>
    </row>
    <row r="564" spans="1:255" x14ac:dyDescent="0.2">
      <c r="A564" s="14" t="s">
        <v>52</v>
      </c>
      <c r="B564" s="61">
        <v>2000</v>
      </c>
      <c r="C564" s="61">
        <v>2000</v>
      </c>
      <c r="D564" s="61"/>
      <c r="E564" s="61"/>
      <c r="F564" s="61"/>
      <c r="G564" s="61"/>
      <c r="H564" s="61"/>
      <c r="I564" s="61">
        <v>1000</v>
      </c>
      <c r="J564" s="61">
        <v>1000</v>
      </c>
      <c r="K564" s="61"/>
      <c r="L564" s="61"/>
      <c r="M564" s="61"/>
      <c r="N564" s="61"/>
      <c r="O564" s="61"/>
      <c r="P564" s="61"/>
      <c r="Q564" s="109">
        <v>-1000</v>
      </c>
      <c r="R564" s="61"/>
      <c r="S564" s="61"/>
      <c r="T564" s="61"/>
      <c r="U564" s="61"/>
      <c r="V564" s="61"/>
      <c r="W564" s="109">
        <v>1000</v>
      </c>
      <c r="X564" s="109">
        <v>2000</v>
      </c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  <c r="BV564" s="61"/>
      <c r="BW564" s="61"/>
      <c r="BX564" s="61"/>
      <c r="BY564" s="61"/>
      <c r="BZ564" s="61"/>
      <c r="CA564" s="61"/>
      <c r="CB564" s="61"/>
      <c r="CC564" s="61"/>
      <c r="CD564" s="61"/>
      <c r="CE564" s="61"/>
      <c r="CF564" s="61"/>
      <c r="CG564" s="61"/>
      <c r="CH564" s="61"/>
      <c r="CI564" s="61"/>
      <c r="CJ564" s="61"/>
      <c r="CK564" s="61"/>
      <c r="CL564" s="61"/>
      <c r="CM564" s="61"/>
      <c r="CN564" s="61"/>
      <c r="CO564" s="61"/>
      <c r="CP564" s="61"/>
      <c r="CQ564" s="61"/>
      <c r="CR564" s="61"/>
      <c r="CS564" s="61"/>
      <c r="CT564" s="61"/>
      <c r="CU564" s="61"/>
      <c r="CV564" s="61"/>
      <c r="CW564" s="61"/>
      <c r="CX564" s="61"/>
      <c r="CY564" s="61"/>
      <c r="CZ564" s="61"/>
      <c r="DA564" s="61"/>
      <c r="DB564" s="61"/>
      <c r="DC564" s="61"/>
      <c r="DD564" s="61"/>
      <c r="DE564" s="61"/>
      <c r="DF564" s="61"/>
      <c r="DG564" s="61"/>
      <c r="DH564" s="61"/>
      <c r="DI564" s="61"/>
      <c r="DJ564" s="61"/>
      <c r="DK564" s="61"/>
      <c r="DL564" s="61"/>
      <c r="DM564" s="61"/>
      <c r="DN564" s="61"/>
      <c r="DO564" s="61"/>
      <c r="DP564" s="61"/>
      <c r="DQ564" s="61"/>
      <c r="DR564" s="61"/>
      <c r="DS564" s="61"/>
      <c r="DT564" s="61"/>
      <c r="DU564" s="61"/>
      <c r="DV564" s="61"/>
      <c r="DW564" s="61"/>
      <c r="DX564" s="61"/>
      <c r="DY564" s="61"/>
      <c r="DZ564" s="61"/>
      <c r="EA564" s="61"/>
      <c r="EB564" s="61"/>
      <c r="EC564" s="61"/>
      <c r="ED564" s="61"/>
      <c r="EE564" s="61"/>
      <c r="EF564" s="61"/>
      <c r="EG564" s="61"/>
      <c r="EH564" s="61"/>
      <c r="EI564" s="61"/>
      <c r="EJ564" s="61"/>
      <c r="EK564" s="61"/>
      <c r="EL564" s="61"/>
      <c r="EM564" s="61"/>
      <c r="EN564" s="61"/>
      <c r="EO564" s="61"/>
      <c r="EP564" s="61"/>
      <c r="EQ564" s="61"/>
      <c r="ER564" s="61"/>
      <c r="ES564" s="61"/>
      <c r="ET564" s="61"/>
      <c r="EU564" s="61"/>
      <c r="EV564" s="61"/>
      <c r="EW564" s="61"/>
      <c r="EX564" s="61"/>
      <c r="EY564" s="61"/>
      <c r="EZ564" s="61"/>
      <c r="FA564" s="61"/>
      <c r="FB564" s="61"/>
      <c r="FC564" s="61"/>
      <c r="FD564" s="61"/>
      <c r="FE564" s="61"/>
      <c r="FF564" s="61"/>
      <c r="FG564" s="61"/>
      <c r="FH564" s="61"/>
      <c r="FI564" s="61"/>
      <c r="FJ564" s="61"/>
      <c r="FK564" s="61"/>
      <c r="FL564" s="61"/>
      <c r="FM564" s="61"/>
      <c r="FN564" s="61"/>
      <c r="FO564" s="61"/>
      <c r="FP564" s="61"/>
      <c r="FQ564" s="61"/>
      <c r="FR564" s="61"/>
      <c r="FS564" s="61"/>
      <c r="FT564" s="61"/>
      <c r="FU564" s="61"/>
      <c r="FV564" s="61"/>
      <c r="FW564" s="61"/>
      <c r="FX564" s="61"/>
      <c r="FY564" s="61"/>
      <c r="FZ564" s="61"/>
      <c r="GA564" s="61"/>
      <c r="GB564" s="61"/>
      <c r="GC564" s="61"/>
      <c r="GD564" s="61"/>
      <c r="GE564" s="61"/>
      <c r="GF564" s="61"/>
      <c r="GG564" s="61"/>
      <c r="GH564" s="61"/>
      <c r="GI564" s="61"/>
      <c r="GJ564" s="61"/>
      <c r="GK564" s="61"/>
      <c r="GL564" s="61"/>
      <c r="GM564" s="61"/>
      <c r="GN564" s="61"/>
      <c r="GO564" s="61"/>
      <c r="GP564" s="61">
        <v>700</v>
      </c>
      <c r="GQ564" s="61">
        <v>1500</v>
      </c>
      <c r="GR564" s="61"/>
      <c r="GS564" s="61"/>
      <c r="GT564" s="61"/>
      <c r="GU564" s="61"/>
      <c r="GV564" s="61"/>
      <c r="GW564" s="61"/>
      <c r="GX564" s="61"/>
      <c r="GY564" s="61"/>
      <c r="GZ564" s="61"/>
      <c r="HA564" s="61"/>
      <c r="HB564" s="61"/>
      <c r="HC564" s="61"/>
      <c r="HD564" s="61"/>
      <c r="HE564" s="61"/>
      <c r="HF564" s="61"/>
      <c r="HG564" s="61"/>
      <c r="HH564" s="61"/>
      <c r="HI564" s="61"/>
      <c r="HJ564" s="61"/>
      <c r="HK564" s="61"/>
      <c r="HL564" s="61"/>
      <c r="HM564" s="61"/>
      <c r="HN564" s="61"/>
      <c r="HO564" s="61"/>
      <c r="HP564" s="61"/>
      <c r="HQ564" s="61"/>
      <c r="HR564" s="61"/>
      <c r="HS564" s="61"/>
      <c r="HT564" s="61"/>
      <c r="HU564" s="61"/>
      <c r="HV564" s="61"/>
      <c r="HW564" s="61"/>
      <c r="HX564" s="61"/>
      <c r="HY564" s="61"/>
      <c r="HZ564" s="61"/>
      <c r="IA564" s="61"/>
      <c r="IB564" s="61"/>
      <c r="IC564" s="61"/>
      <c r="ID564" s="61"/>
      <c r="IE564" s="61"/>
      <c r="IF564" s="61"/>
      <c r="IG564" s="61"/>
      <c r="IH564" s="61"/>
      <c r="II564" s="61"/>
      <c r="IJ564" s="61"/>
      <c r="IK564" s="61"/>
      <c r="IL564" s="61"/>
      <c r="IM564" s="61"/>
      <c r="IN564" s="61"/>
      <c r="IO564" s="61"/>
      <c r="IP564" s="61"/>
      <c r="IQ564" s="61"/>
      <c r="IR564" s="61"/>
      <c r="IS564" s="61"/>
    </row>
    <row r="565" spans="1:255" ht="10.199999999999999" thickBot="1" x14ac:dyDescent="0.25">
      <c r="A565" s="11" t="s">
        <v>53</v>
      </c>
      <c r="B565" s="17">
        <f t="shared" ref="B565:H565" si="306">SUM(B558:B564)</f>
        <v>715</v>
      </c>
      <c r="C565" s="17">
        <f t="shared" si="306"/>
        <v>6907</v>
      </c>
      <c r="D565" s="17">
        <f t="shared" si="306"/>
        <v>4535</v>
      </c>
      <c r="E565" s="17">
        <f t="shared" si="306"/>
        <v>1357</v>
      </c>
      <c r="F565" s="17">
        <f t="shared" si="306"/>
        <v>-1686</v>
      </c>
      <c r="G565" s="17">
        <f t="shared" si="306"/>
        <v>-2998</v>
      </c>
      <c r="H565" s="17">
        <f t="shared" si="306"/>
        <v>3320</v>
      </c>
      <c r="I565" s="17">
        <f t="shared" ref="I565:V565" si="307">SUM(I558:I564)</f>
        <v>-1330</v>
      </c>
      <c r="J565" s="17">
        <f t="shared" si="307"/>
        <v>928</v>
      </c>
      <c r="K565" s="17">
        <f t="shared" si="307"/>
        <v>340</v>
      </c>
      <c r="L565" s="17">
        <f t="shared" si="307"/>
        <v>-7373</v>
      </c>
      <c r="M565" s="17">
        <f t="shared" si="307"/>
        <v>-14633</v>
      </c>
      <c r="N565" s="17">
        <f t="shared" si="307"/>
        <v>-9973</v>
      </c>
      <c r="O565" s="17">
        <f t="shared" si="307"/>
        <v>-1800</v>
      </c>
      <c r="P565" s="17">
        <f t="shared" si="307"/>
        <v>2562</v>
      </c>
      <c r="Q565" s="17">
        <f t="shared" si="307"/>
        <v>1552</v>
      </c>
      <c r="R565" s="17">
        <f t="shared" si="307"/>
        <v>-6599</v>
      </c>
      <c r="S565" s="17">
        <f t="shared" si="307"/>
        <v>-7755</v>
      </c>
      <c r="T565" s="17">
        <f t="shared" si="307"/>
        <v>-7375</v>
      </c>
      <c r="U565" s="17">
        <f t="shared" si="307"/>
        <v>-6569</v>
      </c>
      <c r="V565" s="17">
        <f t="shared" si="307"/>
        <v>-11590</v>
      </c>
      <c r="W565" s="17">
        <f t="shared" ref="W565:AB565" si="308">SUM(W558:W564)</f>
        <v>-10515</v>
      </c>
      <c r="X565" s="17">
        <f t="shared" si="308"/>
        <v>3128</v>
      </c>
      <c r="Y565" s="17">
        <f t="shared" si="308"/>
        <v>8275</v>
      </c>
      <c r="Z565" s="17">
        <f t="shared" si="308"/>
        <v>1205</v>
      </c>
      <c r="AA565" s="17">
        <f t="shared" si="308"/>
        <v>-7347</v>
      </c>
      <c r="AB565" s="17">
        <f t="shared" si="308"/>
        <v>-8201</v>
      </c>
      <c r="AC565" s="17">
        <f t="shared" ref="AC565:AJ565" si="309">SUM(AC558:AC564)</f>
        <v>-5829</v>
      </c>
      <c r="AD565" s="17">
        <f t="shared" si="309"/>
        <v>-2398</v>
      </c>
      <c r="AE565" s="17">
        <f t="shared" si="309"/>
        <v>5991</v>
      </c>
      <c r="AF565" s="17">
        <f t="shared" si="309"/>
        <v>5735</v>
      </c>
      <c r="AG565" s="17">
        <f t="shared" si="309"/>
        <v>-4834</v>
      </c>
      <c r="AH565" s="17">
        <f t="shared" si="309"/>
        <v>-8465</v>
      </c>
      <c r="AI565" s="17">
        <f t="shared" si="309"/>
        <v>1574</v>
      </c>
      <c r="AJ565" s="17">
        <f t="shared" si="309"/>
        <v>7793</v>
      </c>
      <c r="AK565" s="17">
        <f t="shared" ref="AK565:AX565" si="310">SUM(AK558:AK564)</f>
        <v>4124</v>
      </c>
      <c r="AL565" s="17">
        <f t="shared" si="310"/>
        <v>-1497</v>
      </c>
      <c r="AM565" s="17">
        <f t="shared" si="310"/>
        <v>-9117</v>
      </c>
      <c r="AN565" s="17">
        <f t="shared" si="310"/>
        <v>-4305</v>
      </c>
      <c r="AO565" s="17">
        <f t="shared" si="310"/>
        <v>2525</v>
      </c>
      <c r="AP565" s="17">
        <f t="shared" si="310"/>
        <v>10246</v>
      </c>
      <c r="AQ565" s="17">
        <f t="shared" si="310"/>
        <v>6066</v>
      </c>
      <c r="AR565" s="17">
        <f t="shared" si="310"/>
        <v>-392</v>
      </c>
      <c r="AS565" s="17">
        <f t="shared" si="310"/>
        <v>-150</v>
      </c>
      <c r="AT565" s="17">
        <f t="shared" si="310"/>
        <v>1384</v>
      </c>
      <c r="AU565" s="17">
        <f t="shared" si="310"/>
        <v>7210</v>
      </c>
      <c r="AV565" s="17">
        <f t="shared" si="310"/>
        <v>6764</v>
      </c>
      <c r="AW565" s="17">
        <f t="shared" si="310"/>
        <v>2551</v>
      </c>
      <c r="AX565" s="17">
        <f t="shared" si="310"/>
        <v>4445</v>
      </c>
      <c r="AY565" s="17">
        <f t="shared" ref="AY565:BJ565" si="311">SUM(AY558:AY564)</f>
        <v>5192</v>
      </c>
      <c r="AZ565" s="17">
        <f t="shared" si="311"/>
        <v>2690</v>
      </c>
      <c r="BA565" s="17">
        <f t="shared" si="311"/>
        <v>807</v>
      </c>
      <c r="BB565" s="17">
        <f t="shared" si="311"/>
        <v>-302</v>
      </c>
      <c r="BC565" s="17">
        <f t="shared" si="311"/>
        <v>-3261</v>
      </c>
      <c r="BD565" s="17">
        <f t="shared" si="311"/>
        <v>-4524</v>
      </c>
      <c r="BE565" s="17">
        <f t="shared" si="311"/>
        <v>-1473</v>
      </c>
      <c r="BF565" s="17">
        <f t="shared" si="311"/>
        <v>4207</v>
      </c>
      <c r="BG565" s="17">
        <f t="shared" si="311"/>
        <v>6774</v>
      </c>
      <c r="BH565" s="17">
        <f t="shared" si="311"/>
        <v>5488</v>
      </c>
      <c r="BI565" s="17">
        <f t="shared" si="311"/>
        <v>3393</v>
      </c>
      <c r="BJ565" s="17">
        <f t="shared" si="311"/>
        <v>1435</v>
      </c>
      <c r="BK565" s="17">
        <f t="shared" ref="BK565:BS565" si="312">SUM(BK558:BK564)</f>
        <v>-297</v>
      </c>
      <c r="BL565" s="17">
        <f t="shared" si="312"/>
        <v>-1716</v>
      </c>
      <c r="BM565" s="17">
        <f t="shared" si="312"/>
        <v>-952</v>
      </c>
      <c r="BN565" s="17">
        <f t="shared" si="312"/>
        <v>3603</v>
      </c>
      <c r="BO565" s="17">
        <f t="shared" si="312"/>
        <v>14655</v>
      </c>
      <c r="BP565" s="17">
        <f t="shared" si="312"/>
        <v>19307</v>
      </c>
      <c r="BQ565" s="17">
        <f t="shared" si="312"/>
        <v>15428</v>
      </c>
      <c r="BR565" s="17">
        <f t="shared" si="312"/>
        <v>9639</v>
      </c>
      <c r="BS565" s="17">
        <f t="shared" si="312"/>
        <v>4487</v>
      </c>
      <c r="BT565" s="17">
        <f t="shared" ref="BT565:BZ565" si="313">SUM(BT558:BT564)</f>
        <v>3471</v>
      </c>
      <c r="BU565" s="17">
        <f t="shared" si="313"/>
        <v>2390</v>
      </c>
      <c r="BV565" s="17">
        <f t="shared" si="313"/>
        <v>6599</v>
      </c>
      <c r="BW565" s="17">
        <f t="shared" si="313"/>
        <v>3139</v>
      </c>
      <c r="BX565" s="17">
        <f t="shared" si="313"/>
        <v>3291</v>
      </c>
      <c r="BY565" s="17">
        <f t="shared" si="313"/>
        <v>2403</v>
      </c>
      <c r="BZ565" s="17">
        <f t="shared" si="313"/>
        <v>-605</v>
      </c>
      <c r="CA565" s="17">
        <f t="shared" ref="CA565:CF565" si="314">SUM(CA558:CA564)</f>
        <v>-5082</v>
      </c>
      <c r="CB565" s="17">
        <f t="shared" si="314"/>
        <v>-4498</v>
      </c>
      <c r="CC565" s="17">
        <f t="shared" si="314"/>
        <v>-1417</v>
      </c>
      <c r="CD565" s="17">
        <f t="shared" si="314"/>
        <v>-1480</v>
      </c>
      <c r="CE565" s="17">
        <f t="shared" si="314"/>
        <v>-417</v>
      </c>
      <c r="CF565" s="17">
        <f t="shared" si="314"/>
        <v>-2822</v>
      </c>
      <c r="CG565" s="17">
        <f t="shared" ref="CG565:CN565" si="315">SUM(CG558:CG564)</f>
        <v>-4507</v>
      </c>
      <c r="CH565" s="17">
        <f t="shared" si="315"/>
        <v>-453</v>
      </c>
      <c r="CI565" s="17">
        <f t="shared" si="315"/>
        <v>-439</v>
      </c>
      <c r="CJ565" s="17">
        <f t="shared" si="315"/>
        <v>1462</v>
      </c>
      <c r="CK565" s="17">
        <f t="shared" si="315"/>
        <v>7257</v>
      </c>
      <c r="CL565" s="17">
        <f t="shared" si="315"/>
        <v>11204</v>
      </c>
      <c r="CM565" s="17">
        <f t="shared" si="315"/>
        <v>8174</v>
      </c>
      <c r="CN565" s="17">
        <f t="shared" si="315"/>
        <v>4645</v>
      </c>
      <c r="CO565" s="17">
        <f t="shared" ref="CO565:CT565" si="316">SUM(CO558:CO564)</f>
        <v>-1209</v>
      </c>
      <c r="CP565" s="17">
        <f t="shared" si="316"/>
        <v>-3579</v>
      </c>
      <c r="CQ565" s="17">
        <f t="shared" si="316"/>
        <v>-1986</v>
      </c>
      <c r="CR565" s="17">
        <f t="shared" si="316"/>
        <v>-5015</v>
      </c>
      <c r="CS565" s="17">
        <f t="shared" si="316"/>
        <v>-107</v>
      </c>
      <c r="CT565" s="17">
        <f t="shared" si="316"/>
        <v>3392</v>
      </c>
      <c r="CU565" s="17">
        <f t="shared" ref="CU565:CZ565" si="317">SUM(CU558:CU564)</f>
        <v>659</v>
      </c>
      <c r="CV565" s="17">
        <f t="shared" si="317"/>
        <v>-1522</v>
      </c>
      <c r="CW565" s="17">
        <f t="shared" si="317"/>
        <v>1146</v>
      </c>
      <c r="CX565" s="17">
        <f t="shared" si="317"/>
        <v>706</v>
      </c>
      <c r="CY565" s="17">
        <f t="shared" si="317"/>
        <v>-1321</v>
      </c>
      <c r="CZ565" s="17">
        <f t="shared" si="317"/>
        <v>-2190</v>
      </c>
      <c r="DA565" s="17">
        <f t="shared" ref="DA565:DO565" si="318">SUM(DA558:DA564)</f>
        <v>-955</v>
      </c>
      <c r="DB565" s="17">
        <f t="shared" si="318"/>
        <v>577</v>
      </c>
      <c r="DC565" s="17">
        <f t="shared" si="318"/>
        <v>233</v>
      </c>
      <c r="DD565" s="17">
        <f t="shared" si="318"/>
        <v>-1237</v>
      </c>
      <c r="DE565" s="17">
        <f t="shared" si="318"/>
        <v>-67</v>
      </c>
      <c r="DF565" s="17">
        <f t="shared" si="318"/>
        <v>-479</v>
      </c>
      <c r="DG565" s="17">
        <f t="shared" si="318"/>
        <v>53</v>
      </c>
      <c r="DH565" s="17">
        <f t="shared" si="318"/>
        <v>-822</v>
      </c>
      <c r="DI565" s="17">
        <f t="shared" si="318"/>
        <v>-973</v>
      </c>
      <c r="DJ565" s="17">
        <f t="shared" si="318"/>
        <v>-606</v>
      </c>
      <c r="DK565" s="17">
        <f t="shared" si="318"/>
        <v>182</v>
      </c>
      <c r="DL565" s="17">
        <f t="shared" si="318"/>
        <v>1920</v>
      </c>
      <c r="DM565" s="17">
        <f t="shared" si="318"/>
        <v>2384</v>
      </c>
      <c r="DN565" s="17">
        <f t="shared" si="318"/>
        <v>745</v>
      </c>
      <c r="DO565" s="17">
        <f t="shared" si="318"/>
        <v>1034</v>
      </c>
      <c r="DP565" s="17">
        <f t="shared" ref="DP565:EC565" si="319">SUM(DP558:DP564)</f>
        <v>841</v>
      </c>
      <c r="DQ565" s="17">
        <f t="shared" si="319"/>
        <v>-554</v>
      </c>
      <c r="DR565" s="17">
        <f t="shared" si="319"/>
        <v>730</v>
      </c>
      <c r="DS565" s="17">
        <f t="shared" si="319"/>
        <v>1155</v>
      </c>
      <c r="DT565" s="17">
        <f t="shared" si="319"/>
        <v>368</v>
      </c>
      <c r="DU565" s="17">
        <f t="shared" si="319"/>
        <v>1516</v>
      </c>
      <c r="DV565" s="17">
        <f t="shared" si="319"/>
        <v>4226</v>
      </c>
      <c r="DW565" s="17">
        <f t="shared" si="319"/>
        <v>2401</v>
      </c>
      <c r="DX565" s="17">
        <f t="shared" si="319"/>
        <v>1552</v>
      </c>
      <c r="DY565" s="17">
        <f t="shared" si="319"/>
        <v>1076</v>
      </c>
      <c r="DZ565" s="17">
        <f t="shared" si="319"/>
        <v>584</v>
      </c>
      <c r="EA565" s="17">
        <f t="shared" si="319"/>
        <v>396</v>
      </c>
      <c r="EB565" s="17">
        <f t="shared" si="319"/>
        <v>1917</v>
      </c>
      <c r="EC565" s="17">
        <f t="shared" si="319"/>
        <v>3647</v>
      </c>
      <c r="ED565" s="17">
        <f t="shared" ref="ED565:FI565" si="320">SUM(ED558:ED564)</f>
        <v>3110</v>
      </c>
      <c r="EE565" s="17">
        <f t="shared" si="320"/>
        <v>1285</v>
      </c>
      <c r="EF565" s="17">
        <f t="shared" si="320"/>
        <v>952</v>
      </c>
      <c r="EG565" s="17">
        <f t="shared" si="320"/>
        <v>3660</v>
      </c>
      <c r="EH565" s="17">
        <f t="shared" si="320"/>
        <v>3624</v>
      </c>
      <c r="EI565" s="17">
        <f t="shared" si="320"/>
        <v>1151</v>
      </c>
      <c r="EJ565" s="17">
        <f t="shared" si="320"/>
        <v>-805</v>
      </c>
      <c r="EK565" s="17">
        <f t="shared" si="320"/>
        <v>327</v>
      </c>
      <c r="EL565" s="17">
        <f t="shared" si="320"/>
        <v>-247</v>
      </c>
      <c r="EM565" s="17">
        <f t="shared" si="320"/>
        <v>-284</v>
      </c>
      <c r="EN565" s="17">
        <f t="shared" si="320"/>
        <v>12</v>
      </c>
      <c r="EO565" s="17">
        <f t="shared" si="320"/>
        <v>1322</v>
      </c>
      <c r="EP565" s="17">
        <f t="shared" si="320"/>
        <v>1960</v>
      </c>
      <c r="EQ565" s="17">
        <f t="shared" si="320"/>
        <v>2532</v>
      </c>
      <c r="ER565" s="17">
        <f t="shared" si="320"/>
        <v>2131</v>
      </c>
      <c r="ES565" s="17">
        <f t="shared" si="320"/>
        <v>2812</v>
      </c>
      <c r="ET565" s="17">
        <f t="shared" si="320"/>
        <v>1608</v>
      </c>
      <c r="EU565" s="17">
        <f t="shared" si="320"/>
        <v>866</v>
      </c>
      <c r="EV565" s="17">
        <f t="shared" si="320"/>
        <v>1831</v>
      </c>
      <c r="EW565" s="17">
        <f t="shared" si="320"/>
        <v>1368</v>
      </c>
      <c r="EX565" s="17">
        <f t="shared" si="320"/>
        <v>1114</v>
      </c>
      <c r="EY565" s="17">
        <f t="shared" si="320"/>
        <v>-330</v>
      </c>
      <c r="EZ565" s="17">
        <f t="shared" si="320"/>
        <v>-1085</v>
      </c>
      <c r="FA565" s="17">
        <f t="shared" si="320"/>
        <v>-596</v>
      </c>
      <c r="FB565" s="17">
        <f t="shared" si="320"/>
        <v>-676</v>
      </c>
      <c r="FC565" s="17">
        <f t="shared" si="320"/>
        <v>-384</v>
      </c>
      <c r="FD565" s="17">
        <f t="shared" si="320"/>
        <v>-177</v>
      </c>
      <c r="FE565" s="17">
        <f t="shared" si="320"/>
        <v>-411</v>
      </c>
      <c r="FF565" s="17">
        <f t="shared" si="320"/>
        <v>-182</v>
      </c>
      <c r="FG565" s="17">
        <f t="shared" si="320"/>
        <v>-277</v>
      </c>
      <c r="FH565" s="17">
        <f t="shared" si="320"/>
        <v>196</v>
      </c>
      <c r="FI565" s="17">
        <f t="shared" si="320"/>
        <v>78</v>
      </c>
      <c r="FJ565" s="17">
        <f t="shared" ref="FJ565:GO565" si="321">SUM(FJ558:FJ564)</f>
        <v>5</v>
      </c>
      <c r="FK565" s="17">
        <f t="shared" si="321"/>
        <v>-190</v>
      </c>
      <c r="FL565" s="17">
        <f t="shared" si="321"/>
        <v>544</v>
      </c>
      <c r="FM565" s="17">
        <f t="shared" si="321"/>
        <v>119</v>
      </c>
      <c r="FN565" s="17">
        <f t="shared" si="321"/>
        <v>1823</v>
      </c>
      <c r="FO565" s="17">
        <f t="shared" si="321"/>
        <v>2141</v>
      </c>
      <c r="FP565" s="17">
        <f t="shared" si="321"/>
        <v>-105</v>
      </c>
      <c r="FQ565" s="17">
        <f t="shared" si="321"/>
        <v>1417</v>
      </c>
      <c r="FR565" s="17">
        <f t="shared" si="321"/>
        <v>2775</v>
      </c>
      <c r="FS565" s="17">
        <f t="shared" si="321"/>
        <v>453</v>
      </c>
      <c r="FT565" s="17">
        <f t="shared" si="321"/>
        <v>146</v>
      </c>
      <c r="FU565" s="17">
        <f t="shared" si="321"/>
        <v>334</v>
      </c>
      <c r="FV565" s="17">
        <f t="shared" si="321"/>
        <v>-213</v>
      </c>
      <c r="FW565" s="17">
        <f t="shared" si="321"/>
        <v>-543</v>
      </c>
      <c r="FX565" s="17">
        <f t="shared" si="321"/>
        <v>302</v>
      </c>
      <c r="FY565" s="17">
        <f t="shared" si="321"/>
        <v>304</v>
      </c>
      <c r="FZ565" s="17">
        <f t="shared" si="321"/>
        <v>-189</v>
      </c>
      <c r="GA565" s="17">
        <f t="shared" si="321"/>
        <v>-858</v>
      </c>
      <c r="GB565" s="17">
        <f t="shared" si="321"/>
        <v>-420</v>
      </c>
      <c r="GC565" s="17">
        <f t="shared" si="321"/>
        <v>658</v>
      </c>
      <c r="GD565" s="17">
        <f t="shared" si="321"/>
        <v>1691</v>
      </c>
      <c r="GE565" s="17">
        <f t="shared" si="321"/>
        <v>2006</v>
      </c>
      <c r="GF565" s="17">
        <f t="shared" si="321"/>
        <v>2816</v>
      </c>
      <c r="GG565" s="17">
        <f t="shared" si="321"/>
        <v>698</v>
      </c>
      <c r="GH565" s="17">
        <f t="shared" si="321"/>
        <v>-1872</v>
      </c>
      <c r="GI565" s="17">
        <f t="shared" si="321"/>
        <v>-2211</v>
      </c>
      <c r="GJ565" s="17">
        <f t="shared" si="321"/>
        <v>-1058</v>
      </c>
      <c r="GK565" s="17">
        <f t="shared" si="321"/>
        <v>-83</v>
      </c>
      <c r="GL565" s="17">
        <f t="shared" si="321"/>
        <v>-180</v>
      </c>
      <c r="GM565" s="17">
        <f t="shared" si="321"/>
        <v>1117</v>
      </c>
      <c r="GN565" s="17">
        <f t="shared" si="321"/>
        <v>1490</v>
      </c>
      <c r="GO565" s="17">
        <f t="shared" si="321"/>
        <v>444</v>
      </c>
      <c r="GP565" s="17">
        <f t="shared" ref="GP565:HU565" si="322">SUM(GP558:GP564)</f>
        <v>504</v>
      </c>
      <c r="GQ565" s="17">
        <f t="shared" si="322"/>
        <v>2139</v>
      </c>
      <c r="GR565" s="17">
        <f t="shared" si="322"/>
        <v>3156</v>
      </c>
      <c r="GS565" s="17">
        <f t="shared" si="322"/>
        <v>2778</v>
      </c>
      <c r="GT565" s="17">
        <f t="shared" si="322"/>
        <v>2932</v>
      </c>
      <c r="GU565" s="17">
        <f t="shared" si="322"/>
        <v>2786</v>
      </c>
      <c r="GV565" s="17">
        <f t="shared" si="322"/>
        <v>4601</v>
      </c>
      <c r="GW565" s="17">
        <f t="shared" si="322"/>
        <v>1183</v>
      </c>
      <c r="GX565" s="17">
        <f t="shared" si="322"/>
        <v>322</v>
      </c>
      <c r="GY565" s="17">
        <f t="shared" si="322"/>
        <v>-4</v>
      </c>
      <c r="GZ565" s="17">
        <f t="shared" si="322"/>
        <v>-1498</v>
      </c>
      <c r="HA565" s="17">
        <f t="shared" si="322"/>
        <v>311</v>
      </c>
      <c r="HB565" s="17">
        <f t="shared" si="322"/>
        <v>168</v>
      </c>
      <c r="HC565" s="17">
        <f t="shared" si="322"/>
        <v>-599</v>
      </c>
      <c r="HD565" s="17">
        <f t="shared" si="322"/>
        <v>745</v>
      </c>
      <c r="HE565" s="17">
        <f t="shared" si="322"/>
        <v>962</v>
      </c>
      <c r="HF565" s="17">
        <f t="shared" si="322"/>
        <v>59</v>
      </c>
      <c r="HG565" s="17">
        <f t="shared" si="322"/>
        <v>1343</v>
      </c>
      <c r="HH565" s="17">
        <f t="shared" si="322"/>
        <v>1666</v>
      </c>
      <c r="HI565" s="17">
        <f t="shared" si="322"/>
        <v>1844</v>
      </c>
      <c r="HJ565" s="17">
        <f t="shared" si="322"/>
        <v>1118</v>
      </c>
      <c r="HK565" s="17">
        <f t="shared" si="322"/>
        <v>1254</v>
      </c>
      <c r="HL565" s="17">
        <f t="shared" si="322"/>
        <v>1167</v>
      </c>
      <c r="HM565" s="17">
        <f t="shared" si="322"/>
        <v>349</v>
      </c>
      <c r="HN565" s="17">
        <f t="shared" si="322"/>
        <v>448</v>
      </c>
      <c r="HO565" s="17">
        <f t="shared" si="322"/>
        <v>-852</v>
      </c>
      <c r="HP565" s="17">
        <f t="shared" si="322"/>
        <v>-1475</v>
      </c>
      <c r="HQ565" s="17">
        <f t="shared" si="322"/>
        <v>-1712</v>
      </c>
      <c r="HR565" s="17">
        <f t="shared" si="322"/>
        <v>-1765</v>
      </c>
      <c r="HS565" s="17">
        <f t="shared" si="322"/>
        <v>-595</v>
      </c>
      <c r="HT565" s="17">
        <f t="shared" si="322"/>
        <v>-80</v>
      </c>
      <c r="HU565" s="17">
        <f t="shared" si="322"/>
        <v>502</v>
      </c>
      <c r="HV565" s="17">
        <f t="shared" ref="HV565:IV565" si="323">SUM(HV558:HV564)</f>
        <v>-744</v>
      </c>
      <c r="HW565" s="17">
        <f t="shared" si="323"/>
        <v>-710</v>
      </c>
      <c r="HX565" s="17">
        <f t="shared" si="323"/>
        <v>664</v>
      </c>
      <c r="HY565" s="17">
        <f t="shared" si="323"/>
        <v>1171</v>
      </c>
      <c r="HZ565" s="17">
        <f t="shared" si="323"/>
        <v>1137</v>
      </c>
      <c r="IA565" s="17">
        <f t="shared" si="323"/>
        <v>-1729</v>
      </c>
      <c r="IB565" s="17">
        <f t="shared" si="323"/>
        <v>-51</v>
      </c>
      <c r="IC565" s="17">
        <f t="shared" si="323"/>
        <v>-509</v>
      </c>
      <c r="ID565" s="17">
        <f t="shared" si="323"/>
        <v>-440</v>
      </c>
      <c r="IE565" s="17">
        <f t="shared" si="323"/>
        <v>535</v>
      </c>
      <c r="IF565" s="17">
        <f t="shared" si="323"/>
        <v>1881</v>
      </c>
      <c r="IG565" s="17">
        <f t="shared" si="323"/>
        <v>1016</v>
      </c>
      <c r="IH565" s="17">
        <f t="shared" si="323"/>
        <v>1206</v>
      </c>
      <c r="II565" s="17">
        <f t="shared" si="323"/>
        <v>608</v>
      </c>
      <c r="IJ565" s="17">
        <f t="shared" si="323"/>
        <v>-476</v>
      </c>
      <c r="IK565" s="17">
        <f t="shared" si="323"/>
        <v>-460</v>
      </c>
      <c r="IL565" s="17">
        <f t="shared" si="323"/>
        <v>-644</v>
      </c>
      <c r="IM565" s="17">
        <f t="shared" si="323"/>
        <v>-798</v>
      </c>
      <c r="IN565" s="17">
        <f t="shared" si="323"/>
        <v>369</v>
      </c>
      <c r="IO565" s="17">
        <f t="shared" si="323"/>
        <v>-142</v>
      </c>
      <c r="IP565" s="17">
        <f t="shared" si="323"/>
        <v>1421</v>
      </c>
      <c r="IQ565" s="17">
        <f t="shared" si="323"/>
        <v>4524</v>
      </c>
      <c r="IR565" s="17">
        <f t="shared" si="323"/>
        <v>3915</v>
      </c>
      <c r="IS565" s="17">
        <f t="shared" si="323"/>
        <v>2295</v>
      </c>
    </row>
    <row r="566" spans="1:255" ht="10.199999999999999" thickTop="1" x14ac:dyDescent="0.2">
      <c r="A566" s="11" t="s">
        <v>54</v>
      </c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/>
      <c r="BE566" s="18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  <c r="BP566" s="18"/>
      <c r="BQ566" s="18"/>
      <c r="BR566" s="18"/>
      <c r="BS566" s="18"/>
      <c r="BT566" s="18"/>
      <c r="BU566" s="18"/>
      <c r="BV566" s="18"/>
      <c r="BW566" s="18"/>
      <c r="BX566" s="18"/>
      <c r="BY566" s="18"/>
      <c r="BZ566" s="18"/>
      <c r="CA566" s="18"/>
      <c r="CB566" s="18"/>
      <c r="CC566" s="18"/>
      <c r="CD566" s="18"/>
      <c r="CE566" s="18"/>
      <c r="CF566" s="18"/>
      <c r="CG566" s="18"/>
      <c r="CH566" s="18"/>
      <c r="CI566" s="18"/>
      <c r="CJ566" s="18"/>
      <c r="CK566" s="18"/>
      <c r="CL566" s="18"/>
      <c r="CM566" s="18"/>
      <c r="CN566" s="18"/>
      <c r="CO566" s="18"/>
      <c r="CP566" s="18"/>
      <c r="CQ566" s="18"/>
      <c r="CR566" s="18"/>
      <c r="CS566" s="18"/>
      <c r="CT566" s="18"/>
      <c r="CU566" s="18"/>
      <c r="CV566" s="18"/>
      <c r="CW566" s="18"/>
      <c r="CX566" s="18"/>
      <c r="CY566" s="18"/>
      <c r="CZ566" s="18"/>
      <c r="DA566" s="18"/>
      <c r="DB566" s="18"/>
      <c r="DC566" s="18"/>
      <c r="DD566" s="18"/>
      <c r="DE566" s="18"/>
      <c r="DF566" s="18"/>
      <c r="DG566" s="18"/>
      <c r="DH566" s="18"/>
      <c r="DI566" s="18"/>
      <c r="DJ566" s="111"/>
      <c r="DK566" s="18"/>
      <c r="DL566" s="18"/>
      <c r="DM566" s="18"/>
      <c r="DN566" s="18"/>
      <c r="DO566" s="18"/>
      <c r="DP566" s="18"/>
      <c r="DQ566" s="111"/>
      <c r="DR566" s="18"/>
      <c r="DS566" s="18"/>
      <c r="DT566" s="18"/>
      <c r="DU566" s="18"/>
      <c r="DV566" s="18"/>
      <c r="DW566" s="18"/>
      <c r="DX566" s="18"/>
      <c r="DY566" s="18"/>
      <c r="DZ566" s="18"/>
      <c r="EA566" s="18"/>
      <c r="EB566" s="18"/>
      <c r="EC566" s="18"/>
      <c r="ED566" s="18"/>
      <c r="EE566" s="18"/>
      <c r="EF566" s="18"/>
      <c r="EG566" s="18"/>
      <c r="EH566" s="18"/>
      <c r="EI566" s="18"/>
      <c r="EJ566" s="18"/>
      <c r="EK566" s="18"/>
      <c r="EL566" s="18"/>
      <c r="EM566" s="111"/>
      <c r="EN566" s="18"/>
      <c r="EO566" s="18"/>
      <c r="EP566" s="18"/>
      <c r="EQ566" s="18"/>
      <c r="ER566" s="18"/>
      <c r="ES566" s="111"/>
      <c r="ET566" s="18"/>
      <c r="EU566" s="18"/>
      <c r="EV566" s="122"/>
      <c r="EW566" s="121"/>
      <c r="EX566" s="121"/>
      <c r="EY566" s="18"/>
      <c r="EZ566" s="18"/>
      <c r="FA566" s="18"/>
      <c r="FB566" s="47"/>
      <c r="FC566" s="111"/>
      <c r="FD566" s="18"/>
      <c r="FE566" s="18"/>
      <c r="FF566" s="18"/>
      <c r="FG566" s="18"/>
      <c r="FH566" s="18"/>
      <c r="FI566" s="18"/>
      <c r="FJ566" s="18"/>
      <c r="FK566" s="18"/>
      <c r="FL566" s="18"/>
      <c r="FM566" s="18"/>
      <c r="FN566" s="18"/>
      <c r="FO566" s="18"/>
      <c r="FP566" s="18"/>
      <c r="FQ566" s="18"/>
      <c r="FR566" s="18"/>
      <c r="FS566" s="18"/>
      <c r="FT566" s="18"/>
      <c r="FU566" s="18"/>
      <c r="FV566" s="18"/>
      <c r="FW566" s="18"/>
      <c r="FX566" s="18"/>
      <c r="FY566" s="18"/>
      <c r="FZ566" s="18"/>
      <c r="GA566" s="111"/>
      <c r="GB566" s="18"/>
      <c r="GC566" s="18"/>
      <c r="GD566" s="18"/>
      <c r="GE566" s="18"/>
      <c r="GF566" s="18"/>
      <c r="GG566" s="18"/>
      <c r="GH566" s="18"/>
      <c r="GI566" s="18"/>
      <c r="GJ566" s="18"/>
      <c r="GK566" s="18"/>
      <c r="GL566" s="18"/>
      <c r="GM566" s="18"/>
      <c r="GN566" s="18"/>
      <c r="GO566" s="18"/>
      <c r="GP566" s="18"/>
      <c r="GQ566" s="18"/>
      <c r="GR566" s="18"/>
      <c r="GS566" s="18"/>
      <c r="GT566" s="18"/>
      <c r="GU566" s="18"/>
      <c r="GV566" s="18"/>
      <c r="GW566" s="18"/>
      <c r="GX566" s="18"/>
      <c r="GY566" s="18"/>
      <c r="GZ566" s="18"/>
      <c r="HA566" s="18"/>
      <c r="HB566" s="18"/>
      <c r="HC566" s="18"/>
      <c r="HD566" s="18"/>
      <c r="HE566" s="111"/>
      <c r="HF566" s="18"/>
      <c r="HG566" s="18"/>
      <c r="HH566" s="18"/>
      <c r="HI566" s="18"/>
      <c r="HJ566" s="18"/>
      <c r="HK566" s="18"/>
      <c r="HL566" s="18"/>
      <c r="HM566" s="18"/>
      <c r="HN566" s="18"/>
      <c r="HO566" s="18"/>
      <c r="HP566" s="18"/>
      <c r="HQ566" s="18"/>
      <c r="HR566" s="126">
        <v>47.830999999999996</v>
      </c>
      <c r="HS566" s="126">
        <v>45.58</v>
      </c>
      <c r="HT566" s="126">
        <v>45.572000000000003</v>
      </c>
      <c r="HU566" s="126">
        <v>45.643999999999998</v>
      </c>
      <c r="HV566" s="126">
        <v>47.381</v>
      </c>
      <c r="HW566" s="126">
        <v>47.406999999999996</v>
      </c>
      <c r="HX566" s="126">
        <v>47.451000000000001</v>
      </c>
      <c r="HY566" s="126">
        <v>47.503</v>
      </c>
      <c r="HZ566" s="126">
        <v>45.055999999999997</v>
      </c>
      <c r="IA566" s="126">
        <v>45.09</v>
      </c>
      <c r="IB566" s="126">
        <v>47.268000000000001</v>
      </c>
      <c r="IC566" s="126">
        <v>47.225000000000001</v>
      </c>
      <c r="ID566" s="126">
        <v>47.286999999999999</v>
      </c>
      <c r="IE566" s="126">
        <v>47.007999999999996</v>
      </c>
      <c r="IF566" s="126">
        <v>46.225000000000001</v>
      </c>
      <c r="IG566" s="126">
        <v>44.715000000000003</v>
      </c>
      <c r="IH566" s="126">
        <v>44.728999999999999</v>
      </c>
      <c r="II566" s="126">
        <v>46.918999999999997</v>
      </c>
      <c r="IJ566" s="126">
        <v>46.555</v>
      </c>
      <c r="IK566" s="126">
        <v>46.737000000000002</v>
      </c>
      <c r="IL566" s="126">
        <v>46.655999999999999</v>
      </c>
      <c r="IM566" s="126">
        <v>46.695999999999998</v>
      </c>
      <c r="IN566" s="126">
        <v>44.683999999999997</v>
      </c>
      <c r="IO566" s="126">
        <v>44.466000000000001</v>
      </c>
      <c r="IP566" s="126">
        <v>46.722999999999999</v>
      </c>
      <c r="IQ566" s="126">
        <v>46.735999999999997</v>
      </c>
      <c r="IR566" s="126">
        <v>46.707000000000001</v>
      </c>
      <c r="IS566" s="127">
        <v>46.905999999999999</v>
      </c>
      <c r="IT566" s="127"/>
      <c r="IU566" s="127"/>
    </row>
    <row r="567" spans="1:255" x14ac:dyDescent="0.2">
      <c r="A567" s="11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  <c r="BB567" s="18"/>
      <c r="BC567" s="18"/>
      <c r="BD567" s="18"/>
      <c r="BE567" s="18"/>
      <c r="BF567" s="18"/>
      <c r="BG567" s="18"/>
      <c r="BH567" s="18"/>
      <c r="BI567" s="18"/>
      <c r="BJ567" s="18"/>
      <c r="BK567" s="18"/>
      <c r="BL567" s="18"/>
      <c r="BM567" s="18"/>
      <c r="BN567" s="18"/>
      <c r="BO567" s="18"/>
      <c r="BP567" s="18"/>
      <c r="BQ567" s="18"/>
      <c r="BR567" s="18"/>
      <c r="BS567" s="18"/>
      <c r="BT567" s="18"/>
      <c r="BU567" s="18"/>
      <c r="BV567" s="18"/>
      <c r="BW567" s="18"/>
      <c r="BX567" s="18"/>
      <c r="BY567" s="18"/>
      <c r="BZ567" s="18"/>
      <c r="CA567" s="18"/>
      <c r="CB567" s="18"/>
      <c r="CC567" s="18"/>
      <c r="CD567" s="18"/>
      <c r="CE567" s="18"/>
      <c r="CF567" s="18"/>
      <c r="CG567" s="18"/>
      <c r="CH567" s="18"/>
      <c r="CI567" s="18"/>
      <c r="CJ567" s="18"/>
      <c r="CK567" s="18"/>
      <c r="CL567" s="18"/>
      <c r="CM567" s="18"/>
      <c r="CN567" s="18"/>
      <c r="CO567" s="18"/>
      <c r="CP567" s="18"/>
      <c r="CQ567" s="18"/>
      <c r="CR567" s="18"/>
      <c r="CS567" s="18"/>
      <c r="CT567" s="18"/>
      <c r="CU567" s="18"/>
      <c r="CV567" s="18"/>
      <c r="CW567" s="18"/>
      <c r="CX567" s="18"/>
      <c r="CY567" s="18"/>
      <c r="CZ567" s="18"/>
      <c r="DA567" s="18"/>
      <c r="DB567" s="18"/>
      <c r="DC567" s="18"/>
      <c r="DD567" s="18"/>
      <c r="DE567" s="18"/>
      <c r="DF567" s="18"/>
      <c r="DG567" s="18"/>
      <c r="DH567" s="18"/>
      <c r="DI567" s="18"/>
      <c r="DJ567" s="18"/>
      <c r="DK567" s="111"/>
      <c r="DL567" s="18"/>
      <c r="DM567" s="18"/>
      <c r="DN567" s="18"/>
      <c r="DO567" s="18"/>
      <c r="DP567" s="18"/>
      <c r="DQ567" s="111"/>
      <c r="DR567" s="18"/>
      <c r="DS567" s="18"/>
      <c r="DT567" s="18"/>
      <c r="DU567" s="18"/>
      <c r="DV567" s="18"/>
      <c r="DW567" s="18"/>
      <c r="DX567" s="18"/>
      <c r="DY567" s="18"/>
      <c r="DZ567" s="18"/>
      <c r="EA567" s="18"/>
      <c r="EB567" s="18"/>
      <c r="EC567" s="18"/>
      <c r="ED567" s="18"/>
      <c r="EE567" s="18"/>
      <c r="EF567" s="18"/>
      <c r="EG567" s="18"/>
      <c r="EH567" s="18"/>
      <c r="EI567" s="18"/>
      <c r="EJ567" s="18"/>
      <c r="EK567" s="18"/>
      <c r="EL567" s="18"/>
      <c r="EM567" s="18"/>
      <c r="EN567" s="18"/>
      <c r="EO567" s="18"/>
      <c r="EP567" s="18"/>
      <c r="EQ567" s="18"/>
      <c r="ER567" s="18"/>
      <c r="ES567" s="18"/>
      <c r="ET567" s="18"/>
      <c r="EU567" s="18"/>
      <c r="EV567" s="18"/>
      <c r="EW567" s="18"/>
      <c r="EX567" s="18"/>
      <c r="EY567" s="18"/>
      <c r="EZ567" s="18"/>
      <c r="FA567" s="18"/>
      <c r="FB567" s="18"/>
      <c r="FC567" s="18"/>
      <c r="FD567" s="18"/>
      <c r="FE567" s="18"/>
      <c r="FF567" s="18"/>
      <c r="FG567" s="18"/>
      <c r="FH567" s="18"/>
      <c r="FI567" s="18"/>
      <c r="FJ567" s="18"/>
      <c r="FK567" s="18"/>
      <c r="FL567" s="18"/>
      <c r="FM567" s="18"/>
      <c r="FN567" s="18"/>
      <c r="FO567" s="18"/>
      <c r="FP567" s="18"/>
      <c r="FQ567" s="18"/>
      <c r="FR567" s="18"/>
      <c r="FS567" s="18"/>
      <c r="FT567" s="18"/>
      <c r="FU567" s="18"/>
      <c r="FV567" s="18"/>
      <c r="FW567" s="18"/>
      <c r="FX567" s="18"/>
      <c r="FY567" s="18"/>
      <c r="FZ567" s="18"/>
      <c r="GA567" s="18"/>
      <c r="GB567" s="18"/>
      <c r="GC567" s="18"/>
      <c r="GD567" s="18"/>
      <c r="GE567" s="18"/>
      <c r="GF567" s="18"/>
      <c r="GG567" s="18"/>
      <c r="GH567" s="18"/>
      <c r="GI567" s="18"/>
      <c r="GJ567" s="18"/>
      <c r="GK567" s="18"/>
      <c r="GL567" s="18"/>
      <c r="GM567" s="18"/>
      <c r="GN567" s="18"/>
      <c r="GO567" s="18"/>
      <c r="GP567" s="18"/>
      <c r="GQ567" s="18"/>
      <c r="GR567" s="18"/>
      <c r="GS567" s="18"/>
      <c r="GT567" s="18"/>
      <c r="GU567" s="18"/>
      <c r="GV567" s="18"/>
      <c r="GW567" s="18"/>
      <c r="GX567" s="18"/>
      <c r="GY567" s="18"/>
      <c r="GZ567" s="18"/>
      <c r="HA567" s="18"/>
      <c r="HB567" s="18"/>
      <c r="HC567" s="18"/>
      <c r="HD567" s="18"/>
      <c r="HE567" s="18"/>
      <c r="HF567" s="18"/>
      <c r="HG567" s="18"/>
      <c r="HH567" s="18"/>
      <c r="HI567" s="18"/>
      <c r="HJ567" s="18"/>
      <c r="HK567" s="18"/>
      <c r="HL567" s="18"/>
      <c r="HM567" s="18"/>
      <c r="HN567" s="18"/>
      <c r="HO567" s="18"/>
      <c r="HP567" s="18"/>
      <c r="HQ567" s="18"/>
    </row>
    <row r="568" spans="1:255" x14ac:dyDescent="0.2">
      <c r="A568" s="19" t="s">
        <v>45</v>
      </c>
      <c r="B568" s="22">
        <v>83.6</v>
      </c>
      <c r="C568" s="22">
        <v>86.3</v>
      </c>
      <c r="D568" s="22">
        <v>84</v>
      </c>
      <c r="E568" s="22">
        <v>84.5</v>
      </c>
      <c r="F568" s="22">
        <v>81.2</v>
      </c>
      <c r="G568" s="22">
        <v>79.900000000000006</v>
      </c>
      <c r="H568" s="22">
        <v>86.3</v>
      </c>
      <c r="I568" s="22">
        <v>81.7</v>
      </c>
      <c r="J568" s="22">
        <v>79.599999999999994</v>
      </c>
      <c r="K568" s="22">
        <v>79</v>
      </c>
      <c r="L568" s="22">
        <v>74.900000000000006</v>
      </c>
      <c r="M568" s="22">
        <v>67.7</v>
      </c>
      <c r="N568" s="22">
        <v>72.400000000000006</v>
      </c>
      <c r="O568" s="22">
        <v>79.599999999999994</v>
      </c>
      <c r="P568" s="22">
        <v>83.9</v>
      </c>
      <c r="Q568" s="22">
        <v>79.400000000000006</v>
      </c>
      <c r="R568" s="22">
        <v>71.3</v>
      </c>
      <c r="S568" s="22">
        <v>73.7</v>
      </c>
      <c r="T568" s="22">
        <v>73</v>
      </c>
      <c r="U568" s="22">
        <v>73.8</v>
      </c>
      <c r="V568" s="22">
        <v>68.8</v>
      </c>
      <c r="W568" s="22">
        <v>70</v>
      </c>
      <c r="X568" s="22">
        <v>79.8</v>
      </c>
      <c r="Y568" s="22">
        <v>81.400000000000006</v>
      </c>
      <c r="Z568" s="22">
        <v>80.3</v>
      </c>
      <c r="AA568" s="22">
        <v>71.8</v>
      </c>
      <c r="AB568" s="22">
        <v>71</v>
      </c>
      <c r="AC568" s="22">
        <v>73</v>
      </c>
      <c r="AD568" s="22">
        <v>75.400000000000006</v>
      </c>
      <c r="AE568" s="22">
        <v>80.400000000000006</v>
      </c>
      <c r="AF568" s="22">
        <v>80.2</v>
      </c>
      <c r="AG568" s="22">
        <v>75.400000000000006</v>
      </c>
      <c r="AH568" s="22">
        <v>68.3</v>
      </c>
      <c r="AI568" s="22">
        <v>77.7</v>
      </c>
      <c r="AJ568" s="22">
        <v>83.9</v>
      </c>
      <c r="AK568" s="22">
        <v>79.7</v>
      </c>
      <c r="AL568" s="22">
        <v>70.7</v>
      </c>
      <c r="AM568" s="22">
        <v>63</v>
      </c>
      <c r="AN568" s="22">
        <v>69.3</v>
      </c>
      <c r="AO568" s="22">
        <v>75.3</v>
      </c>
      <c r="AP568" s="22">
        <v>82.5</v>
      </c>
      <c r="AQ568" s="22">
        <v>77.099999999999994</v>
      </c>
      <c r="AR568" s="22">
        <v>70.099999999999994</v>
      </c>
      <c r="AS568" s="22">
        <v>67.3</v>
      </c>
      <c r="AT568" s="22">
        <v>68.900000000000006</v>
      </c>
      <c r="AU568" s="22">
        <v>77.2</v>
      </c>
      <c r="AV568" s="22">
        <v>76.8</v>
      </c>
      <c r="AW568" s="22">
        <v>71.599999999999994</v>
      </c>
      <c r="AX568" s="22">
        <v>73.400000000000006</v>
      </c>
      <c r="AY568" s="22">
        <v>72.7</v>
      </c>
      <c r="AZ568" s="22">
        <v>67.5</v>
      </c>
      <c r="BA568" s="22">
        <v>65.599999999999994</v>
      </c>
      <c r="BB568" s="22">
        <v>66.2</v>
      </c>
      <c r="BC568" s="22">
        <v>62.7</v>
      </c>
      <c r="BD568" s="22">
        <v>60.5</v>
      </c>
      <c r="BE568" s="22">
        <v>63.5</v>
      </c>
      <c r="BF568" s="22">
        <v>68.7</v>
      </c>
      <c r="BG568" s="22">
        <v>68.8</v>
      </c>
      <c r="BH568" s="22">
        <v>67.5</v>
      </c>
      <c r="BI568" s="22">
        <v>67.900000000000006</v>
      </c>
      <c r="BJ568" s="22">
        <v>66</v>
      </c>
      <c r="BK568" s="22">
        <v>64.099999999999994</v>
      </c>
      <c r="BL568" s="22">
        <v>62.5</v>
      </c>
      <c r="BM568" s="22">
        <v>63</v>
      </c>
      <c r="BN568" s="22">
        <v>64.5</v>
      </c>
      <c r="BO568" s="22">
        <v>74.7</v>
      </c>
      <c r="BP568" s="22">
        <v>82.2</v>
      </c>
      <c r="BQ568" s="22">
        <v>77.900000000000006</v>
      </c>
      <c r="BR568" s="22">
        <v>71.599999999999994</v>
      </c>
      <c r="BS568" s="22">
        <v>66</v>
      </c>
      <c r="BT568" s="22">
        <v>64.900000000000006</v>
      </c>
      <c r="BU568" s="22">
        <v>60.8</v>
      </c>
      <c r="BV568" s="22">
        <v>65</v>
      </c>
      <c r="BW568" s="22">
        <v>60.7</v>
      </c>
      <c r="BX568" s="22">
        <v>60.2</v>
      </c>
      <c r="BY568" s="22">
        <v>59.3</v>
      </c>
      <c r="BZ568" s="22">
        <v>56.1</v>
      </c>
      <c r="CA568" s="22">
        <v>51.2</v>
      </c>
      <c r="CB568" s="22">
        <v>48.8</v>
      </c>
      <c r="CC568" s="22">
        <v>51.4</v>
      </c>
      <c r="CD568" s="22">
        <v>53.8</v>
      </c>
      <c r="CE568" s="22">
        <v>54.8</v>
      </c>
      <c r="CF568" s="22">
        <v>51.7</v>
      </c>
      <c r="CG568" s="22">
        <v>49.7</v>
      </c>
      <c r="CH568" s="22">
        <v>53</v>
      </c>
      <c r="CI568" s="22">
        <v>50.6</v>
      </c>
      <c r="CJ568" s="22">
        <v>52.5</v>
      </c>
      <c r="CK568" s="22">
        <v>60.2</v>
      </c>
      <c r="CL568" s="22">
        <v>63.8</v>
      </c>
      <c r="CM568" s="22">
        <v>60.3</v>
      </c>
      <c r="CN568" s="22">
        <v>56.8</v>
      </c>
      <c r="CO568" s="22">
        <v>50.9</v>
      </c>
      <c r="CP568" s="22">
        <v>45.7</v>
      </c>
      <c r="CQ568" s="22">
        <v>47</v>
      </c>
      <c r="CR568" s="22">
        <v>45.7</v>
      </c>
      <c r="CS568" s="22">
        <v>50.6</v>
      </c>
      <c r="CT568" s="22">
        <v>54.1</v>
      </c>
      <c r="CU568" s="22">
        <v>50.9</v>
      </c>
      <c r="CV568" s="22">
        <v>48.4</v>
      </c>
      <c r="CW568" s="22">
        <v>48.3</v>
      </c>
      <c r="CX568" s="22">
        <v>48</v>
      </c>
      <c r="CY568" s="22">
        <v>48.2</v>
      </c>
      <c r="CZ568" s="22">
        <v>46.8</v>
      </c>
      <c r="DA568" s="22">
        <v>47.6</v>
      </c>
      <c r="DB568" s="22">
        <v>48.6</v>
      </c>
      <c r="DC568" s="22">
        <v>48.2</v>
      </c>
      <c r="DD568" s="22">
        <v>44.5</v>
      </c>
      <c r="DE568" s="22">
        <v>45.5</v>
      </c>
      <c r="DF568" s="22">
        <v>47.1</v>
      </c>
      <c r="DG568" s="22">
        <v>47.4</v>
      </c>
      <c r="DH568" s="22">
        <v>46.5</v>
      </c>
      <c r="DI568" s="22">
        <v>46.3</v>
      </c>
      <c r="DJ568" s="24">
        <v>46.4</v>
      </c>
      <c r="DK568" s="24">
        <v>45.1</v>
      </c>
      <c r="DL568" s="24">
        <v>46.6</v>
      </c>
      <c r="DM568" s="24">
        <v>49.2</v>
      </c>
      <c r="DN568" s="22">
        <v>47.5</v>
      </c>
      <c r="DO568" s="22">
        <v>47.7</v>
      </c>
      <c r="DP568" s="22">
        <v>47.4</v>
      </c>
      <c r="DQ568" s="24">
        <v>45.9</v>
      </c>
      <c r="DR568" s="24">
        <v>45</v>
      </c>
      <c r="DS568" s="22">
        <v>45.5</v>
      </c>
      <c r="DT568" s="22">
        <v>46.7</v>
      </c>
      <c r="DU568" s="22">
        <v>48</v>
      </c>
      <c r="DV568" s="22">
        <v>50.6</v>
      </c>
      <c r="DW568" s="22">
        <v>48.8</v>
      </c>
      <c r="DX568" s="22">
        <v>48</v>
      </c>
      <c r="DY568" s="22">
        <v>45.2</v>
      </c>
      <c r="DZ568" s="22">
        <v>44.7</v>
      </c>
      <c r="EA568" s="22">
        <v>46.8</v>
      </c>
      <c r="EB568" s="22">
        <v>48.3</v>
      </c>
      <c r="EC568" s="22">
        <v>50</v>
      </c>
      <c r="ED568" s="22">
        <v>49.5</v>
      </c>
      <c r="EE568" s="22">
        <v>47.9</v>
      </c>
      <c r="EF568" s="22">
        <v>45.4</v>
      </c>
      <c r="EG568" s="22">
        <v>48.2</v>
      </c>
      <c r="EH568" s="22">
        <v>50.3</v>
      </c>
      <c r="EI568" s="22">
        <v>47.8</v>
      </c>
      <c r="EJ568" s="22">
        <v>46.1</v>
      </c>
      <c r="EK568" s="22">
        <v>47.2</v>
      </c>
      <c r="EL568" s="22">
        <v>46.6</v>
      </c>
      <c r="EM568" s="22">
        <v>44.4</v>
      </c>
      <c r="EN568" s="22">
        <v>44.8</v>
      </c>
      <c r="EO568" s="22">
        <v>48.4</v>
      </c>
      <c r="EP568" s="22">
        <v>49.2</v>
      </c>
      <c r="EQ568" s="22">
        <v>49.8</v>
      </c>
      <c r="ER568" s="22">
        <v>49.4</v>
      </c>
      <c r="ES568" s="22">
        <v>50</v>
      </c>
      <c r="ET568" s="22">
        <v>47.1</v>
      </c>
      <c r="EU568" s="22">
        <v>46.4</v>
      </c>
      <c r="EV568" s="22">
        <v>49.5</v>
      </c>
      <c r="EW568" s="22">
        <v>49</v>
      </c>
      <c r="EX568" s="22">
        <v>48.8</v>
      </c>
      <c r="EY568" s="22">
        <v>47.7</v>
      </c>
      <c r="EZ568" s="22">
        <v>46.9</v>
      </c>
      <c r="FA568" s="22">
        <v>45.3</v>
      </c>
      <c r="FB568" s="22">
        <v>45.2</v>
      </c>
      <c r="FC568" s="22">
        <v>47.6</v>
      </c>
      <c r="FD568" s="22">
        <v>48.5</v>
      </c>
      <c r="FE568" s="22">
        <v>48.3</v>
      </c>
      <c r="FF568" s="22">
        <v>48.5</v>
      </c>
      <c r="FG568" s="22">
        <v>48.4</v>
      </c>
      <c r="FH568" s="22">
        <v>46.7</v>
      </c>
      <c r="FI568" s="22">
        <v>46.7</v>
      </c>
      <c r="FJ568" s="22">
        <v>48.8</v>
      </c>
      <c r="FK568" s="22">
        <v>48.6</v>
      </c>
      <c r="FL568" s="22">
        <v>49.4</v>
      </c>
      <c r="FM568" s="22">
        <v>48.9</v>
      </c>
      <c r="FN568" s="22">
        <v>50.9</v>
      </c>
      <c r="FO568" s="22">
        <v>49</v>
      </c>
      <c r="FP568" s="22">
        <v>46.8</v>
      </c>
      <c r="FQ568" s="22">
        <v>50.5</v>
      </c>
      <c r="FR568" s="22">
        <v>51.9</v>
      </c>
      <c r="FS568" s="22">
        <v>49.8</v>
      </c>
      <c r="FT568" s="22">
        <v>49.5</v>
      </c>
      <c r="FU568" s="22">
        <v>49.7</v>
      </c>
      <c r="FV568" s="22">
        <v>49.1</v>
      </c>
      <c r="FW568" s="22">
        <v>46.5</v>
      </c>
      <c r="FX568" s="22">
        <v>49.8</v>
      </c>
      <c r="FY568" s="22">
        <v>49.8</v>
      </c>
      <c r="FZ568" s="22">
        <v>49.3</v>
      </c>
      <c r="GA568" s="22">
        <v>48.7</v>
      </c>
      <c r="GB568" s="22">
        <v>49.1</v>
      </c>
      <c r="GC568" s="22">
        <v>48</v>
      </c>
      <c r="GD568" s="22">
        <v>49</v>
      </c>
      <c r="GE568" s="22">
        <v>51.6</v>
      </c>
      <c r="GF568" s="22">
        <v>52.4</v>
      </c>
      <c r="GG568" s="22">
        <v>50.3</v>
      </c>
      <c r="GH568" s="22">
        <v>47.7</v>
      </c>
      <c r="GI568" s="22">
        <v>47.3</v>
      </c>
      <c r="GJ568" s="22">
        <v>46.3</v>
      </c>
      <c r="GK568" s="22">
        <v>47.2</v>
      </c>
      <c r="GL568" s="22">
        <v>49.4</v>
      </c>
      <c r="GM568" s="22">
        <v>50.6</v>
      </c>
      <c r="GN568" s="22">
        <v>51</v>
      </c>
      <c r="GO568" s="22">
        <v>50</v>
      </c>
      <c r="GP568" s="22">
        <v>50</v>
      </c>
      <c r="GQ568" s="22">
        <v>49.5</v>
      </c>
      <c r="GR568" s="22">
        <v>50.3</v>
      </c>
      <c r="GS568" s="22">
        <v>52.1</v>
      </c>
      <c r="GT568" s="22">
        <v>52.3</v>
      </c>
      <c r="GU568" s="22">
        <v>52.1</v>
      </c>
      <c r="GV568" s="22">
        <v>54</v>
      </c>
      <c r="GW568" s="22">
        <v>50.4</v>
      </c>
      <c r="GX568" s="22">
        <v>47.3</v>
      </c>
      <c r="GY568" s="22">
        <v>47</v>
      </c>
      <c r="GZ568" s="22">
        <v>47.7</v>
      </c>
      <c r="HA568" s="22">
        <v>49.5</v>
      </c>
      <c r="HB568" s="22">
        <v>49</v>
      </c>
      <c r="HC568" s="22">
        <v>48.3</v>
      </c>
      <c r="HD568" s="22">
        <v>49.6</v>
      </c>
      <c r="HE568" s="22">
        <v>47.6</v>
      </c>
      <c r="HF568" s="22">
        <v>46.8</v>
      </c>
      <c r="HG568" s="22">
        <v>50</v>
      </c>
      <c r="HH568" s="22">
        <v>50.3</v>
      </c>
      <c r="HI568" s="22">
        <v>50.5</v>
      </c>
      <c r="HJ568" s="22">
        <v>49.7</v>
      </c>
      <c r="HK568" s="22">
        <v>49.7</v>
      </c>
      <c r="HL568" s="22">
        <v>47.2</v>
      </c>
      <c r="HM568" s="22">
        <v>46.2</v>
      </c>
      <c r="HN568" s="22">
        <v>48.5</v>
      </c>
      <c r="HO568" s="22">
        <v>47.2</v>
      </c>
      <c r="HP568" s="22">
        <v>46.6</v>
      </c>
      <c r="HQ568" s="22">
        <v>46.1</v>
      </c>
      <c r="HR568" s="22">
        <v>46</v>
      </c>
      <c r="HS568" s="22">
        <v>45</v>
      </c>
      <c r="HT568" s="22">
        <v>45.5</v>
      </c>
      <c r="HU568" s="22">
        <v>48.1</v>
      </c>
      <c r="HV568" s="22">
        <v>46.7</v>
      </c>
      <c r="HW568" s="22">
        <v>46.7</v>
      </c>
      <c r="HX568" s="22">
        <v>48.2</v>
      </c>
      <c r="HY568" s="22">
        <v>48.7</v>
      </c>
      <c r="HZ568" s="22">
        <v>46.2</v>
      </c>
      <c r="IA568" s="22">
        <v>43.4</v>
      </c>
      <c r="IB568" s="22">
        <v>47.2</v>
      </c>
      <c r="IC568" s="22">
        <v>46.7</v>
      </c>
      <c r="ID568" s="22">
        <v>46.9</v>
      </c>
      <c r="IE568" s="22">
        <v>47.5</v>
      </c>
      <c r="IF568" s="22">
        <v>48.1</v>
      </c>
      <c r="IG568" s="22">
        <v>45.7</v>
      </c>
      <c r="IH568" s="22">
        <v>45.9</v>
      </c>
      <c r="II568" s="22">
        <v>47.5</v>
      </c>
      <c r="IJ568" s="22">
        <v>46.1</v>
      </c>
      <c r="IK568" s="22">
        <v>46.1</v>
      </c>
      <c r="IL568" s="22">
        <v>46.1</v>
      </c>
      <c r="IM568" s="22">
        <v>45.9</v>
      </c>
      <c r="IN568" s="22">
        <v>45</v>
      </c>
      <c r="IO568" s="22">
        <v>44.3</v>
      </c>
      <c r="IP568" s="22">
        <v>48.1</v>
      </c>
      <c r="IQ568" s="22">
        <v>51.2</v>
      </c>
      <c r="IR568" s="22">
        <v>50.6</v>
      </c>
      <c r="IS568" s="22">
        <v>49.2</v>
      </c>
    </row>
    <row r="569" spans="1:255" x14ac:dyDescent="0.2">
      <c r="A569" s="19" t="s">
        <v>46</v>
      </c>
      <c r="B569" s="22">
        <f t="shared" ref="B569:BM569" si="324">B568-(B565/1000)</f>
        <v>82.884999999999991</v>
      </c>
      <c r="C569" s="22">
        <f t="shared" si="324"/>
        <v>79.393000000000001</v>
      </c>
      <c r="D569" s="22">
        <f t="shared" si="324"/>
        <v>79.465000000000003</v>
      </c>
      <c r="E569" s="22">
        <f t="shared" si="324"/>
        <v>83.143000000000001</v>
      </c>
      <c r="F569" s="22">
        <f t="shared" si="324"/>
        <v>82.885999999999996</v>
      </c>
      <c r="G569" s="22">
        <f t="shared" si="324"/>
        <v>82.89800000000001</v>
      </c>
      <c r="H569" s="22">
        <f t="shared" si="324"/>
        <v>82.98</v>
      </c>
      <c r="I569" s="22">
        <f t="shared" si="324"/>
        <v>83.03</v>
      </c>
      <c r="J569" s="22">
        <f t="shared" si="324"/>
        <v>78.671999999999997</v>
      </c>
      <c r="K569" s="22">
        <f t="shared" si="324"/>
        <v>78.66</v>
      </c>
      <c r="L569" s="22">
        <f t="shared" si="324"/>
        <v>82.27300000000001</v>
      </c>
      <c r="M569" s="22">
        <f t="shared" si="324"/>
        <v>82.332999999999998</v>
      </c>
      <c r="N569" s="22">
        <f t="shared" si="324"/>
        <v>82.373000000000005</v>
      </c>
      <c r="O569" s="22">
        <f t="shared" si="324"/>
        <v>81.399999999999991</v>
      </c>
      <c r="P569" s="22">
        <f t="shared" si="324"/>
        <v>81.338000000000008</v>
      </c>
      <c r="Q569" s="22">
        <f t="shared" si="324"/>
        <v>77.847999999999999</v>
      </c>
      <c r="R569" s="22">
        <f t="shared" si="324"/>
        <v>77.899000000000001</v>
      </c>
      <c r="S569" s="22">
        <f t="shared" si="324"/>
        <v>81.454999999999998</v>
      </c>
      <c r="T569" s="22">
        <f t="shared" si="324"/>
        <v>80.375</v>
      </c>
      <c r="U569" s="22">
        <f t="shared" si="324"/>
        <v>80.369</v>
      </c>
      <c r="V569" s="22">
        <f t="shared" si="324"/>
        <v>80.39</v>
      </c>
      <c r="W569" s="22">
        <f t="shared" si="324"/>
        <v>80.515000000000001</v>
      </c>
      <c r="X569" s="22">
        <f t="shared" si="324"/>
        <v>76.671999999999997</v>
      </c>
      <c r="Y569" s="22">
        <f t="shared" si="324"/>
        <v>73.125</v>
      </c>
      <c r="Z569" s="22">
        <f t="shared" si="324"/>
        <v>79.094999999999999</v>
      </c>
      <c r="AA569" s="22">
        <f t="shared" si="324"/>
        <v>79.146999999999991</v>
      </c>
      <c r="AB569" s="22">
        <f t="shared" si="324"/>
        <v>79.200999999999993</v>
      </c>
      <c r="AC569" s="22">
        <f t="shared" si="324"/>
        <v>78.828999999999994</v>
      </c>
      <c r="AD569" s="22">
        <f t="shared" si="324"/>
        <v>77.798000000000002</v>
      </c>
      <c r="AE569" s="22">
        <f t="shared" si="324"/>
        <v>74.409000000000006</v>
      </c>
      <c r="AF569" s="22">
        <f t="shared" si="324"/>
        <v>74.465000000000003</v>
      </c>
      <c r="AG569" s="22">
        <f t="shared" si="324"/>
        <v>80.234000000000009</v>
      </c>
      <c r="AH569" s="22">
        <f t="shared" si="324"/>
        <v>76.765000000000001</v>
      </c>
      <c r="AI569" s="22">
        <f t="shared" si="324"/>
        <v>76.126000000000005</v>
      </c>
      <c r="AJ569" s="22">
        <f t="shared" si="324"/>
        <v>76.106999999999999</v>
      </c>
      <c r="AK569" s="22">
        <f t="shared" si="324"/>
        <v>75.576000000000008</v>
      </c>
      <c r="AL569" s="22">
        <f t="shared" si="324"/>
        <v>72.197000000000003</v>
      </c>
      <c r="AM569" s="22">
        <f t="shared" si="324"/>
        <v>72.117000000000004</v>
      </c>
      <c r="AN569" s="22">
        <f t="shared" si="324"/>
        <v>73.60499999999999</v>
      </c>
      <c r="AO569" s="22">
        <f t="shared" si="324"/>
        <v>72.774999999999991</v>
      </c>
      <c r="AP569" s="22">
        <f t="shared" si="324"/>
        <v>72.254000000000005</v>
      </c>
      <c r="AQ569" s="22">
        <f t="shared" si="324"/>
        <v>71.033999999999992</v>
      </c>
      <c r="AR569" s="22">
        <f t="shared" si="324"/>
        <v>70.49199999999999</v>
      </c>
      <c r="AS569" s="22">
        <f t="shared" si="324"/>
        <v>67.45</v>
      </c>
      <c r="AT569" s="22">
        <f t="shared" si="324"/>
        <v>67.516000000000005</v>
      </c>
      <c r="AU569" s="22">
        <f t="shared" si="324"/>
        <v>69.990000000000009</v>
      </c>
      <c r="AV569" s="22">
        <f t="shared" si="324"/>
        <v>70.036000000000001</v>
      </c>
      <c r="AW569" s="22">
        <f t="shared" si="324"/>
        <v>69.048999999999992</v>
      </c>
      <c r="AX569" s="22">
        <f t="shared" si="324"/>
        <v>68.955000000000013</v>
      </c>
      <c r="AY569" s="22">
        <f t="shared" si="324"/>
        <v>67.50800000000001</v>
      </c>
      <c r="AZ569" s="22">
        <f t="shared" si="324"/>
        <v>64.81</v>
      </c>
      <c r="BA569" s="22">
        <f t="shared" si="324"/>
        <v>64.792999999999992</v>
      </c>
      <c r="BB569" s="22">
        <f t="shared" si="324"/>
        <v>66.50200000000001</v>
      </c>
      <c r="BC569" s="22">
        <f t="shared" si="324"/>
        <v>65.960999999999999</v>
      </c>
      <c r="BD569" s="22">
        <f t="shared" si="324"/>
        <v>65.024000000000001</v>
      </c>
      <c r="BE569" s="22">
        <f t="shared" si="324"/>
        <v>64.972999999999999</v>
      </c>
      <c r="BF569" s="22">
        <f t="shared" si="324"/>
        <v>64.493000000000009</v>
      </c>
      <c r="BG569" s="22">
        <f t="shared" si="324"/>
        <v>62.025999999999996</v>
      </c>
      <c r="BH569" s="22">
        <f>BH568-(BH565/1000)</f>
        <v>62.012</v>
      </c>
      <c r="BI569" s="22">
        <f>BI568-(BI565/1000)</f>
        <v>64.507000000000005</v>
      </c>
      <c r="BJ569" s="22">
        <f>BJ568-(BJ565/1000)</f>
        <v>64.564999999999998</v>
      </c>
      <c r="BK569" s="22">
        <f>BK568-(BK565/1000)</f>
        <v>64.396999999999991</v>
      </c>
      <c r="BL569" s="22">
        <f>BL568-(BL565/1000)</f>
        <v>64.215999999999994</v>
      </c>
      <c r="BM569" s="22">
        <f t="shared" si="324"/>
        <v>63.951999999999998</v>
      </c>
      <c r="BN569" s="22">
        <f t="shared" ref="BN569:DY569" si="325">BN568-(BN565/1000)</f>
        <v>60.896999999999998</v>
      </c>
      <c r="BO569" s="22">
        <f t="shared" si="325"/>
        <v>60.045000000000002</v>
      </c>
      <c r="BP569" s="22">
        <f t="shared" si="325"/>
        <v>62.893000000000001</v>
      </c>
      <c r="BQ569" s="22">
        <f t="shared" si="325"/>
        <v>62.472000000000008</v>
      </c>
      <c r="BR569" s="22">
        <f t="shared" si="325"/>
        <v>61.960999999999999</v>
      </c>
      <c r="BS569" s="22">
        <f t="shared" si="325"/>
        <v>61.512999999999998</v>
      </c>
      <c r="BT569" s="22">
        <f>BT568-(BT565/1000)</f>
        <v>61.429000000000002</v>
      </c>
      <c r="BU569" s="22">
        <f t="shared" ref="BU569:BZ569" si="326">BU568-(BU565/1000)</f>
        <v>58.41</v>
      </c>
      <c r="BV569" s="22">
        <f>BV568-(BV565/1000)</f>
        <v>58.400999999999996</v>
      </c>
      <c r="BW569" s="22">
        <f t="shared" si="326"/>
        <v>57.561</v>
      </c>
      <c r="BX569" s="22">
        <f t="shared" si="326"/>
        <v>56.909000000000006</v>
      </c>
      <c r="BY569" s="22">
        <f t="shared" si="326"/>
        <v>56.896999999999998</v>
      </c>
      <c r="BZ569" s="22">
        <f t="shared" si="326"/>
        <v>56.704999999999998</v>
      </c>
      <c r="CA569" s="22">
        <f t="shared" si="325"/>
        <v>56.282000000000004</v>
      </c>
      <c r="CB569" s="22">
        <f t="shared" si="325"/>
        <v>53.297999999999995</v>
      </c>
      <c r="CC569" s="22">
        <f t="shared" si="325"/>
        <v>52.817</v>
      </c>
      <c r="CD569" s="22">
        <f t="shared" si="325"/>
        <v>55.279999999999994</v>
      </c>
      <c r="CE569" s="22">
        <f t="shared" si="325"/>
        <v>55.216999999999999</v>
      </c>
      <c r="CF569" s="22">
        <f t="shared" si="325"/>
        <v>54.522000000000006</v>
      </c>
      <c r="CG569" s="22">
        <f t="shared" si="325"/>
        <v>54.207000000000001</v>
      </c>
      <c r="CH569" s="22">
        <f t="shared" si="325"/>
        <v>53.453000000000003</v>
      </c>
      <c r="CI569" s="22">
        <f t="shared" si="325"/>
        <v>51.039000000000001</v>
      </c>
      <c r="CJ569" s="22">
        <f t="shared" si="325"/>
        <v>51.037999999999997</v>
      </c>
      <c r="CK569" s="22">
        <f t="shared" si="325"/>
        <v>52.943000000000005</v>
      </c>
      <c r="CL569" s="22">
        <f t="shared" si="325"/>
        <v>52.595999999999997</v>
      </c>
      <c r="CM569" s="22">
        <f t="shared" si="325"/>
        <v>52.125999999999998</v>
      </c>
      <c r="CN569" s="22">
        <f t="shared" si="325"/>
        <v>52.155000000000001</v>
      </c>
      <c r="CO569" s="22">
        <f t="shared" si="325"/>
        <v>52.109000000000002</v>
      </c>
      <c r="CP569" s="22">
        <f t="shared" si="325"/>
        <v>49.279000000000003</v>
      </c>
      <c r="CQ569" s="22">
        <f t="shared" si="325"/>
        <v>48.985999999999997</v>
      </c>
      <c r="CR569" s="22">
        <f t="shared" si="325"/>
        <v>50.715000000000003</v>
      </c>
      <c r="CS569" s="22">
        <f t="shared" si="325"/>
        <v>50.707000000000001</v>
      </c>
      <c r="CT569" s="22">
        <f t="shared" si="325"/>
        <v>50.707999999999998</v>
      </c>
      <c r="CU569" s="22">
        <f t="shared" si="325"/>
        <v>50.241</v>
      </c>
      <c r="CV569" s="22">
        <f t="shared" si="325"/>
        <v>49.921999999999997</v>
      </c>
      <c r="CW569" s="22">
        <f t="shared" si="325"/>
        <v>47.153999999999996</v>
      </c>
      <c r="CX569" s="22">
        <f t="shared" si="325"/>
        <v>47.293999999999997</v>
      </c>
      <c r="CY569" s="22">
        <f t="shared" si="325"/>
        <v>49.521000000000001</v>
      </c>
      <c r="CZ569" s="22">
        <f t="shared" si="325"/>
        <v>48.989999999999995</v>
      </c>
      <c r="DA569" s="22">
        <f t="shared" si="325"/>
        <v>48.555</v>
      </c>
      <c r="DB569" s="22">
        <f t="shared" si="325"/>
        <v>48.023000000000003</v>
      </c>
      <c r="DC569" s="22">
        <f t="shared" si="325"/>
        <v>47.967000000000006</v>
      </c>
      <c r="DD569" s="22">
        <f t="shared" si="325"/>
        <v>45.737000000000002</v>
      </c>
      <c r="DE569" s="22">
        <f t="shared" si="325"/>
        <v>45.567</v>
      </c>
      <c r="DF569" s="22">
        <f t="shared" si="325"/>
        <v>47.579000000000001</v>
      </c>
      <c r="DG569" s="22">
        <f t="shared" si="325"/>
        <v>47.347000000000001</v>
      </c>
      <c r="DH569" s="22">
        <f t="shared" si="325"/>
        <v>47.322000000000003</v>
      </c>
      <c r="DI569" s="22">
        <f t="shared" si="325"/>
        <v>47.272999999999996</v>
      </c>
      <c r="DJ569" s="22">
        <f t="shared" si="325"/>
        <v>47.006</v>
      </c>
      <c r="DK569" s="22">
        <f t="shared" si="325"/>
        <v>44.917999999999999</v>
      </c>
      <c r="DL569" s="22">
        <f t="shared" si="325"/>
        <v>44.68</v>
      </c>
      <c r="DM569" s="22">
        <f t="shared" si="325"/>
        <v>46.816000000000003</v>
      </c>
      <c r="DN569" s="22">
        <f t="shared" si="325"/>
        <v>46.755000000000003</v>
      </c>
      <c r="DO569" s="22">
        <f t="shared" si="325"/>
        <v>46.666000000000004</v>
      </c>
      <c r="DP569" s="22">
        <f t="shared" si="325"/>
        <v>46.558999999999997</v>
      </c>
      <c r="DQ569" s="22">
        <f t="shared" si="325"/>
        <v>46.454000000000001</v>
      </c>
      <c r="DR569" s="22">
        <f t="shared" si="325"/>
        <v>44.27</v>
      </c>
      <c r="DS569" s="22">
        <f t="shared" si="325"/>
        <v>44.344999999999999</v>
      </c>
      <c r="DT569" s="22">
        <f t="shared" si="325"/>
        <v>46.332000000000001</v>
      </c>
      <c r="DU569" s="22">
        <f t="shared" si="325"/>
        <v>46.484000000000002</v>
      </c>
      <c r="DV569" s="22">
        <f t="shared" si="325"/>
        <v>46.374000000000002</v>
      </c>
      <c r="DW569" s="22">
        <f t="shared" si="325"/>
        <v>46.399000000000001</v>
      </c>
      <c r="DX569" s="22">
        <f t="shared" si="325"/>
        <v>46.448</v>
      </c>
      <c r="DY569" s="22">
        <f t="shared" si="325"/>
        <v>44.124000000000002</v>
      </c>
      <c r="DZ569" s="22">
        <f t="shared" ref="DZ569:GK569" si="327">DZ568-(DZ565/1000)</f>
        <v>44.116</v>
      </c>
      <c r="EA569" s="22">
        <f t="shared" si="327"/>
        <v>46.403999999999996</v>
      </c>
      <c r="EB569" s="22">
        <f>EB568-(EB565/1000)</f>
        <v>46.382999999999996</v>
      </c>
      <c r="EC569" s="22">
        <f>EC568-(EC565/1000)</f>
        <v>46.353000000000002</v>
      </c>
      <c r="ED569" s="22">
        <f>ED568-(ED565/1000)</f>
        <v>46.39</v>
      </c>
      <c r="EE569" s="22">
        <f t="shared" si="327"/>
        <v>46.615000000000002</v>
      </c>
      <c r="EF569" s="22">
        <f t="shared" si="327"/>
        <v>44.448</v>
      </c>
      <c r="EG569" s="22">
        <f t="shared" si="327"/>
        <v>44.540000000000006</v>
      </c>
      <c r="EH569" s="22">
        <f t="shared" si="327"/>
        <v>46.675999999999995</v>
      </c>
      <c r="EI569" s="22">
        <f t="shared" si="327"/>
        <v>46.648999999999994</v>
      </c>
      <c r="EJ569" s="22">
        <f t="shared" si="327"/>
        <v>46.905000000000001</v>
      </c>
      <c r="EK569" s="22">
        <f t="shared" si="327"/>
        <v>46.873000000000005</v>
      </c>
      <c r="EL569" s="22">
        <f t="shared" si="327"/>
        <v>46.847000000000001</v>
      </c>
      <c r="EM569" s="22">
        <f t="shared" si="327"/>
        <v>44.683999999999997</v>
      </c>
      <c r="EN569" s="22">
        <f t="shared" si="327"/>
        <v>44.787999999999997</v>
      </c>
      <c r="EO569" s="22">
        <f t="shared" si="327"/>
        <v>47.077999999999996</v>
      </c>
      <c r="EP569" s="22">
        <f t="shared" si="327"/>
        <v>47.24</v>
      </c>
      <c r="EQ569" s="22">
        <f t="shared" si="327"/>
        <v>47.268000000000001</v>
      </c>
      <c r="ER569" s="22">
        <f t="shared" si="327"/>
        <v>47.268999999999998</v>
      </c>
      <c r="ES569" s="22">
        <f t="shared" si="327"/>
        <v>47.188000000000002</v>
      </c>
      <c r="ET569" s="22">
        <f t="shared" si="327"/>
        <v>45.492000000000004</v>
      </c>
      <c r="EU569" s="22">
        <f t="shared" si="327"/>
        <v>45.533999999999999</v>
      </c>
      <c r="EV569" s="22">
        <f t="shared" si="327"/>
        <v>47.668999999999997</v>
      </c>
      <c r="EW569" s="22">
        <f t="shared" si="327"/>
        <v>47.631999999999998</v>
      </c>
      <c r="EX569" s="22">
        <f t="shared" si="327"/>
        <v>47.686</v>
      </c>
      <c r="EY569" s="22">
        <f t="shared" si="327"/>
        <v>48.03</v>
      </c>
      <c r="EZ569" s="22">
        <f t="shared" si="327"/>
        <v>47.984999999999999</v>
      </c>
      <c r="FA569" s="22">
        <f t="shared" si="327"/>
        <v>45.895999999999994</v>
      </c>
      <c r="FB569" s="22">
        <f t="shared" si="327"/>
        <v>45.876000000000005</v>
      </c>
      <c r="FC569" s="22">
        <f t="shared" si="327"/>
        <v>47.984000000000002</v>
      </c>
      <c r="FD569" s="22">
        <f t="shared" si="327"/>
        <v>48.677</v>
      </c>
      <c r="FE569" s="22">
        <f t="shared" si="327"/>
        <v>48.710999999999999</v>
      </c>
      <c r="FF569" s="22">
        <f t="shared" si="327"/>
        <v>48.682000000000002</v>
      </c>
      <c r="FG569" s="22">
        <f t="shared" si="327"/>
        <v>48.677</v>
      </c>
      <c r="FH569" s="22">
        <f t="shared" si="327"/>
        <v>46.504000000000005</v>
      </c>
      <c r="FI569" s="22">
        <f t="shared" si="327"/>
        <v>46.622</v>
      </c>
      <c r="FJ569" s="22">
        <f t="shared" si="327"/>
        <v>48.794999999999995</v>
      </c>
      <c r="FK569" s="22">
        <f t="shared" si="327"/>
        <v>48.79</v>
      </c>
      <c r="FL569" s="22">
        <f t="shared" si="327"/>
        <v>48.856000000000002</v>
      </c>
      <c r="FM569" s="22">
        <f t="shared" si="327"/>
        <v>48.780999999999999</v>
      </c>
      <c r="FN569" s="22">
        <f t="shared" si="327"/>
        <v>49.076999999999998</v>
      </c>
      <c r="FO569" s="22">
        <f t="shared" si="327"/>
        <v>46.859000000000002</v>
      </c>
      <c r="FP569" s="22">
        <f t="shared" si="327"/>
        <v>46.904999999999994</v>
      </c>
      <c r="FQ569" s="22">
        <f t="shared" si="327"/>
        <v>49.082999999999998</v>
      </c>
      <c r="FR569" s="22">
        <f t="shared" si="327"/>
        <v>49.125</v>
      </c>
      <c r="FS569" s="22">
        <f t="shared" si="327"/>
        <v>49.346999999999994</v>
      </c>
      <c r="FT569" s="22">
        <f t="shared" si="327"/>
        <v>49.353999999999999</v>
      </c>
      <c r="FU569" s="22">
        <f t="shared" si="327"/>
        <v>49.366</v>
      </c>
      <c r="FV569" s="22">
        <f t="shared" si="327"/>
        <v>49.313000000000002</v>
      </c>
      <c r="FW569" s="22">
        <f t="shared" si="327"/>
        <v>47.042999999999999</v>
      </c>
      <c r="FX569" s="22">
        <f t="shared" si="327"/>
        <v>49.497999999999998</v>
      </c>
      <c r="FY569" s="22">
        <f t="shared" si="327"/>
        <v>49.495999999999995</v>
      </c>
      <c r="FZ569" s="22">
        <f t="shared" si="327"/>
        <v>49.488999999999997</v>
      </c>
      <c r="GA569" s="22">
        <f t="shared" si="327"/>
        <v>49.558</v>
      </c>
      <c r="GB569" s="22">
        <f t="shared" si="327"/>
        <v>49.52</v>
      </c>
      <c r="GC569" s="22">
        <f t="shared" si="327"/>
        <v>47.341999999999999</v>
      </c>
      <c r="GD569" s="22">
        <f t="shared" si="327"/>
        <v>47.308999999999997</v>
      </c>
      <c r="GE569" s="22">
        <f t="shared" si="327"/>
        <v>49.594000000000001</v>
      </c>
      <c r="GF569" s="22">
        <f t="shared" si="327"/>
        <v>49.583999999999996</v>
      </c>
      <c r="GG569" s="22">
        <f>GG568-(GG565/1000)</f>
        <v>49.601999999999997</v>
      </c>
      <c r="GH569" s="22">
        <f>GH568-(GH565/1000)</f>
        <v>49.572000000000003</v>
      </c>
      <c r="GI569" s="22">
        <f t="shared" si="327"/>
        <v>49.510999999999996</v>
      </c>
      <c r="GJ569" s="22">
        <f t="shared" si="327"/>
        <v>47.357999999999997</v>
      </c>
      <c r="GK569" s="22">
        <f t="shared" si="327"/>
        <v>47.283000000000001</v>
      </c>
      <c r="GL569" s="22">
        <f t="shared" ref="GL569:HQ569" si="328">GL568-(GL565/1000)</f>
        <v>49.58</v>
      </c>
      <c r="GM569" s="22">
        <f t="shared" si="328"/>
        <v>49.483000000000004</v>
      </c>
      <c r="GN569" s="22">
        <f t="shared" si="328"/>
        <v>49.51</v>
      </c>
      <c r="GO569" s="22">
        <f t="shared" si="328"/>
        <v>49.555999999999997</v>
      </c>
      <c r="GP569" s="22">
        <f t="shared" si="328"/>
        <v>49.496000000000002</v>
      </c>
      <c r="GQ569" s="22">
        <f t="shared" si="328"/>
        <v>47.360999999999997</v>
      </c>
      <c r="GR569" s="22">
        <f t="shared" si="328"/>
        <v>47.143999999999998</v>
      </c>
      <c r="GS569" s="22">
        <f t="shared" si="328"/>
        <v>49.322000000000003</v>
      </c>
      <c r="GT569" s="22">
        <f t="shared" si="328"/>
        <v>49.367999999999995</v>
      </c>
      <c r="GU569" s="22">
        <f t="shared" si="328"/>
        <v>49.314</v>
      </c>
      <c r="GV569" s="22">
        <f t="shared" si="328"/>
        <v>49.399000000000001</v>
      </c>
      <c r="GW569" s="22">
        <f t="shared" si="328"/>
        <v>49.216999999999999</v>
      </c>
      <c r="GX569" s="22">
        <f t="shared" ref="GX569:HC569" si="329">GX568-(GX565/1000)</f>
        <v>46.977999999999994</v>
      </c>
      <c r="GY569" s="22">
        <f t="shared" si="329"/>
        <v>47.003999999999998</v>
      </c>
      <c r="GZ569" s="22">
        <f t="shared" si="329"/>
        <v>49.198</v>
      </c>
      <c r="HA569" s="22">
        <f t="shared" si="329"/>
        <v>49.189</v>
      </c>
      <c r="HB569" s="22">
        <f t="shared" si="329"/>
        <v>48.832000000000001</v>
      </c>
      <c r="HC569" s="22">
        <f t="shared" si="329"/>
        <v>48.898999999999994</v>
      </c>
      <c r="HD569" s="22">
        <f t="shared" si="328"/>
        <v>48.855000000000004</v>
      </c>
      <c r="HE569" s="22">
        <f t="shared" si="328"/>
        <v>46.637999999999998</v>
      </c>
      <c r="HF569" s="22">
        <f t="shared" si="328"/>
        <v>46.741</v>
      </c>
      <c r="HG569" s="22">
        <f t="shared" si="328"/>
        <v>48.656999999999996</v>
      </c>
      <c r="HH569" s="22">
        <f t="shared" si="328"/>
        <v>48.634</v>
      </c>
      <c r="HI569" s="22">
        <f t="shared" si="328"/>
        <v>48.655999999999999</v>
      </c>
      <c r="HJ569" s="22">
        <f t="shared" si="328"/>
        <v>48.582000000000001</v>
      </c>
      <c r="HK569" s="22">
        <f t="shared" si="328"/>
        <v>48.446000000000005</v>
      </c>
      <c r="HL569" s="22">
        <f t="shared" si="328"/>
        <v>46.033000000000001</v>
      </c>
      <c r="HM569" s="22">
        <f t="shared" si="328"/>
        <v>45.851000000000006</v>
      </c>
      <c r="HN569" s="22">
        <f t="shared" si="328"/>
        <v>48.052</v>
      </c>
      <c r="HO569" s="22">
        <f t="shared" si="328"/>
        <v>48.052</v>
      </c>
      <c r="HP569" s="22">
        <f t="shared" si="328"/>
        <v>48.075000000000003</v>
      </c>
      <c r="HQ569" s="22">
        <f t="shared" si="328"/>
        <v>47.812000000000005</v>
      </c>
      <c r="HR569" s="22">
        <f t="shared" ref="HR569:IS569" si="330">HR568-(HR565/1000)</f>
        <v>47.765000000000001</v>
      </c>
      <c r="HS569" s="22">
        <f t="shared" si="330"/>
        <v>45.594999999999999</v>
      </c>
      <c r="HT569" s="22">
        <f t="shared" si="330"/>
        <v>45.58</v>
      </c>
      <c r="HU569" s="22">
        <f t="shared" si="330"/>
        <v>47.597999999999999</v>
      </c>
      <c r="HV569" s="22">
        <f t="shared" si="330"/>
        <v>47.444000000000003</v>
      </c>
      <c r="HW569" s="22">
        <f t="shared" si="330"/>
        <v>47.410000000000004</v>
      </c>
      <c r="HX569" s="22">
        <f t="shared" si="330"/>
        <v>47.536000000000001</v>
      </c>
      <c r="HY569" s="22">
        <f t="shared" si="330"/>
        <v>47.529000000000003</v>
      </c>
      <c r="HZ569" s="22">
        <f t="shared" si="330"/>
        <v>45.063000000000002</v>
      </c>
      <c r="IA569" s="22">
        <f t="shared" si="330"/>
        <v>45.128999999999998</v>
      </c>
      <c r="IB569" s="22">
        <f t="shared" si="330"/>
        <v>47.251000000000005</v>
      </c>
      <c r="IC569" s="22">
        <f t="shared" si="330"/>
        <v>47.209000000000003</v>
      </c>
      <c r="ID569" s="22">
        <f t="shared" si="330"/>
        <v>47.339999999999996</v>
      </c>
      <c r="IE569" s="22">
        <f t="shared" si="330"/>
        <v>46.965000000000003</v>
      </c>
      <c r="IF569" s="22">
        <f t="shared" si="330"/>
        <v>46.219000000000001</v>
      </c>
      <c r="IG569" s="22">
        <f t="shared" si="330"/>
        <v>44.684000000000005</v>
      </c>
      <c r="IH569" s="22">
        <f t="shared" si="330"/>
        <v>44.693999999999996</v>
      </c>
      <c r="II569" s="22">
        <f t="shared" si="330"/>
        <v>46.892000000000003</v>
      </c>
      <c r="IJ569" s="22">
        <f t="shared" si="330"/>
        <v>46.576000000000001</v>
      </c>
      <c r="IK569" s="22">
        <f t="shared" si="330"/>
        <v>46.56</v>
      </c>
      <c r="IL569" s="22">
        <f t="shared" si="330"/>
        <v>46.744</v>
      </c>
      <c r="IM569" s="22">
        <f t="shared" si="330"/>
        <v>46.698</v>
      </c>
      <c r="IN569" s="22">
        <f t="shared" si="330"/>
        <v>44.631</v>
      </c>
      <c r="IO569" s="22">
        <f t="shared" si="330"/>
        <v>44.442</v>
      </c>
      <c r="IP569" s="22">
        <f t="shared" si="330"/>
        <v>46.679000000000002</v>
      </c>
      <c r="IQ569" s="22">
        <f t="shared" si="330"/>
        <v>46.676000000000002</v>
      </c>
      <c r="IR569" s="22">
        <f t="shared" si="330"/>
        <v>46.685000000000002</v>
      </c>
      <c r="IS569" s="22">
        <f t="shared" si="330"/>
        <v>46.905000000000001</v>
      </c>
    </row>
    <row r="570" spans="1:255" x14ac:dyDescent="0.2">
      <c r="A570" s="19" t="s">
        <v>47</v>
      </c>
      <c r="B570" s="22">
        <v>83.6</v>
      </c>
      <c r="C570" s="22">
        <v>86.3</v>
      </c>
      <c r="D570" s="22">
        <v>84</v>
      </c>
      <c r="E570" s="22">
        <v>84.5</v>
      </c>
      <c r="F570" s="22">
        <v>81.2</v>
      </c>
      <c r="G570" s="22">
        <v>79.900000000000006</v>
      </c>
      <c r="H570" s="22">
        <v>86.3</v>
      </c>
      <c r="I570" s="22">
        <v>81.7</v>
      </c>
      <c r="J570" s="22">
        <v>79.599999999999994</v>
      </c>
      <c r="K570" s="22">
        <v>79</v>
      </c>
      <c r="L570" s="22">
        <v>74.900000000000006</v>
      </c>
      <c r="M570" s="22">
        <v>67.7</v>
      </c>
      <c r="N570" s="22">
        <v>72.400000000000006</v>
      </c>
      <c r="O570" s="22">
        <v>79.599999999999994</v>
      </c>
      <c r="P570" s="22">
        <v>83.9</v>
      </c>
      <c r="Q570" s="22">
        <v>79.400000000000006</v>
      </c>
      <c r="R570" s="22">
        <v>71.3</v>
      </c>
      <c r="S570" s="22">
        <v>73.7</v>
      </c>
      <c r="T570" s="22">
        <v>73</v>
      </c>
      <c r="U570" s="22">
        <v>73.8</v>
      </c>
      <c r="V570" s="22">
        <v>68.8</v>
      </c>
      <c r="W570" s="22">
        <v>70</v>
      </c>
      <c r="X570" s="22">
        <v>79.8</v>
      </c>
      <c r="Y570" s="22">
        <v>81.400000000000006</v>
      </c>
      <c r="Z570" s="22">
        <v>80.3</v>
      </c>
      <c r="AA570" s="22">
        <v>71.8</v>
      </c>
      <c r="AB570" s="22">
        <v>71</v>
      </c>
      <c r="AC570" s="22">
        <v>73</v>
      </c>
      <c r="AD570" s="22">
        <v>75.400000000000006</v>
      </c>
      <c r="AE570" s="22">
        <v>80.400000000000006</v>
      </c>
      <c r="AF570" s="22">
        <v>80.2</v>
      </c>
      <c r="AG570" s="22">
        <v>75.400000000000006</v>
      </c>
      <c r="AH570" s="22">
        <v>68.3</v>
      </c>
      <c r="AI570" s="22">
        <v>77.7</v>
      </c>
      <c r="AJ570" s="22">
        <v>83.9</v>
      </c>
      <c r="AK570" s="22">
        <v>79.7</v>
      </c>
      <c r="AL570" s="22">
        <v>70.7</v>
      </c>
      <c r="AM570" s="22">
        <v>63</v>
      </c>
      <c r="AN570" s="22">
        <v>69.3</v>
      </c>
      <c r="AO570" s="22">
        <v>75.3</v>
      </c>
      <c r="AP570" s="22">
        <v>82.5</v>
      </c>
      <c r="AQ570" s="22">
        <v>77.099999999999994</v>
      </c>
      <c r="AR570" s="22">
        <v>70.099999999999994</v>
      </c>
      <c r="AS570" s="22">
        <v>67.3</v>
      </c>
      <c r="AT570" s="22">
        <v>68.900000000000006</v>
      </c>
      <c r="AU570" s="22">
        <v>77.2</v>
      </c>
      <c r="AV570" s="22">
        <v>76.8</v>
      </c>
      <c r="AW570" s="22">
        <v>71.599999999999994</v>
      </c>
      <c r="AX570" s="22">
        <v>73.400000000000006</v>
      </c>
      <c r="AY570" s="22">
        <v>72.7</v>
      </c>
      <c r="AZ570" s="22">
        <v>67.5</v>
      </c>
      <c r="BA570" s="22">
        <v>65.599999999999994</v>
      </c>
      <c r="BB570" s="22">
        <v>66.2</v>
      </c>
      <c r="BC570" s="22">
        <v>62.7</v>
      </c>
      <c r="BD570" s="22">
        <v>60.5</v>
      </c>
      <c r="BE570" s="22">
        <v>63.5</v>
      </c>
      <c r="BF570" s="22">
        <v>68.7</v>
      </c>
      <c r="BG570" s="22">
        <v>68.8</v>
      </c>
      <c r="BH570" s="22">
        <v>67.5</v>
      </c>
      <c r="BI570" s="22">
        <v>67.900000000000006</v>
      </c>
      <c r="BJ570" s="22">
        <v>66</v>
      </c>
      <c r="BK570" s="22">
        <v>64.099999999999994</v>
      </c>
      <c r="BL570" s="22">
        <v>62.5</v>
      </c>
      <c r="BM570" s="22">
        <v>63</v>
      </c>
      <c r="BN570" s="22">
        <v>64.5</v>
      </c>
      <c r="BO570" s="22">
        <v>74.7</v>
      </c>
      <c r="BP570" s="22">
        <v>82.2</v>
      </c>
      <c r="BQ570" s="22">
        <v>77.900000000000006</v>
      </c>
      <c r="BR570" s="22">
        <v>71.599999999999994</v>
      </c>
      <c r="BS570" s="22">
        <v>66</v>
      </c>
      <c r="BT570" s="22">
        <v>64.900000000000006</v>
      </c>
      <c r="BU570" s="22">
        <v>60.8</v>
      </c>
      <c r="BV570" s="22">
        <v>65</v>
      </c>
      <c r="BW570" s="22">
        <v>60.7</v>
      </c>
      <c r="BX570" s="22">
        <v>60.2</v>
      </c>
      <c r="BY570" s="22">
        <v>59.3</v>
      </c>
      <c r="BZ570" s="22">
        <v>56.1</v>
      </c>
      <c r="CA570" s="22">
        <v>51.2</v>
      </c>
      <c r="CB570" s="22">
        <v>48.8</v>
      </c>
      <c r="CC570" s="22">
        <v>51.4</v>
      </c>
      <c r="CD570" s="22">
        <v>53.8</v>
      </c>
      <c r="CE570" s="22">
        <v>54.8</v>
      </c>
      <c r="CF570" s="22">
        <v>51.7</v>
      </c>
      <c r="CG570" s="22">
        <v>49.7</v>
      </c>
      <c r="CH570" s="22">
        <v>53</v>
      </c>
      <c r="CI570" s="22">
        <v>50.6</v>
      </c>
      <c r="CJ570" s="22">
        <v>52.5</v>
      </c>
      <c r="CK570" s="22">
        <v>60.2</v>
      </c>
      <c r="CL570" s="22">
        <v>63.8</v>
      </c>
      <c r="CM570" s="22">
        <v>60.3</v>
      </c>
      <c r="CN570" s="22">
        <v>56.8</v>
      </c>
      <c r="CO570" s="22">
        <v>50.9</v>
      </c>
      <c r="CP570" s="22">
        <v>45.7</v>
      </c>
      <c r="CQ570" s="22">
        <v>47</v>
      </c>
      <c r="CR570" s="22">
        <v>45.7</v>
      </c>
      <c r="CS570" s="22">
        <v>50.6</v>
      </c>
      <c r="CT570" s="22">
        <v>54.1</v>
      </c>
      <c r="CU570" s="22">
        <v>50.9</v>
      </c>
      <c r="CV570" s="22">
        <v>48.4</v>
      </c>
      <c r="CW570" s="22">
        <v>48.3</v>
      </c>
      <c r="CX570" s="22">
        <v>48</v>
      </c>
      <c r="CY570" s="22">
        <v>48.2</v>
      </c>
      <c r="CZ570" s="22">
        <v>46.8</v>
      </c>
      <c r="DA570" s="22">
        <v>47.6</v>
      </c>
      <c r="DB570" s="22">
        <v>48.6</v>
      </c>
      <c r="DC570" s="22">
        <v>48.2</v>
      </c>
      <c r="DD570" s="22">
        <v>44.5</v>
      </c>
      <c r="DE570" s="22">
        <v>45.5</v>
      </c>
      <c r="DF570" s="22">
        <v>47.1</v>
      </c>
      <c r="DG570" s="22">
        <v>47.4</v>
      </c>
      <c r="DH570" s="22">
        <v>46.5</v>
      </c>
      <c r="DI570" s="22">
        <v>46.3</v>
      </c>
      <c r="DJ570" s="24">
        <v>46.4</v>
      </c>
      <c r="DK570" s="24">
        <v>45.1</v>
      </c>
      <c r="DL570" s="24">
        <v>46.6</v>
      </c>
      <c r="DM570" s="24">
        <v>49.2</v>
      </c>
      <c r="DN570" s="22">
        <v>47.5</v>
      </c>
      <c r="DO570" s="22">
        <v>47.7</v>
      </c>
      <c r="DP570" s="22">
        <v>47.4</v>
      </c>
      <c r="DQ570" s="24">
        <v>45.9</v>
      </c>
      <c r="DR570" s="24">
        <v>45</v>
      </c>
      <c r="DS570" s="22">
        <v>45.5</v>
      </c>
      <c r="DT570" s="22">
        <v>46.7</v>
      </c>
      <c r="DU570" s="22">
        <v>48</v>
      </c>
      <c r="DV570" s="22">
        <v>50.6</v>
      </c>
      <c r="DW570" s="22">
        <v>48.8</v>
      </c>
      <c r="DX570" s="22">
        <v>48</v>
      </c>
      <c r="DY570" s="22">
        <v>45.2</v>
      </c>
      <c r="DZ570" s="22">
        <v>44.7</v>
      </c>
      <c r="EA570" s="22">
        <v>46.8</v>
      </c>
      <c r="EB570" s="22">
        <v>48.3</v>
      </c>
      <c r="EC570" s="22">
        <v>50</v>
      </c>
      <c r="ED570" s="22">
        <v>49.5</v>
      </c>
      <c r="EE570" s="22">
        <v>47.9</v>
      </c>
      <c r="EF570" s="22">
        <v>45.4</v>
      </c>
      <c r="EG570" s="22">
        <v>48.2</v>
      </c>
      <c r="EH570" s="22">
        <v>50.3</v>
      </c>
      <c r="EI570" s="22">
        <v>47.8</v>
      </c>
      <c r="EJ570" s="22">
        <v>46.1</v>
      </c>
      <c r="EK570" s="22">
        <v>47.2</v>
      </c>
      <c r="EL570" s="22">
        <v>46.6</v>
      </c>
      <c r="EM570" s="22">
        <v>44.4</v>
      </c>
      <c r="EN570" s="22">
        <v>44.8</v>
      </c>
      <c r="EO570" s="22">
        <v>48.4</v>
      </c>
      <c r="EP570" s="22">
        <v>49.2</v>
      </c>
      <c r="EQ570" s="22">
        <v>49.8</v>
      </c>
      <c r="ER570" s="22">
        <v>48.9</v>
      </c>
      <c r="ES570" s="22">
        <v>50</v>
      </c>
      <c r="ET570" s="22">
        <v>47.1</v>
      </c>
      <c r="EU570" s="22">
        <v>46.4</v>
      </c>
      <c r="EV570" s="22">
        <v>49.5</v>
      </c>
      <c r="EW570" s="22">
        <v>49</v>
      </c>
      <c r="EX570" s="22">
        <v>48.8</v>
      </c>
      <c r="EY570" s="22">
        <v>47.7</v>
      </c>
      <c r="EZ570" s="22">
        <v>46.9</v>
      </c>
      <c r="FA570" s="22">
        <v>45.3</v>
      </c>
      <c r="FB570" s="22">
        <v>45.2</v>
      </c>
      <c r="FC570" s="22">
        <v>47.6</v>
      </c>
      <c r="FD570" s="22">
        <v>48.5</v>
      </c>
      <c r="FE570" s="22">
        <v>48.3</v>
      </c>
      <c r="FF570" s="22">
        <v>48.5</v>
      </c>
      <c r="FG570" s="22">
        <v>48.4</v>
      </c>
      <c r="FH570" s="22">
        <v>46.7</v>
      </c>
      <c r="FI570" s="22">
        <v>46.7</v>
      </c>
      <c r="FJ570" s="22">
        <v>48.8</v>
      </c>
      <c r="FK570" s="22">
        <v>48.6</v>
      </c>
      <c r="FL570" s="22">
        <v>49.4</v>
      </c>
      <c r="FM570" s="22">
        <v>48.9</v>
      </c>
      <c r="FN570" s="22">
        <v>50.9</v>
      </c>
      <c r="FO570" s="22">
        <v>49</v>
      </c>
      <c r="FP570" s="22">
        <v>46.8</v>
      </c>
      <c r="FQ570" s="22">
        <v>50.5</v>
      </c>
      <c r="FR570" s="22">
        <v>51.9</v>
      </c>
      <c r="FS570" s="22">
        <v>49.8</v>
      </c>
      <c r="FT570" s="22">
        <v>49.5</v>
      </c>
      <c r="FU570" s="22">
        <v>49.7</v>
      </c>
      <c r="FV570" s="22">
        <v>49.1</v>
      </c>
      <c r="FW570" s="22">
        <v>46.5</v>
      </c>
      <c r="FX570" s="22">
        <v>49.8</v>
      </c>
      <c r="FY570" s="22">
        <v>49.8</v>
      </c>
      <c r="FZ570" s="22">
        <v>49.3</v>
      </c>
      <c r="GA570" s="22">
        <v>48.7</v>
      </c>
      <c r="GB570" s="22">
        <v>49.1</v>
      </c>
      <c r="GC570" s="22">
        <v>48</v>
      </c>
      <c r="GD570" s="22">
        <v>49</v>
      </c>
      <c r="GE570" s="22">
        <v>51.6</v>
      </c>
      <c r="GF570" s="22">
        <v>52.4</v>
      </c>
      <c r="GG570" s="22">
        <v>50.3</v>
      </c>
      <c r="GH570" s="22">
        <v>47.7</v>
      </c>
      <c r="GI570" s="22">
        <v>47.3</v>
      </c>
      <c r="GJ570" s="22">
        <v>46.3</v>
      </c>
      <c r="GK570" s="22">
        <v>47.2</v>
      </c>
      <c r="GL570" s="22">
        <v>49.4</v>
      </c>
      <c r="GM570" s="22">
        <v>50.6</v>
      </c>
      <c r="GN570" s="22">
        <v>51</v>
      </c>
      <c r="GO570" s="22">
        <v>50</v>
      </c>
      <c r="GP570" s="22">
        <v>50</v>
      </c>
      <c r="GQ570" s="22">
        <v>49.5</v>
      </c>
      <c r="GR570" s="22">
        <v>50.3</v>
      </c>
      <c r="GS570" s="22">
        <v>52.1</v>
      </c>
      <c r="GT570" s="22">
        <v>52.3</v>
      </c>
      <c r="GU570" s="22">
        <v>52.1</v>
      </c>
      <c r="GV570" s="22">
        <v>54</v>
      </c>
      <c r="GW570" s="22">
        <v>50.4</v>
      </c>
      <c r="GX570" s="22">
        <v>47.3</v>
      </c>
      <c r="GY570" s="22">
        <v>47</v>
      </c>
      <c r="GZ570" s="22">
        <v>47.7</v>
      </c>
      <c r="HA570" s="22">
        <v>49.5</v>
      </c>
      <c r="HB570" s="22">
        <v>49</v>
      </c>
      <c r="HC570" s="22">
        <v>48.3</v>
      </c>
      <c r="HD570" s="22">
        <v>49.6</v>
      </c>
      <c r="HE570" s="22">
        <v>47.6</v>
      </c>
      <c r="HF570" s="22">
        <v>46.8</v>
      </c>
      <c r="HG570" s="22">
        <v>50</v>
      </c>
      <c r="HH570" s="22">
        <v>50.3</v>
      </c>
      <c r="HI570" s="22">
        <v>50.5</v>
      </c>
      <c r="HJ570" s="22">
        <v>49.7</v>
      </c>
      <c r="HK570" s="22">
        <v>49.7</v>
      </c>
      <c r="HL570" s="22">
        <v>47.2</v>
      </c>
      <c r="HM570" s="22">
        <v>46.2</v>
      </c>
      <c r="HN570" s="22">
        <v>48.5</v>
      </c>
      <c r="HO570" s="22">
        <v>47.2</v>
      </c>
      <c r="HP570" s="22">
        <v>46.6</v>
      </c>
      <c r="HQ570" s="22">
        <v>46.1</v>
      </c>
      <c r="HR570" s="22">
        <v>46</v>
      </c>
      <c r="HS570" s="22">
        <v>45</v>
      </c>
      <c r="HT570" s="22">
        <v>45.5</v>
      </c>
      <c r="HU570" s="22">
        <v>48.1</v>
      </c>
      <c r="HV570" s="22">
        <v>46.7</v>
      </c>
      <c r="HW570" s="22">
        <v>46.7</v>
      </c>
      <c r="HX570" s="22">
        <v>48.2</v>
      </c>
      <c r="HY570" s="22">
        <v>48.7</v>
      </c>
      <c r="HZ570" s="22">
        <v>46.2</v>
      </c>
      <c r="IA570" s="22">
        <v>43.4</v>
      </c>
      <c r="IB570" s="22">
        <v>47.2</v>
      </c>
      <c r="IC570" s="22">
        <v>46.7</v>
      </c>
      <c r="ID570" s="22">
        <v>46.9</v>
      </c>
      <c r="IE570" s="22">
        <v>47.5</v>
      </c>
      <c r="IF570" s="22">
        <v>48.1</v>
      </c>
      <c r="IG570" s="22">
        <v>45.7</v>
      </c>
      <c r="IH570" s="22">
        <v>45.9</v>
      </c>
      <c r="II570" s="22">
        <v>47.5</v>
      </c>
      <c r="IJ570" s="22">
        <v>46.1</v>
      </c>
      <c r="IK570" s="22">
        <v>46.1</v>
      </c>
      <c r="IL570" s="22">
        <v>46.1</v>
      </c>
      <c r="IM570" s="22">
        <v>45.9</v>
      </c>
      <c r="IN570" s="22">
        <v>45</v>
      </c>
      <c r="IO570" s="22">
        <v>44.3</v>
      </c>
      <c r="IP570" s="22">
        <v>48.1</v>
      </c>
      <c r="IQ570" s="22">
        <v>51.2</v>
      </c>
      <c r="IR570" s="22">
        <v>50.6</v>
      </c>
      <c r="IS570" s="22">
        <v>49.2</v>
      </c>
    </row>
    <row r="571" spans="1:255" x14ac:dyDescent="0.2">
      <c r="A571" s="19" t="s">
        <v>48</v>
      </c>
      <c r="B571" s="64">
        <f t="shared" ref="B571:BM571" si="331">B570-(B565/1000)</f>
        <v>82.884999999999991</v>
      </c>
      <c r="C571" s="64">
        <f t="shared" si="331"/>
        <v>79.393000000000001</v>
      </c>
      <c r="D571" s="64">
        <f t="shared" si="331"/>
        <v>79.465000000000003</v>
      </c>
      <c r="E571" s="64">
        <f t="shared" si="331"/>
        <v>83.143000000000001</v>
      </c>
      <c r="F571" s="64">
        <f t="shared" si="331"/>
        <v>82.885999999999996</v>
      </c>
      <c r="G571" s="64">
        <f t="shared" si="331"/>
        <v>82.89800000000001</v>
      </c>
      <c r="H571" s="64">
        <f t="shared" si="331"/>
        <v>82.98</v>
      </c>
      <c r="I571" s="64">
        <f t="shared" si="331"/>
        <v>83.03</v>
      </c>
      <c r="J571" s="64">
        <f t="shared" si="331"/>
        <v>78.671999999999997</v>
      </c>
      <c r="K571" s="64">
        <f t="shared" si="331"/>
        <v>78.66</v>
      </c>
      <c r="L571" s="64">
        <f t="shared" si="331"/>
        <v>82.27300000000001</v>
      </c>
      <c r="M571" s="64">
        <f t="shared" si="331"/>
        <v>82.332999999999998</v>
      </c>
      <c r="N571" s="64">
        <f t="shared" si="331"/>
        <v>82.373000000000005</v>
      </c>
      <c r="O571" s="64">
        <f t="shared" si="331"/>
        <v>81.399999999999991</v>
      </c>
      <c r="P571" s="64">
        <f t="shared" si="331"/>
        <v>81.338000000000008</v>
      </c>
      <c r="Q571" s="64">
        <f t="shared" si="331"/>
        <v>77.847999999999999</v>
      </c>
      <c r="R571" s="64">
        <f t="shared" si="331"/>
        <v>77.899000000000001</v>
      </c>
      <c r="S571" s="64">
        <f t="shared" si="331"/>
        <v>81.454999999999998</v>
      </c>
      <c r="T571" s="64">
        <f t="shared" si="331"/>
        <v>80.375</v>
      </c>
      <c r="U571" s="64">
        <f t="shared" si="331"/>
        <v>80.369</v>
      </c>
      <c r="V571" s="64">
        <f t="shared" si="331"/>
        <v>80.39</v>
      </c>
      <c r="W571" s="64">
        <f t="shared" si="331"/>
        <v>80.515000000000001</v>
      </c>
      <c r="X571" s="64">
        <f t="shared" si="331"/>
        <v>76.671999999999997</v>
      </c>
      <c r="Y571" s="64">
        <f t="shared" si="331"/>
        <v>73.125</v>
      </c>
      <c r="Z571" s="64">
        <f t="shared" si="331"/>
        <v>79.094999999999999</v>
      </c>
      <c r="AA571" s="64">
        <f t="shared" si="331"/>
        <v>79.146999999999991</v>
      </c>
      <c r="AB571" s="64">
        <f t="shared" si="331"/>
        <v>79.200999999999993</v>
      </c>
      <c r="AC571" s="64">
        <f t="shared" si="331"/>
        <v>78.828999999999994</v>
      </c>
      <c r="AD571" s="64">
        <f t="shared" si="331"/>
        <v>77.798000000000002</v>
      </c>
      <c r="AE571" s="64">
        <f t="shared" si="331"/>
        <v>74.409000000000006</v>
      </c>
      <c r="AF571" s="64">
        <f t="shared" si="331"/>
        <v>74.465000000000003</v>
      </c>
      <c r="AG571" s="64">
        <f t="shared" si="331"/>
        <v>80.234000000000009</v>
      </c>
      <c r="AH571" s="64">
        <f t="shared" si="331"/>
        <v>76.765000000000001</v>
      </c>
      <c r="AI571" s="64">
        <f t="shared" si="331"/>
        <v>76.126000000000005</v>
      </c>
      <c r="AJ571" s="64">
        <f t="shared" si="331"/>
        <v>76.106999999999999</v>
      </c>
      <c r="AK571" s="64">
        <f t="shared" si="331"/>
        <v>75.576000000000008</v>
      </c>
      <c r="AL571" s="64">
        <f t="shared" si="331"/>
        <v>72.197000000000003</v>
      </c>
      <c r="AM571" s="64">
        <f t="shared" si="331"/>
        <v>72.117000000000004</v>
      </c>
      <c r="AN571" s="64">
        <f t="shared" si="331"/>
        <v>73.60499999999999</v>
      </c>
      <c r="AO571" s="64">
        <f t="shared" si="331"/>
        <v>72.774999999999991</v>
      </c>
      <c r="AP571" s="64">
        <f t="shared" si="331"/>
        <v>72.254000000000005</v>
      </c>
      <c r="AQ571" s="64">
        <f t="shared" si="331"/>
        <v>71.033999999999992</v>
      </c>
      <c r="AR571" s="64">
        <f t="shared" si="331"/>
        <v>70.49199999999999</v>
      </c>
      <c r="AS571" s="64">
        <f t="shared" si="331"/>
        <v>67.45</v>
      </c>
      <c r="AT571" s="64">
        <f t="shared" si="331"/>
        <v>67.516000000000005</v>
      </c>
      <c r="AU571" s="64">
        <f t="shared" si="331"/>
        <v>69.990000000000009</v>
      </c>
      <c r="AV571" s="64">
        <f t="shared" si="331"/>
        <v>70.036000000000001</v>
      </c>
      <c r="AW571" s="64">
        <f t="shared" si="331"/>
        <v>69.048999999999992</v>
      </c>
      <c r="AX571" s="64">
        <f t="shared" si="331"/>
        <v>68.955000000000013</v>
      </c>
      <c r="AY571" s="64">
        <f t="shared" si="331"/>
        <v>67.50800000000001</v>
      </c>
      <c r="AZ571" s="64">
        <f t="shared" si="331"/>
        <v>64.81</v>
      </c>
      <c r="BA571" s="64">
        <f t="shared" si="331"/>
        <v>64.792999999999992</v>
      </c>
      <c r="BB571" s="64">
        <f t="shared" si="331"/>
        <v>66.50200000000001</v>
      </c>
      <c r="BC571" s="64">
        <f t="shared" si="331"/>
        <v>65.960999999999999</v>
      </c>
      <c r="BD571" s="64">
        <f t="shared" si="331"/>
        <v>65.024000000000001</v>
      </c>
      <c r="BE571" s="64">
        <f t="shared" si="331"/>
        <v>64.972999999999999</v>
      </c>
      <c r="BF571" s="64">
        <f t="shared" si="331"/>
        <v>64.493000000000009</v>
      </c>
      <c r="BG571" s="64">
        <f t="shared" si="331"/>
        <v>62.025999999999996</v>
      </c>
      <c r="BH571" s="64">
        <f t="shared" si="331"/>
        <v>62.012</v>
      </c>
      <c r="BI571" s="64">
        <f t="shared" si="331"/>
        <v>64.507000000000005</v>
      </c>
      <c r="BJ571" s="64">
        <f t="shared" si="331"/>
        <v>64.564999999999998</v>
      </c>
      <c r="BK571" s="64">
        <f t="shared" si="331"/>
        <v>64.396999999999991</v>
      </c>
      <c r="BL571" s="64">
        <f t="shared" si="331"/>
        <v>64.215999999999994</v>
      </c>
      <c r="BM571" s="64">
        <f t="shared" si="331"/>
        <v>63.951999999999998</v>
      </c>
      <c r="BN571" s="64">
        <f t="shared" ref="BN571:DY571" si="332">BN570-(BN565/1000)</f>
        <v>60.896999999999998</v>
      </c>
      <c r="BO571" s="64">
        <f t="shared" si="332"/>
        <v>60.045000000000002</v>
      </c>
      <c r="BP571" s="64">
        <f t="shared" si="332"/>
        <v>62.893000000000001</v>
      </c>
      <c r="BQ571" s="64">
        <f t="shared" si="332"/>
        <v>62.472000000000008</v>
      </c>
      <c r="BR571" s="64">
        <f t="shared" si="332"/>
        <v>61.960999999999999</v>
      </c>
      <c r="BS571" s="64">
        <f t="shared" si="332"/>
        <v>61.512999999999998</v>
      </c>
      <c r="BT571" s="64">
        <f t="shared" si="332"/>
        <v>61.429000000000002</v>
      </c>
      <c r="BU571" s="64">
        <f t="shared" ref="BU571:BZ571" si="333">BU570-(BU565/1000)</f>
        <v>58.41</v>
      </c>
      <c r="BV571" s="64">
        <f>BV570-(BV565/1000)</f>
        <v>58.400999999999996</v>
      </c>
      <c r="BW571" s="64">
        <f t="shared" si="333"/>
        <v>57.561</v>
      </c>
      <c r="BX571" s="64">
        <f t="shared" si="333"/>
        <v>56.909000000000006</v>
      </c>
      <c r="BY571" s="64">
        <f t="shared" si="333"/>
        <v>56.896999999999998</v>
      </c>
      <c r="BZ571" s="64">
        <f t="shared" si="333"/>
        <v>56.704999999999998</v>
      </c>
      <c r="CA571" s="64">
        <f t="shared" si="332"/>
        <v>56.282000000000004</v>
      </c>
      <c r="CB571" s="64">
        <f t="shared" si="332"/>
        <v>53.297999999999995</v>
      </c>
      <c r="CC571" s="64">
        <f t="shared" si="332"/>
        <v>52.817</v>
      </c>
      <c r="CD571" s="64">
        <f t="shared" si="332"/>
        <v>55.279999999999994</v>
      </c>
      <c r="CE571" s="64">
        <f t="shared" si="332"/>
        <v>55.216999999999999</v>
      </c>
      <c r="CF571" s="64">
        <f t="shared" si="332"/>
        <v>54.522000000000006</v>
      </c>
      <c r="CG571" s="64">
        <f t="shared" si="332"/>
        <v>54.207000000000001</v>
      </c>
      <c r="CH571" s="64">
        <f t="shared" si="332"/>
        <v>53.453000000000003</v>
      </c>
      <c r="CI571" s="64">
        <f t="shared" si="332"/>
        <v>51.039000000000001</v>
      </c>
      <c r="CJ571" s="64">
        <f t="shared" si="332"/>
        <v>51.037999999999997</v>
      </c>
      <c r="CK571" s="64">
        <f t="shared" si="332"/>
        <v>52.943000000000005</v>
      </c>
      <c r="CL571" s="64">
        <f t="shared" si="332"/>
        <v>52.595999999999997</v>
      </c>
      <c r="CM571" s="64">
        <f t="shared" si="332"/>
        <v>52.125999999999998</v>
      </c>
      <c r="CN571" s="64">
        <f t="shared" si="332"/>
        <v>52.155000000000001</v>
      </c>
      <c r="CO571" s="64">
        <f t="shared" si="332"/>
        <v>52.109000000000002</v>
      </c>
      <c r="CP571" s="64">
        <f t="shared" si="332"/>
        <v>49.279000000000003</v>
      </c>
      <c r="CQ571" s="64">
        <f t="shared" si="332"/>
        <v>48.985999999999997</v>
      </c>
      <c r="CR571" s="64">
        <f t="shared" si="332"/>
        <v>50.715000000000003</v>
      </c>
      <c r="CS571" s="64">
        <f t="shared" si="332"/>
        <v>50.707000000000001</v>
      </c>
      <c r="CT571" s="64">
        <f t="shared" si="332"/>
        <v>50.707999999999998</v>
      </c>
      <c r="CU571" s="64">
        <f t="shared" si="332"/>
        <v>50.241</v>
      </c>
      <c r="CV571" s="64">
        <f t="shared" si="332"/>
        <v>49.921999999999997</v>
      </c>
      <c r="CW571" s="64">
        <f t="shared" si="332"/>
        <v>47.153999999999996</v>
      </c>
      <c r="CX571" s="64">
        <f t="shared" si="332"/>
        <v>47.293999999999997</v>
      </c>
      <c r="CY571" s="64">
        <f t="shared" si="332"/>
        <v>49.521000000000001</v>
      </c>
      <c r="CZ571" s="64">
        <f t="shared" si="332"/>
        <v>48.989999999999995</v>
      </c>
      <c r="DA571" s="64">
        <f t="shared" si="332"/>
        <v>48.555</v>
      </c>
      <c r="DB571" s="64">
        <f t="shared" si="332"/>
        <v>48.023000000000003</v>
      </c>
      <c r="DC571" s="64">
        <f t="shared" si="332"/>
        <v>47.967000000000006</v>
      </c>
      <c r="DD571" s="64">
        <f t="shared" si="332"/>
        <v>45.737000000000002</v>
      </c>
      <c r="DE571" s="64">
        <f t="shared" si="332"/>
        <v>45.567</v>
      </c>
      <c r="DF571" s="64">
        <f t="shared" si="332"/>
        <v>47.579000000000001</v>
      </c>
      <c r="DG571" s="64">
        <f t="shared" si="332"/>
        <v>47.347000000000001</v>
      </c>
      <c r="DH571" s="64">
        <f t="shared" si="332"/>
        <v>47.322000000000003</v>
      </c>
      <c r="DI571" s="64">
        <f t="shared" si="332"/>
        <v>47.272999999999996</v>
      </c>
      <c r="DJ571" s="64">
        <f t="shared" si="332"/>
        <v>47.006</v>
      </c>
      <c r="DK571" s="64">
        <f t="shared" si="332"/>
        <v>44.917999999999999</v>
      </c>
      <c r="DL571" s="64">
        <f t="shared" si="332"/>
        <v>44.68</v>
      </c>
      <c r="DM571" s="64">
        <f t="shared" si="332"/>
        <v>46.816000000000003</v>
      </c>
      <c r="DN571" s="64">
        <f t="shared" si="332"/>
        <v>46.755000000000003</v>
      </c>
      <c r="DO571" s="64">
        <f t="shared" si="332"/>
        <v>46.666000000000004</v>
      </c>
      <c r="DP571" s="64">
        <f t="shared" si="332"/>
        <v>46.558999999999997</v>
      </c>
      <c r="DQ571" s="64">
        <f t="shared" si="332"/>
        <v>46.454000000000001</v>
      </c>
      <c r="DR571" s="64">
        <f t="shared" si="332"/>
        <v>44.27</v>
      </c>
      <c r="DS571" s="64">
        <f t="shared" si="332"/>
        <v>44.344999999999999</v>
      </c>
      <c r="DT571" s="64">
        <f t="shared" si="332"/>
        <v>46.332000000000001</v>
      </c>
      <c r="DU571" s="64">
        <f t="shared" si="332"/>
        <v>46.484000000000002</v>
      </c>
      <c r="DV571" s="64">
        <f t="shared" si="332"/>
        <v>46.374000000000002</v>
      </c>
      <c r="DW571" s="64">
        <f t="shared" si="332"/>
        <v>46.399000000000001</v>
      </c>
      <c r="DX571" s="64">
        <f t="shared" si="332"/>
        <v>46.448</v>
      </c>
      <c r="DY571" s="64">
        <f t="shared" si="332"/>
        <v>44.124000000000002</v>
      </c>
      <c r="DZ571" s="64">
        <f t="shared" ref="DZ571:GK571" si="334">DZ570-(DZ565/1000)</f>
        <v>44.116</v>
      </c>
      <c r="EA571" s="64">
        <f t="shared" si="334"/>
        <v>46.403999999999996</v>
      </c>
      <c r="EB571" s="64">
        <f t="shared" si="334"/>
        <v>46.382999999999996</v>
      </c>
      <c r="EC571" s="64">
        <f t="shared" si="334"/>
        <v>46.353000000000002</v>
      </c>
      <c r="ED571" s="64">
        <f t="shared" si="334"/>
        <v>46.39</v>
      </c>
      <c r="EE571" s="64">
        <f t="shared" si="334"/>
        <v>46.615000000000002</v>
      </c>
      <c r="EF571" s="64">
        <f t="shared" si="334"/>
        <v>44.448</v>
      </c>
      <c r="EG571" s="64">
        <f t="shared" si="334"/>
        <v>44.540000000000006</v>
      </c>
      <c r="EH571" s="64">
        <f t="shared" si="334"/>
        <v>46.675999999999995</v>
      </c>
      <c r="EI571" s="64">
        <f t="shared" si="334"/>
        <v>46.648999999999994</v>
      </c>
      <c r="EJ571" s="64">
        <f t="shared" si="334"/>
        <v>46.905000000000001</v>
      </c>
      <c r="EK571" s="64">
        <f t="shared" si="334"/>
        <v>46.873000000000005</v>
      </c>
      <c r="EL571" s="64">
        <f t="shared" si="334"/>
        <v>46.847000000000001</v>
      </c>
      <c r="EM571" s="64">
        <f t="shared" si="334"/>
        <v>44.683999999999997</v>
      </c>
      <c r="EN571" s="64">
        <f t="shared" si="334"/>
        <v>44.787999999999997</v>
      </c>
      <c r="EO571" s="64">
        <f t="shared" si="334"/>
        <v>47.077999999999996</v>
      </c>
      <c r="EP571" s="64">
        <f t="shared" si="334"/>
        <v>47.24</v>
      </c>
      <c r="EQ571" s="64">
        <f t="shared" si="334"/>
        <v>47.268000000000001</v>
      </c>
      <c r="ER571" s="64">
        <f t="shared" si="334"/>
        <v>46.768999999999998</v>
      </c>
      <c r="ES571" s="64">
        <f t="shared" si="334"/>
        <v>47.188000000000002</v>
      </c>
      <c r="ET571" s="64">
        <f t="shared" si="334"/>
        <v>45.492000000000004</v>
      </c>
      <c r="EU571" s="64">
        <f t="shared" si="334"/>
        <v>45.533999999999999</v>
      </c>
      <c r="EV571" s="64">
        <f t="shared" si="334"/>
        <v>47.668999999999997</v>
      </c>
      <c r="EW571" s="64">
        <f t="shared" si="334"/>
        <v>47.631999999999998</v>
      </c>
      <c r="EX571" s="64">
        <f t="shared" si="334"/>
        <v>47.686</v>
      </c>
      <c r="EY571" s="64">
        <f t="shared" si="334"/>
        <v>48.03</v>
      </c>
      <c r="EZ571" s="64">
        <f t="shared" si="334"/>
        <v>47.984999999999999</v>
      </c>
      <c r="FA571" s="64">
        <f t="shared" si="334"/>
        <v>45.895999999999994</v>
      </c>
      <c r="FB571" s="64">
        <f t="shared" si="334"/>
        <v>45.876000000000005</v>
      </c>
      <c r="FC571" s="64">
        <f t="shared" si="334"/>
        <v>47.984000000000002</v>
      </c>
      <c r="FD571" s="64">
        <f t="shared" si="334"/>
        <v>48.677</v>
      </c>
      <c r="FE571" s="64">
        <f t="shared" si="334"/>
        <v>48.710999999999999</v>
      </c>
      <c r="FF571" s="64">
        <f t="shared" si="334"/>
        <v>48.682000000000002</v>
      </c>
      <c r="FG571" s="64">
        <f t="shared" si="334"/>
        <v>48.677</v>
      </c>
      <c r="FH571" s="64">
        <f t="shared" si="334"/>
        <v>46.504000000000005</v>
      </c>
      <c r="FI571" s="64">
        <f t="shared" si="334"/>
        <v>46.622</v>
      </c>
      <c r="FJ571" s="64">
        <f t="shared" si="334"/>
        <v>48.794999999999995</v>
      </c>
      <c r="FK571" s="64">
        <f t="shared" si="334"/>
        <v>48.79</v>
      </c>
      <c r="FL571" s="64">
        <f t="shared" si="334"/>
        <v>48.856000000000002</v>
      </c>
      <c r="FM571" s="64">
        <f t="shared" si="334"/>
        <v>48.780999999999999</v>
      </c>
      <c r="FN571" s="64">
        <f t="shared" si="334"/>
        <v>49.076999999999998</v>
      </c>
      <c r="FO571" s="64">
        <f t="shared" si="334"/>
        <v>46.859000000000002</v>
      </c>
      <c r="FP571" s="64">
        <f t="shared" si="334"/>
        <v>46.904999999999994</v>
      </c>
      <c r="FQ571" s="64">
        <f t="shared" si="334"/>
        <v>49.082999999999998</v>
      </c>
      <c r="FR571" s="64">
        <f t="shared" si="334"/>
        <v>49.125</v>
      </c>
      <c r="FS571" s="64">
        <f t="shared" si="334"/>
        <v>49.346999999999994</v>
      </c>
      <c r="FT571" s="64">
        <f t="shared" si="334"/>
        <v>49.353999999999999</v>
      </c>
      <c r="FU571" s="64">
        <f t="shared" si="334"/>
        <v>49.366</v>
      </c>
      <c r="FV571" s="64">
        <f t="shared" si="334"/>
        <v>49.313000000000002</v>
      </c>
      <c r="FW571" s="64">
        <f t="shared" si="334"/>
        <v>47.042999999999999</v>
      </c>
      <c r="FX571" s="64">
        <f t="shared" si="334"/>
        <v>49.497999999999998</v>
      </c>
      <c r="FY571" s="64">
        <f t="shared" si="334"/>
        <v>49.495999999999995</v>
      </c>
      <c r="FZ571" s="64">
        <f t="shared" si="334"/>
        <v>49.488999999999997</v>
      </c>
      <c r="GA571" s="64">
        <f t="shared" si="334"/>
        <v>49.558</v>
      </c>
      <c r="GB571" s="64">
        <f t="shared" si="334"/>
        <v>49.52</v>
      </c>
      <c r="GC571" s="64">
        <f t="shared" si="334"/>
        <v>47.341999999999999</v>
      </c>
      <c r="GD571" s="64">
        <f t="shared" si="334"/>
        <v>47.308999999999997</v>
      </c>
      <c r="GE571" s="64">
        <f t="shared" si="334"/>
        <v>49.594000000000001</v>
      </c>
      <c r="GF571" s="64">
        <f t="shared" si="334"/>
        <v>49.583999999999996</v>
      </c>
      <c r="GG571" s="64">
        <f t="shared" si="334"/>
        <v>49.601999999999997</v>
      </c>
      <c r="GH571" s="64">
        <f t="shared" si="334"/>
        <v>49.572000000000003</v>
      </c>
      <c r="GI571" s="64">
        <f t="shared" si="334"/>
        <v>49.510999999999996</v>
      </c>
      <c r="GJ571" s="64">
        <f t="shared" si="334"/>
        <v>47.357999999999997</v>
      </c>
      <c r="GK571" s="64">
        <f t="shared" si="334"/>
        <v>47.283000000000001</v>
      </c>
      <c r="GL571" s="64">
        <f t="shared" ref="GL571:HQ571" si="335">GL570-(GL565/1000)</f>
        <v>49.58</v>
      </c>
      <c r="GM571" s="64">
        <f t="shared" si="335"/>
        <v>49.483000000000004</v>
      </c>
      <c r="GN571" s="64">
        <f t="shared" si="335"/>
        <v>49.51</v>
      </c>
      <c r="GO571" s="64">
        <f t="shared" si="335"/>
        <v>49.555999999999997</v>
      </c>
      <c r="GP571" s="64">
        <f t="shared" si="335"/>
        <v>49.496000000000002</v>
      </c>
      <c r="GQ571" s="64">
        <f t="shared" si="335"/>
        <v>47.360999999999997</v>
      </c>
      <c r="GR571" s="64">
        <f t="shared" si="335"/>
        <v>47.143999999999998</v>
      </c>
      <c r="GS571" s="64">
        <f t="shared" si="335"/>
        <v>49.322000000000003</v>
      </c>
      <c r="GT571" s="64">
        <f t="shared" si="335"/>
        <v>49.367999999999995</v>
      </c>
      <c r="GU571" s="64">
        <f t="shared" si="335"/>
        <v>49.314</v>
      </c>
      <c r="GV571" s="64">
        <f t="shared" si="335"/>
        <v>49.399000000000001</v>
      </c>
      <c r="GW571" s="64">
        <f t="shared" si="335"/>
        <v>49.216999999999999</v>
      </c>
      <c r="GX571" s="64">
        <f t="shared" ref="GX571:HC571" si="336">GX570-(GX565/1000)</f>
        <v>46.977999999999994</v>
      </c>
      <c r="GY571" s="64">
        <f t="shared" si="336"/>
        <v>47.003999999999998</v>
      </c>
      <c r="GZ571" s="64">
        <f t="shared" si="336"/>
        <v>49.198</v>
      </c>
      <c r="HA571" s="64">
        <f t="shared" si="336"/>
        <v>49.189</v>
      </c>
      <c r="HB571" s="64">
        <f t="shared" si="336"/>
        <v>48.832000000000001</v>
      </c>
      <c r="HC571" s="64">
        <f t="shared" si="336"/>
        <v>48.898999999999994</v>
      </c>
      <c r="HD571" s="64">
        <f t="shared" si="335"/>
        <v>48.855000000000004</v>
      </c>
      <c r="HE571" s="64">
        <f t="shared" si="335"/>
        <v>46.637999999999998</v>
      </c>
      <c r="HF571" s="64">
        <f t="shared" si="335"/>
        <v>46.741</v>
      </c>
      <c r="HG571" s="64">
        <f t="shared" si="335"/>
        <v>48.656999999999996</v>
      </c>
      <c r="HH571" s="64">
        <f t="shared" si="335"/>
        <v>48.634</v>
      </c>
      <c r="HI571" s="64">
        <f t="shared" si="335"/>
        <v>48.655999999999999</v>
      </c>
      <c r="HJ571" s="64">
        <f t="shared" si="335"/>
        <v>48.582000000000001</v>
      </c>
      <c r="HK571" s="64">
        <f t="shared" si="335"/>
        <v>48.446000000000005</v>
      </c>
      <c r="HL571" s="64">
        <f t="shared" si="335"/>
        <v>46.033000000000001</v>
      </c>
      <c r="HM571" s="64">
        <f t="shared" si="335"/>
        <v>45.851000000000006</v>
      </c>
      <c r="HN571" s="64">
        <f t="shared" si="335"/>
        <v>48.052</v>
      </c>
      <c r="HO571" s="64">
        <f t="shared" si="335"/>
        <v>48.052</v>
      </c>
      <c r="HP571" s="64">
        <f t="shared" si="335"/>
        <v>48.075000000000003</v>
      </c>
      <c r="HQ571" s="64">
        <f t="shared" si="335"/>
        <v>47.812000000000005</v>
      </c>
      <c r="HR571" s="64">
        <f t="shared" ref="HR571:IS571" si="337">HR570-(HR565/1000)</f>
        <v>47.765000000000001</v>
      </c>
      <c r="HS571" s="64">
        <f t="shared" si="337"/>
        <v>45.594999999999999</v>
      </c>
      <c r="HT571" s="64">
        <f t="shared" si="337"/>
        <v>45.58</v>
      </c>
      <c r="HU571" s="64">
        <f t="shared" si="337"/>
        <v>47.597999999999999</v>
      </c>
      <c r="HV571" s="64">
        <f t="shared" si="337"/>
        <v>47.444000000000003</v>
      </c>
      <c r="HW571" s="64">
        <f t="shared" si="337"/>
        <v>47.410000000000004</v>
      </c>
      <c r="HX571" s="64">
        <f t="shared" si="337"/>
        <v>47.536000000000001</v>
      </c>
      <c r="HY571" s="64">
        <f t="shared" si="337"/>
        <v>47.529000000000003</v>
      </c>
      <c r="HZ571" s="64">
        <f t="shared" si="337"/>
        <v>45.063000000000002</v>
      </c>
      <c r="IA571" s="64">
        <f t="shared" si="337"/>
        <v>45.128999999999998</v>
      </c>
      <c r="IB571" s="64">
        <f t="shared" si="337"/>
        <v>47.251000000000005</v>
      </c>
      <c r="IC571" s="22">
        <f t="shared" ref="IC571:IN571" si="338">IC570-(IB566/1000)</f>
        <v>46.652732</v>
      </c>
      <c r="ID571" s="22">
        <f t="shared" si="338"/>
        <v>46.852775000000001</v>
      </c>
      <c r="IE571" s="22">
        <f t="shared" si="338"/>
        <v>47.452713000000003</v>
      </c>
      <c r="IF571" s="22">
        <f t="shared" si="338"/>
        <v>48.052992000000003</v>
      </c>
      <c r="IG571" s="22">
        <f t="shared" si="338"/>
        <v>45.653775000000003</v>
      </c>
      <c r="IH571" s="22">
        <f t="shared" si="338"/>
        <v>45.855285000000002</v>
      </c>
      <c r="II571" s="22">
        <f t="shared" si="338"/>
        <v>47.455271000000003</v>
      </c>
      <c r="IJ571" s="22">
        <f t="shared" si="338"/>
        <v>46.053080999999999</v>
      </c>
      <c r="IK571" s="22">
        <f t="shared" si="338"/>
        <v>46.053445000000004</v>
      </c>
      <c r="IL571" s="22">
        <f t="shared" si="338"/>
        <v>46.053263000000001</v>
      </c>
      <c r="IM571" s="22">
        <f t="shared" si="338"/>
        <v>45.853344</v>
      </c>
      <c r="IN571" s="22">
        <f t="shared" si="338"/>
        <v>44.953304000000003</v>
      </c>
      <c r="IO571" s="64">
        <f t="shared" si="337"/>
        <v>44.442</v>
      </c>
      <c r="IP571" s="64">
        <f t="shared" si="337"/>
        <v>46.679000000000002</v>
      </c>
      <c r="IQ571" s="64">
        <f t="shared" si="337"/>
        <v>46.676000000000002</v>
      </c>
      <c r="IR571" s="64">
        <f t="shared" si="337"/>
        <v>46.685000000000002</v>
      </c>
      <c r="IS571" s="64">
        <f t="shared" si="337"/>
        <v>46.905000000000001</v>
      </c>
    </row>
    <row r="572" spans="1:255" x14ac:dyDescent="0.2">
      <c r="A572" s="22" t="s">
        <v>7</v>
      </c>
      <c r="B572" s="24">
        <f t="shared" ref="B572:BM572" si="339">B565/1000</f>
        <v>0.71499999999999997</v>
      </c>
      <c r="C572" s="24">
        <f t="shared" si="339"/>
        <v>6.907</v>
      </c>
      <c r="D572" s="24">
        <f t="shared" si="339"/>
        <v>4.5350000000000001</v>
      </c>
      <c r="E572" s="24">
        <f t="shared" si="339"/>
        <v>1.357</v>
      </c>
      <c r="F572" s="24">
        <f t="shared" si="339"/>
        <v>-1.6859999999999999</v>
      </c>
      <c r="G572" s="24">
        <f t="shared" si="339"/>
        <v>-2.9980000000000002</v>
      </c>
      <c r="H572" s="24">
        <f t="shared" si="339"/>
        <v>3.32</v>
      </c>
      <c r="I572" s="24">
        <f t="shared" si="339"/>
        <v>-1.33</v>
      </c>
      <c r="J572" s="24">
        <f t="shared" si="339"/>
        <v>0.92800000000000005</v>
      </c>
      <c r="K572" s="24">
        <f t="shared" si="339"/>
        <v>0.34</v>
      </c>
      <c r="L572" s="24">
        <f t="shared" si="339"/>
        <v>-7.3730000000000002</v>
      </c>
      <c r="M572" s="24">
        <f t="shared" si="339"/>
        <v>-14.632999999999999</v>
      </c>
      <c r="N572" s="24">
        <f t="shared" si="339"/>
        <v>-9.9730000000000008</v>
      </c>
      <c r="O572" s="24">
        <f t="shared" si="339"/>
        <v>-1.8</v>
      </c>
      <c r="P572" s="24">
        <f t="shared" si="339"/>
        <v>2.5619999999999998</v>
      </c>
      <c r="Q572" s="24">
        <f t="shared" si="339"/>
        <v>1.552</v>
      </c>
      <c r="R572" s="24">
        <f t="shared" si="339"/>
        <v>-6.5990000000000002</v>
      </c>
      <c r="S572" s="24">
        <f t="shared" si="339"/>
        <v>-7.7549999999999999</v>
      </c>
      <c r="T572" s="24">
        <f t="shared" si="339"/>
        <v>-7.375</v>
      </c>
      <c r="U572" s="24">
        <f t="shared" si="339"/>
        <v>-6.569</v>
      </c>
      <c r="V572" s="24">
        <f t="shared" si="339"/>
        <v>-11.59</v>
      </c>
      <c r="W572" s="24">
        <f t="shared" si="339"/>
        <v>-10.515000000000001</v>
      </c>
      <c r="X572" s="24">
        <f t="shared" si="339"/>
        <v>3.1280000000000001</v>
      </c>
      <c r="Y572" s="24">
        <f t="shared" si="339"/>
        <v>8.2750000000000004</v>
      </c>
      <c r="Z572" s="24">
        <f t="shared" si="339"/>
        <v>1.2050000000000001</v>
      </c>
      <c r="AA572" s="24">
        <f t="shared" si="339"/>
        <v>-7.3470000000000004</v>
      </c>
      <c r="AB572" s="24">
        <f t="shared" si="339"/>
        <v>-8.2010000000000005</v>
      </c>
      <c r="AC572" s="24">
        <f t="shared" si="339"/>
        <v>-5.8289999999999997</v>
      </c>
      <c r="AD572" s="24">
        <f t="shared" si="339"/>
        <v>-2.3980000000000001</v>
      </c>
      <c r="AE572" s="24">
        <f t="shared" si="339"/>
        <v>5.9909999999999997</v>
      </c>
      <c r="AF572" s="24">
        <f t="shared" si="339"/>
        <v>5.7350000000000003</v>
      </c>
      <c r="AG572" s="24">
        <f t="shared" si="339"/>
        <v>-4.8339999999999996</v>
      </c>
      <c r="AH572" s="24">
        <f t="shared" si="339"/>
        <v>-8.4649999999999999</v>
      </c>
      <c r="AI572" s="24">
        <f t="shared" si="339"/>
        <v>1.5740000000000001</v>
      </c>
      <c r="AJ572" s="24">
        <f t="shared" si="339"/>
        <v>7.7930000000000001</v>
      </c>
      <c r="AK572" s="24">
        <f t="shared" si="339"/>
        <v>4.1239999999999997</v>
      </c>
      <c r="AL572" s="24">
        <f t="shared" si="339"/>
        <v>-1.4970000000000001</v>
      </c>
      <c r="AM572" s="24">
        <f t="shared" si="339"/>
        <v>-9.1170000000000009</v>
      </c>
      <c r="AN572" s="24">
        <f t="shared" si="339"/>
        <v>-4.3049999999999997</v>
      </c>
      <c r="AO572" s="24">
        <f t="shared" si="339"/>
        <v>2.5249999999999999</v>
      </c>
      <c r="AP572" s="24">
        <f t="shared" si="339"/>
        <v>10.246</v>
      </c>
      <c r="AQ572" s="24">
        <f t="shared" si="339"/>
        <v>6.0659999999999998</v>
      </c>
      <c r="AR572" s="24">
        <f t="shared" si="339"/>
        <v>-0.39200000000000002</v>
      </c>
      <c r="AS572" s="24">
        <f t="shared" si="339"/>
        <v>-0.15</v>
      </c>
      <c r="AT572" s="24">
        <f t="shared" si="339"/>
        <v>1.3839999999999999</v>
      </c>
      <c r="AU572" s="24">
        <f t="shared" si="339"/>
        <v>7.21</v>
      </c>
      <c r="AV572" s="24">
        <f t="shared" si="339"/>
        <v>6.7640000000000002</v>
      </c>
      <c r="AW572" s="24">
        <f t="shared" si="339"/>
        <v>2.5510000000000002</v>
      </c>
      <c r="AX572" s="24">
        <f t="shared" si="339"/>
        <v>4.4450000000000003</v>
      </c>
      <c r="AY572" s="24">
        <f t="shared" si="339"/>
        <v>5.1920000000000002</v>
      </c>
      <c r="AZ572" s="24">
        <f t="shared" si="339"/>
        <v>2.69</v>
      </c>
      <c r="BA572" s="24">
        <f t="shared" si="339"/>
        <v>0.80700000000000005</v>
      </c>
      <c r="BB572" s="24">
        <f t="shared" si="339"/>
        <v>-0.30199999999999999</v>
      </c>
      <c r="BC572" s="24">
        <f t="shared" si="339"/>
        <v>-3.2610000000000001</v>
      </c>
      <c r="BD572" s="24">
        <f t="shared" si="339"/>
        <v>-4.524</v>
      </c>
      <c r="BE572" s="24">
        <f t="shared" si="339"/>
        <v>-1.4730000000000001</v>
      </c>
      <c r="BF572" s="24">
        <f t="shared" si="339"/>
        <v>4.2069999999999999</v>
      </c>
      <c r="BG572" s="24">
        <f t="shared" si="339"/>
        <v>6.774</v>
      </c>
      <c r="BH572" s="24">
        <f t="shared" si="339"/>
        <v>5.4880000000000004</v>
      </c>
      <c r="BI572" s="24">
        <f t="shared" si="339"/>
        <v>3.3929999999999998</v>
      </c>
      <c r="BJ572" s="24">
        <f t="shared" si="339"/>
        <v>1.4350000000000001</v>
      </c>
      <c r="BK572" s="24">
        <f t="shared" si="339"/>
        <v>-0.29699999999999999</v>
      </c>
      <c r="BL572" s="24">
        <f t="shared" si="339"/>
        <v>-1.716</v>
      </c>
      <c r="BM572" s="24">
        <f t="shared" si="339"/>
        <v>-0.95199999999999996</v>
      </c>
      <c r="BN572" s="24">
        <f t="shared" ref="BN572:DY572" si="340">BN565/1000</f>
        <v>3.6030000000000002</v>
      </c>
      <c r="BO572" s="24">
        <f t="shared" si="340"/>
        <v>14.654999999999999</v>
      </c>
      <c r="BP572" s="24">
        <f t="shared" si="340"/>
        <v>19.306999999999999</v>
      </c>
      <c r="BQ572" s="24">
        <f t="shared" si="340"/>
        <v>15.428000000000001</v>
      </c>
      <c r="BR572" s="24">
        <f t="shared" si="340"/>
        <v>9.6389999999999993</v>
      </c>
      <c r="BS572" s="24">
        <f t="shared" si="340"/>
        <v>4.4870000000000001</v>
      </c>
      <c r="BT572" s="24">
        <f t="shared" si="340"/>
        <v>3.4710000000000001</v>
      </c>
      <c r="BU572" s="24">
        <f t="shared" si="340"/>
        <v>2.39</v>
      </c>
      <c r="BV572" s="24">
        <f t="shared" si="340"/>
        <v>6.5990000000000002</v>
      </c>
      <c r="BW572" s="24">
        <f>BW565/1000</f>
        <v>3.1389999999999998</v>
      </c>
      <c r="BX572" s="24">
        <f t="shared" si="340"/>
        <v>3.2909999999999999</v>
      </c>
      <c r="BY572" s="24">
        <f t="shared" si="340"/>
        <v>2.403</v>
      </c>
      <c r="BZ572" s="24">
        <f t="shared" si="340"/>
        <v>-0.60499999999999998</v>
      </c>
      <c r="CA572" s="24">
        <f t="shared" si="340"/>
        <v>-5.0819999999999999</v>
      </c>
      <c r="CB572" s="24">
        <f t="shared" si="340"/>
        <v>-4.4980000000000002</v>
      </c>
      <c r="CC572" s="24">
        <f t="shared" si="340"/>
        <v>-1.417</v>
      </c>
      <c r="CD572" s="24">
        <f t="shared" si="340"/>
        <v>-1.48</v>
      </c>
      <c r="CE572" s="24">
        <f t="shared" si="340"/>
        <v>-0.41699999999999998</v>
      </c>
      <c r="CF572" s="24">
        <f t="shared" si="340"/>
        <v>-2.8220000000000001</v>
      </c>
      <c r="CG572" s="24">
        <f t="shared" si="340"/>
        <v>-4.5069999999999997</v>
      </c>
      <c r="CH572" s="24">
        <f t="shared" si="340"/>
        <v>-0.45300000000000001</v>
      </c>
      <c r="CI572" s="24">
        <f t="shared" si="340"/>
        <v>-0.439</v>
      </c>
      <c r="CJ572" s="24">
        <f t="shared" si="340"/>
        <v>1.462</v>
      </c>
      <c r="CK572" s="24">
        <f t="shared" si="340"/>
        <v>7.2569999999999997</v>
      </c>
      <c r="CL572" s="24">
        <f t="shared" si="340"/>
        <v>11.204000000000001</v>
      </c>
      <c r="CM572" s="24">
        <f t="shared" si="340"/>
        <v>8.1739999999999995</v>
      </c>
      <c r="CN572" s="24">
        <f t="shared" si="340"/>
        <v>4.6449999999999996</v>
      </c>
      <c r="CO572" s="24">
        <f t="shared" si="340"/>
        <v>-1.2090000000000001</v>
      </c>
      <c r="CP572" s="24">
        <f t="shared" si="340"/>
        <v>-3.5790000000000002</v>
      </c>
      <c r="CQ572" s="24">
        <f t="shared" si="340"/>
        <v>-1.986</v>
      </c>
      <c r="CR572" s="24">
        <f t="shared" si="340"/>
        <v>-5.0149999999999997</v>
      </c>
      <c r="CS572" s="24">
        <f t="shared" si="340"/>
        <v>-0.107</v>
      </c>
      <c r="CT572" s="24">
        <f t="shared" si="340"/>
        <v>3.3919999999999999</v>
      </c>
      <c r="CU572" s="24">
        <f t="shared" si="340"/>
        <v>0.65900000000000003</v>
      </c>
      <c r="CV572" s="24">
        <f t="shared" si="340"/>
        <v>-1.522</v>
      </c>
      <c r="CW572" s="24">
        <f t="shared" si="340"/>
        <v>1.1459999999999999</v>
      </c>
      <c r="CX572" s="24">
        <f t="shared" si="340"/>
        <v>0.70599999999999996</v>
      </c>
      <c r="CY572" s="24">
        <f t="shared" si="340"/>
        <v>-1.321</v>
      </c>
      <c r="CZ572" s="24">
        <f t="shared" si="340"/>
        <v>-2.19</v>
      </c>
      <c r="DA572" s="24">
        <f t="shared" si="340"/>
        <v>-0.95499999999999996</v>
      </c>
      <c r="DB572" s="24">
        <f t="shared" si="340"/>
        <v>0.57699999999999996</v>
      </c>
      <c r="DC572" s="24">
        <f t="shared" si="340"/>
        <v>0.23300000000000001</v>
      </c>
      <c r="DD572" s="24">
        <f t="shared" si="340"/>
        <v>-1.2370000000000001</v>
      </c>
      <c r="DE572" s="24">
        <f t="shared" si="340"/>
        <v>-6.7000000000000004E-2</v>
      </c>
      <c r="DF572" s="24">
        <f t="shared" si="340"/>
        <v>-0.47899999999999998</v>
      </c>
      <c r="DG572" s="24">
        <f t="shared" si="340"/>
        <v>5.2999999999999999E-2</v>
      </c>
      <c r="DH572" s="24">
        <f t="shared" si="340"/>
        <v>-0.82199999999999995</v>
      </c>
      <c r="DI572" s="24">
        <f t="shared" si="340"/>
        <v>-0.97299999999999998</v>
      </c>
      <c r="DJ572" s="24">
        <f t="shared" si="340"/>
        <v>-0.60599999999999998</v>
      </c>
      <c r="DK572" s="24">
        <f t="shared" si="340"/>
        <v>0.182</v>
      </c>
      <c r="DL572" s="24">
        <f t="shared" si="340"/>
        <v>1.92</v>
      </c>
      <c r="DM572" s="24">
        <f t="shared" si="340"/>
        <v>2.3839999999999999</v>
      </c>
      <c r="DN572" s="24">
        <f t="shared" si="340"/>
        <v>0.745</v>
      </c>
      <c r="DO572" s="24">
        <f t="shared" si="340"/>
        <v>1.034</v>
      </c>
      <c r="DP572" s="24">
        <f t="shared" si="340"/>
        <v>0.84099999999999997</v>
      </c>
      <c r="DQ572" s="24">
        <f t="shared" si="340"/>
        <v>-0.55400000000000005</v>
      </c>
      <c r="DR572" s="24">
        <f t="shared" si="340"/>
        <v>0.73</v>
      </c>
      <c r="DS572" s="24">
        <f t="shared" si="340"/>
        <v>1.155</v>
      </c>
      <c r="DT572" s="24">
        <f t="shared" si="340"/>
        <v>0.36799999999999999</v>
      </c>
      <c r="DU572" s="24">
        <f t="shared" si="340"/>
        <v>1.516</v>
      </c>
      <c r="DV572" s="24">
        <f t="shared" si="340"/>
        <v>4.226</v>
      </c>
      <c r="DW572" s="24">
        <f t="shared" si="340"/>
        <v>2.4009999999999998</v>
      </c>
      <c r="DX572" s="24">
        <f t="shared" si="340"/>
        <v>1.552</v>
      </c>
      <c r="DY572" s="24">
        <f t="shared" si="340"/>
        <v>1.0760000000000001</v>
      </c>
      <c r="DZ572" s="24">
        <f t="shared" ref="DZ572:EE572" si="341">DZ565/1000</f>
        <v>0.58399999999999996</v>
      </c>
      <c r="EA572" s="24">
        <f t="shared" si="341"/>
        <v>0.39600000000000002</v>
      </c>
      <c r="EB572" s="24">
        <f t="shared" si="341"/>
        <v>1.917</v>
      </c>
      <c r="EC572" s="24">
        <f t="shared" si="341"/>
        <v>3.6469999999999998</v>
      </c>
      <c r="ED572" s="24">
        <f t="shared" si="341"/>
        <v>3.11</v>
      </c>
      <c r="EE572" s="24">
        <f t="shared" si="341"/>
        <v>1.2849999999999999</v>
      </c>
      <c r="EF572" s="24">
        <f t="shared" ref="EF572:GQ572" si="342">EF565/1000</f>
        <v>0.95199999999999996</v>
      </c>
      <c r="EG572" s="24">
        <f t="shared" si="342"/>
        <v>3.66</v>
      </c>
      <c r="EH572" s="24">
        <f t="shared" si="342"/>
        <v>3.6240000000000001</v>
      </c>
      <c r="EI572" s="24">
        <f t="shared" si="342"/>
        <v>1.151</v>
      </c>
      <c r="EJ572" s="24">
        <f t="shared" si="342"/>
        <v>-0.80500000000000005</v>
      </c>
      <c r="EK572" s="24">
        <f t="shared" si="342"/>
        <v>0.32700000000000001</v>
      </c>
      <c r="EL572" s="24">
        <f t="shared" si="342"/>
        <v>-0.247</v>
      </c>
      <c r="EM572" s="24">
        <f t="shared" si="342"/>
        <v>-0.28399999999999997</v>
      </c>
      <c r="EN572" s="24">
        <f t="shared" si="342"/>
        <v>1.2E-2</v>
      </c>
      <c r="EO572" s="24">
        <f t="shared" si="342"/>
        <v>1.3220000000000001</v>
      </c>
      <c r="EP572" s="24">
        <f t="shared" si="342"/>
        <v>1.96</v>
      </c>
      <c r="EQ572" s="24">
        <f t="shared" si="342"/>
        <v>2.532</v>
      </c>
      <c r="ER572" s="24">
        <f t="shared" si="342"/>
        <v>2.1309999999999998</v>
      </c>
      <c r="ES572" s="24">
        <f t="shared" si="342"/>
        <v>2.8119999999999998</v>
      </c>
      <c r="ET572" s="24">
        <f t="shared" si="342"/>
        <v>1.6080000000000001</v>
      </c>
      <c r="EU572" s="24">
        <f t="shared" si="342"/>
        <v>0.86599999999999999</v>
      </c>
      <c r="EV572" s="24">
        <f t="shared" si="342"/>
        <v>1.831</v>
      </c>
      <c r="EW572" s="24">
        <f t="shared" si="342"/>
        <v>1.3680000000000001</v>
      </c>
      <c r="EX572" s="24">
        <f t="shared" si="342"/>
        <v>1.1140000000000001</v>
      </c>
      <c r="EY572" s="24">
        <f t="shared" si="342"/>
        <v>-0.33</v>
      </c>
      <c r="EZ572" s="24">
        <f t="shared" si="342"/>
        <v>-1.085</v>
      </c>
      <c r="FA572" s="24">
        <f t="shared" si="342"/>
        <v>-0.59599999999999997</v>
      </c>
      <c r="FB572" s="24">
        <f t="shared" si="342"/>
        <v>-0.67600000000000005</v>
      </c>
      <c r="FC572" s="24">
        <f t="shared" si="342"/>
        <v>-0.38400000000000001</v>
      </c>
      <c r="FD572" s="24">
        <f t="shared" si="342"/>
        <v>-0.17699999999999999</v>
      </c>
      <c r="FE572" s="24">
        <f t="shared" si="342"/>
        <v>-0.41099999999999998</v>
      </c>
      <c r="FF572" s="24">
        <f t="shared" si="342"/>
        <v>-0.182</v>
      </c>
      <c r="FG572" s="24">
        <f t="shared" si="342"/>
        <v>-0.27700000000000002</v>
      </c>
      <c r="FH572" s="24">
        <f t="shared" si="342"/>
        <v>0.19600000000000001</v>
      </c>
      <c r="FI572" s="24">
        <f t="shared" si="342"/>
        <v>7.8E-2</v>
      </c>
      <c r="FJ572" s="24">
        <f t="shared" si="342"/>
        <v>5.0000000000000001E-3</v>
      </c>
      <c r="FK572" s="24">
        <f t="shared" si="342"/>
        <v>-0.19</v>
      </c>
      <c r="FL572" s="24">
        <f t="shared" si="342"/>
        <v>0.54400000000000004</v>
      </c>
      <c r="FM572" s="24">
        <f t="shared" si="342"/>
        <v>0.11899999999999999</v>
      </c>
      <c r="FN572" s="24">
        <f t="shared" si="342"/>
        <v>1.823</v>
      </c>
      <c r="FO572" s="24">
        <f t="shared" si="342"/>
        <v>2.141</v>
      </c>
      <c r="FP572" s="24">
        <f t="shared" si="342"/>
        <v>-0.105</v>
      </c>
      <c r="FQ572" s="24">
        <f t="shared" si="342"/>
        <v>1.417</v>
      </c>
      <c r="FR572" s="24">
        <f t="shared" si="342"/>
        <v>2.7749999999999999</v>
      </c>
      <c r="FS572" s="24">
        <f t="shared" si="342"/>
        <v>0.45300000000000001</v>
      </c>
      <c r="FT572" s="24">
        <f t="shared" si="342"/>
        <v>0.14599999999999999</v>
      </c>
      <c r="FU572" s="24">
        <f t="shared" si="342"/>
        <v>0.33400000000000002</v>
      </c>
      <c r="FV572" s="24">
        <f t="shared" si="342"/>
        <v>-0.21299999999999999</v>
      </c>
      <c r="FW572" s="24">
        <f t="shared" si="342"/>
        <v>-0.54300000000000004</v>
      </c>
      <c r="FX572" s="24">
        <f t="shared" si="342"/>
        <v>0.30199999999999999</v>
      </c>
      <c r="FY572" s="24">
        <f t="shared" si="342"/>
        <v>0.30399999999999999</v>
      </c>
      <c r="FZ572" s="24">
        <f t="shared" si="342"/>
        <v>-0.189</v>
      </c>
      <c r="GA572" s="24">
        <f t="shared" si="342"/>
        <v>-0.85799999999999998</v>
      </c>
      <c r="GB572" s="24">
        <f t="shared" si="342"/>
        <v>-0.42</v>
      </c>
      <c r="GC572" s="24">
        <f t="shared" si="342"/>
        <v>0.65800000000000003</v>
      </c>
      <c r="GD572" s="24">
        <f t="shared" si="342"/>
        <v>1.6910000000000001</v>
      </c>
      <c r="GE572" s="24">
        <f t="shared" si="342"/>
        <v>2.0059999999999998</v>
      </c>
      <c r="GF572" s="24">
        <f t="shared" si="342"/>
        <v>2.8159999999999998</v>
      </c>
      <c r="GG572" s="24">
        <f t="shared" si="342"/>
        <v>0.69799999999999995</v>
      </c>
      <c r="GH572" s="24">
        <f t="shared" si="342"/>
        <v>-1.8720000000000001</v>
      </c>
      <c r="GI572" s="24">
        <f t="shared" si="342"/>
        <v>-2.2109999999999999</v>
      </c>
      <c r="GJ572" s="24">
        <f t="shared" si="342"/>
        <v>-1.0580000000000001</v>
      </c>
      <c r="GK572" s="24">
        <f t="shared" si="342"/>
        <v>-8.3000000000000004E-2</v>
      </c>
      <c r="GL572" s="24">
        <f t="shared" si="342"/>
        <v>-0.18</v>
      </c>
      <c r="GM572" s="24">
        <f t="shared" si="342"/>
        <v>1.117</v>
      </c>
      <c r="GN572" s="24">
        <f t="shared" si="342"/>
        <v>1.49</v>
      </c>
      <c r="GO572" s="24">
        <f t="shared" si="342"/>
        <v>0.44400000000000001</v>
      </c>
      <c r="GP572" s="24">
        <f t="shared" si="342"/>
        <v>0.504</v>
      </c>
      <c r="GQ572" s="24">
        <f t="shared" si="342"/>
        <v>2.1389999999999998</v>
      </c>
      <c r="GR572" s="24">
        <f t="shared" ref="GR572:HR572" si="343">GR565/1000</f>
        <v>3.1560000000000001</v>
      </c>
      <c r="GS572" s="24">
        <f t="shared" si="343"/>
        <v>2.778</v>
      </c>
      <c r="GT572" s="24">
        <f t="shared" si="343"/>
        <v>2.9319999999999999</v>
      </c>
      <c r="GU572" s="24">
        <f t="shared" si="343"/>
        <v>2.786</v>
      </c>
      <c r="GV572" s="24">
        <f t="shared" si="343"/>
        <v>4.601</v>
      </c>
      <c r="GW572" s="24">
        <f t="shared" si="343"/>
        <v>1.1830000000000001</v>
      </c>
      <c r="GX572" s="24">
        <f t="shared" si="343"/>
        <v>0.32200000000000001</v>
      </c>
      <c r="GY572" s="24">
        <f t="shared" si="343"/>
        <v>-4.0000000000000001E-3</v>
      </c>
      <c r="GZ572" s="24">
        <f t="shared" si="343"/>
        <v>-1.498</v>
      </c>
      <c r="HA572" s="24">
        <f t="shared" si="343"/>
        <v>0.311</v>
      </c>
      <c r="HB572" s="24">
        <f t="shared" si="343"/>
        <v>0.16800000000000001</v>
      </c>
      <c r="HC572" s="24">
        <f t="shared" si="343"/>
        <v>-0.59899999999999998</v>
      </c>
      <c r="HD572" s="24">
        <f t="shared" si="343"/>
        <v>0.745</v>
      </c>
      <c r="HE572" s="24">
        <f t="shared" si="343"/>
        <v>0.96199999999999997</v>
      </c>
      <c r="HF572" s="24">
        <f t="shared" si="343"/>
        <v>5.8999999999999997E-2</v>
      </c>
      <c r="HG572" s="24">
        <f t="shared" si="343"/>
        <v>1.343</v>
      </c>
      <c r="HH572" s="24">
        <f t="shared" si="343"/>
        <v>1.6659999999999999</v>
      </c>
      <c r="HI572" s="24">
        <f t="shared" si="343"/>
        <v>1.8440000000000001</v>
      </c>
      <c r="HJ572" s="24">
        <f t="shared" si="343"/>
        <v>1.1180000000000001</v>
      </c>
      <c r="HK572" s="24">
        <f t="shared" si="343"/>
        <v>1.254</v>
      </c>
      <c r="HL572" s="24">
        <f t="shared" si="343"/>
        <v>1.167</v>
      </c>
      <c r="HM572" s="24">
        <f t="shared" si="343"/>
        <v>0.34899999999999998</v>
      </c>
      <c r="HN572" s="24">
        <f t="shared" si="343"/>
        <v>0.44800000000000001</v>
      </c>
      <c r="HO572" s="24">
        <f t="shared" si="343"/>
        <v>-0.85199999999999998</v>
      </c>
      <c r="HP572" s="24">
        <f t="shared" si="343"/>
        <v>-1.4750000000000001</v>
      </c>
      <c r="HQ572" s="24">
        <f t="shared" si="343"/>
        <v>-1.712</v>
      </c>
      <c r="HR572" s="24">
        <f t="shared" si="343"/>
        <v>-1.7649999999999999</v>
      </c>
      <c r="HS572" s="24">
        <f t="shared" ref="HS572:HX572" si="344">HS565/1000</f>
        <v>-0.59499999999999997</v>
      </c>
      <c r="HT572" s="24">
        <f t="shared" si="344"/>
        <v>-0.08</v>
      </c>
      <c r="HU572" s="24">
        <f t="shared" si="344"/>
        <v>0.502</v>
      </c>
      <c r="HV572" s="24">
        <f t="shared" si="344"/>
        <v>-0.74399999999999999</v>
      </c>
      <c r="HW572" s="24">
        <f t="shared" si="344"/>
        <v>-0.71</v>
      </c>
      <c r="HX572" s="24">
        <f t="shared" si="344"/>
        <v>0.66400000000000003</v>
      </c>
      <c r="HY572" s="24">
        <f>HY565/1000</f>
        <v>1.171</v>
      </c>
      <c r="HZ572" s="24">
        <f t="shared" ref="HZ572:IE572" si="345">HZ565/1000</f>
        <v>1.137</v>
      </c>
      <c r="IA572" s="24">
        <f t="shared" si="345"/>
        <v>-1.7290000000000001</v>
      </c>
      <c r="IB572" s="24">
        <f t="shared" si="345"/>
        <v>-5.0999999999999997E-2</v>
      </c>
      <c r="IC572" s="24">
        <f t="shared" si="345"/>
        <v>-0.50900000000000001</v>
      </c>
      <c r="ID572" s="24">
        <f t="shared" si="345"/>
        <v>-0.44</v>
      </c>
      <c r="IE572" s="24">
        <f t="shared" si="345"/>
        <v>0.53500000000000003</v>
      </c>
      <c r="IF572" s="24">
        <f>IF565/1000</f>
        <v>1.881</v>
      </c>
      <c r="IG572" s="24">
        <f t="shared" ref="IG572:IL572" si="346">IG565/1000</f>
        <v>1.016</v>
      </c>
      <c r="IH572" s="24">
        <f t="shared" si="346"/>
        <v>1.206</v>
      </c>
      <c r="II572" s="24">
        <f t="shared" si="346"/>
        <v>0.60799999999999998</v>
      </c>
      <c r="IJ572" s="24">
        <f t="shared" si="346"/>
        <v>-0.47599999999999998</v>
      </c>
      <c r="IK572" s="24">
        <f t="shared" si="346"/>
        <v>-0.46</v>
      </c>
      <c r="IL572" s="24">
        <f t="shared" si="346"/>
        <v>-0.64400000000000002</v>
      </c>
      <c r="IM572" s="24">
        <f>IM565/1000</f>
        <v>-0.79800000000000004</v>
      </c>
      <c r="IN572" s="24">
        <f t="shared" ref="IN572:IS572" si="347">IN565/1000</f>
        <v>0.36899999999999999</v>
      </c>
      <c r="IO572" s="24">
        <f t="shared" si="347"/>
        <v>-0.14199999999999999</v>
      </c>
      <c r="IP572" s="24">
        <f t="shared" si="347"/>
        <v>1.421</v>
      </c>
      <c r="IQ572" s="24">
        <f t="shared" si="347"/>
        <v>4.524</v>
      </c>
      <c r="IR572" s="24">
        <f t="shared" si="347"/>
        <v>3.915</v>
      </c>
      <c r="IS572" s="24">
        <f t="shared" si="347"/>
        <v>2.2949999999999999</v>
      </c>
    </row>
    <row r="573" spans="1:255" x14ac:dyDescent="0.2">
      <c r="A573" s="22" t="s">
        <v>8</v>
      </c>
      <c r="B573" s="22">
        <f>IS366+(IS363-B570)+2.18</f>
        <v>-18.199999999999992</v>
      </c>
      <c r="C573" s="22">
        <f t="shared" ref="C573:H573" si="348">B573+(B570-C570)</f>
        <v>-20.899999999999995</v>
      </c>
      <c r="D573" s="22">
        <f t="shared" si="348"/>
        <v>-18.599999999999998</v>
      </c>
      <c r="E573" s="22">
        <f t="shared" si="348"/>
        <v>-19.099999999999998</v>
      </c>
      <c r="F573" s="22">
        <f t="shared" si="348"/>
        <v>-15.8</v>
      </c>
      <c r="G573" s="22">
        <f t="shared" si="348"/>
        <v>-14.500000000000004</v>
      </c>
      <c r="H573" s="22">
        <f t="shared" si="348"/>
        <v>-20.899999999999995</v>
      </c>
      <c r="I573" s="22">
        <f>H573+(H570-I570)-3.98</f>
        <v>-20.28</v>
      </c>
      <c r="J573" s="22">
        <f t="shared" ref="J573:O573" si="349">I573+(I570-J570)</f>
        <v>-18.179999999999993</v>
      </c>
      <c r="K573" s="22">
        <f t="shared" si="349"/>
        <v>-17.579999999999998</v>
      </c>
      <c r="L573" s="22">
        <f t="shared" si="349"/>
        <v>-13.480000000000004</v>
      </c>
      <c r="M573" s="22">
        <f t="shared" si="349"/>
        <v>-6.2800000000000011</v>
      </c>
      <c r="N573" s="22">
        <f t="shared" si="349"/>
        <v>-10.980000000000004</v>
      </c>
      <c r="O573" s="22">
        <f t="shared" si="349"/>
        <v>-18.179999999999993</v>
      </c>
      <c r="P573" s="22">
        <f>O573+(O570-P570)-0.15</f>
        <v>-22.630000000000003</v>
      </c>
      <c r="Q573" s="22">
        <f t="shared" ref="Q573:V573" si="350">P573+(P570-Q570)</f>
        <v>-18.130000000000003</v>
      </c>
      <c r="R573" s="22">
        <f t="shared" si="350"/>
        <v>-10.029999999999994</v>
      </c>
      <c r="S573" s="22">
        <f t="shared" si="350"/>
        <v>-12.43</v>
      </c>
      <c r="T573" s="22">
        <f t="shared" si="350"/>
        <v>-11.729999999999997</v>
      </c>
      <c r="U573" s="22">
        <f t="shared" si="350"/>
        <v>-12.529999999999994</v>
      </c>
      <c r="V573" s="22">
        <f t="shared" si="350"/>
        <v>-7.529999999999994</v>
      </c>
      <c r="W573" s="22">
        <f>V573+(V570-W570)+2.49</f>
        <v>-6.2399999999999967</v>
      </c>
      <c r="X573" s="22">
        <f t="shared" ref="X573:AC573" si="351">W573+(W570-X570)</f>
        <v>-16.039999999999992</v>
      </c>
      <c r="Y573" s="22">
        <f t="shared" si="351"/>
        <v>-17.64</v>
      </c>
      <c r="Z573" s="22">
        <f t="shared" si="351"/>
        <v>-16.539999999999992</v>
      </c>
      <c r="AA573" s="22">
        <f t="shared" si="351"/>
        <v>-8.039999999999992</v>
      </c>
      <c r="AB573" s="22">
        <f t="shared" si="351"/>
        <v>-7.2399999999999949</v>
      </c>
      <c r="AC573" s="22">
        <f t="shared" si="351"/>
        <v>-9.2399999999999949</v>
      </c>
      <c r="AD573" s="22">
        <f>AC573+(AC570-AD570)-0.86</f>
        <v>-12.5</v>
      </c>
      <c r="AE573" s="22">
        <f t="shared" ref="AE573:AJ573" si="352">AD573+(AD570-AE570)</f>
        <v>-17.5</v>
      </c>
      <c r="AF573" s="22">
        <f t="shared" si="352"/>
        <v>-17.299999999999997</v>
      </c>
      <c r="AG573" s="22">
        <f t="shared" si="352"/>
        <v>-12.5</v>
      </c>
      <c r="AH573" s="22">
        <f t="shared" si="352"/>
        <v>-5.3999999999999915</v>
      </c>
      <c r="AI573" s="22">
        <f t="shared" si="352"/>
        <v>-14.799999999999997</v>
      </c>
      <c r="AJ573" s="22">
        <f t="shared" si="352"/>
        <v>-21</v>
      </c>
      <c r="AK573" s="22">
        <f>AJ573+(AJ570-AK570)+0.05</f>
        <v>-16.749999999999996</v>
      </c>
      <c r="AL573" s="22">
        <f t="shared" ref="AL573:AQ573" si="353">AK573+(AK570-AL570)</f>
        <v>-7.7499999999999964</v>
      </c>
      <c r="AM573" s="22">
        <f t="shared" si="353"/>
        <v>-4.9999999999993605E-2</v>
      </c>
      <c r="AN573" s="22">
        <f t="shared" si="353"/>
        <v>-6.3499999999999908</v>
      </c>
      <c r="AO573" s="22">
        <f t="shared" si="353"/>
        <v>-12.349999999999991</v>
      </c>
      <c r="AP573" s="22">
        <f t="shared" si="353"/>
        <v>-19.549999999999994</v>
      </c>
      <c r="AQ573" s="22">
        <f t="shared" si="353"/>
        <v>-14.149999999999988</v>
      </c>
      <c r="AR573" s="22">
        <f>AQ573+(AQ570-AR570)-1.9</f>
        <v>-9.0499999999999883</v>
      </c>
      <c r="AS573" s="22">
        <f t="shared" ref="AS573:AX573" si="354">AR573+(AR570-AS570)</f>
        <v>-6.2499999999999911</v>
      </c>
      <c r="AT573" s="22">
        <f t="shared" si="354"/>
        <v>-7.85</v>
      </c>
      <c r="AU573" s="22">
        <f t="shared" si="354"/>
        <v>-16.149999999999999</v>
      </c>
      <c r="AV573" s="22">
        <f t="shared" si="354"/>
        <v>-15.749999999999993</v>
      </c>
      <c r="AW573" s="22">
        <f t="shared" si="354"/>
        <v>-10.54999999999999</v>
      </c>
      <c r="AX573" s="22">
        <f t="shared" si="354"/>
        <v>-12.350000000000001</v>
      </c>
      <c r="AY573" s="22">
        <f>AX573+(AX570-AY570)+1.05</f>
        <v>-10.599999999999998</v>
      </c>
      <c r="AZ573" s="22">
        <f t="shared" ref="AZ573:BE573" si="355">AY573+(AY570-AZ570)</f>
        <v>-5.399999999999995</v>
      </c>
      <c r="BA573" s="22">
        <f t="shared" si="355"/>
        <v>-3.4999999999999893</v>
      </c>
      <c r="BB573" s="22">
        <f t="shared" si="355"/>
        <v>-4.0999999999999979</v>
      </c>
      <c r="BC573" s="22">
        <f t="shared" si="355"/>
        <v>-0.59999999999999787</v>
      </c>
      <c r="BD573" s="22">
        <f t="shared" si="355"/>
        <v>1.600000000000005</v>
      </c>
      <c r="BE573" s="22">
        <f t="shared" si="355"/>
        <v>-1.399999999999995</v>
      </c>
      <c r="BF573" s="22">
        <f>BE573+(BE570-BF570)+2.69</f>
        <v>-3.9099999999999979</v>
      </c>
      <c r="BG573" s="22">
        <f t="shared" ref="BG573:BL573" si="356">BF573+(BF570-BG570)</f>
        <v>-4.0099999999999927</v>
      </c>
      <c r="BH573" s="22">
        <f t="shared" si="356"/>
        <v>-2.7099999999999955</v>
      </c>
      <c r="BI573" s="22">
        <f t="shared" si="356"/>
        <v>-3.1100000000000012</v>
      </c>
      <c r="BJ573" s="22">
        <f t="shared" si="356"/>
        <v>-1.2099999999999955</v>
      </c>
      <c r="BK573" s="22">
        <f t="shared" si="356"/>
        <v>0.69000000000001016</v>
      </c>
      <c r="BL573" s="22">
        <f t="shared" si="356"/>
        <v>2.2900000000000045</v>
      </c>
      <c r="BM573" s="22">
        <f>BL573+(BL570-BM570)-0.66</f>
        <v>1.1300000000000043</v>
      </c>
      <c r="BN573" s="22">
        <f t="shared" ref="BN573:BS573" si="357">BM573+(BM570-BN570)</f>
        <v>-0.36999999999999567</v>
      </c>
      <c r="BO573" s="22">
        <f t="shared" si="357"/>
        <v>-10.569999999999999</v>
      </c>
      <c r="BP573" s="22">
        <f t="shared" si="357"/>
        <v>-18.07</v>
      </c>
      <c r="BQ573" s="22">
        <f t="shared" si="357"/>
        <v>-13.770000000000003</v>
      </c>
      <c r="BR573" s="22">
        <f t="shared" si="357"/>
        <v>-7.4699999999999918</v>
      </c>
      <c r="BS573" s="22">
        <f t="shared" si="357"/>
        <v>-1.8699999999999974</v>
      </c>
      <c r="BT573" s="22">
        <f>BS573+(BS570-BT570)-0.85</f>
        <v>-1.6200000000000032</v>
      </c>
      <c r="BU573" s="22">
        <f t="shared" ref="BU573:BZ573" si="358">BT573+(BT570-BU570)</f>
        <v>2.4800000000000053</v>
      </c>
      <c r="BV573" s="22">
        <f t="shared" si="358"/>
        <v>-1.7199999999999975</v>
      </c>
      <c r="BW573" s="22">
        <f>BV573+(BV570-BW570)</f>
        <v>2.5799999999999996</v>
      </c>
      <c r="BX573" s="22">
        <f t="shared" si="358"/>
        <v>3.0799999999999996</v>
      </c>
      <c r="BY573" s="22">
        <f t="shared" si="358"/>
        <v>3.9800000000000053</v>
      </c>
      <c r="BZ573" s="22">
        <f t="shared" si="358"/>
        <v>7.1800000000000015</v>
      </c>
      <c r="CA573" s="22">
        <f>BZ573+(BZ570-CA570)-1.8</f>
        <v>10.28</v>
      </c>
      <c r="CB573" s="22">
        <f t="shared" ref="CB573:CG573" si="359">CA573+(CA570-CB570)</f>
        <v>12.680000000000005</v>
      </c>
      <c r="CC573" s="22">
        <f t="shared" si="359"/>
        <v>10.080000000000004</v>
      </c>
      <c r="CD573" s="22">
        <f t="shared" si="359"/>
        <v>7.680000000000005</v>
      </c>
      <c r="CE573" s="22">
        <f t="shared" si="359"/>
        <v>6.680000000000005</v>
      </c>
      <c r="CF573" s="22">
        <f t="shared" si="359"/>
        <v>9.7799999999999994</v>
      </c>
      <c r="CG573" s="22">
        <f t="shared" si="359"/>
        <v>11.78</v>
      </c>
      <c r="CH573" s="22">
        <f>CG573+(CG570-CH570)+1.84</f>
        <v>10.320000000000002</v>
      </c>
      <c r="CI573" s="22">
        <f t="shared" ref="CI573:CN573" si="360">CH573+(CH570-CI570)</f>
        <v>12.72</v>
      </c>
      <c r="CJ573" s="22">
        <f t="shared" si="360"/>
        <v>10.820000000000002</v>
      </c>
      <c r="CK573" s="22">
        <f t="shared" si="360"/>
        <v>3.1199999999999992</v>
      </c>
      <c r="CL573" s="22">
        <f t="shared" si="360"/>
        <v>-0.4799999999999951</v>
      </c>
      <c r="CM573" s="22">
        <f t="shared" si="360"/>
        <v>3.0200000000000049</v>
      </c>
      <c r="CN573" s="22">
        <f t="shared" si="360"/>
        <v>6.5200000000000049</v>
      </c>
      <c r="CO573" s="22">
        <f>CN573+(CN570-CO570)+0.66</f>
        <v>13.080000000000004</v>
      </c>
      <c r="CP573" s="22">
        <f t="shared" ref="CP573:CU573" si="361">CO573+(CO570-CP570)</f>
        <v>18.28</v>
      </c>
      <c r="CQ573" s="22">
        <f t="shared" si="361"/>
        <v>16.980000000000004</v>
      </c>
      <c r="CR573" s="22">
        <f t="shared" si="361"/>
        <v>18.28</v>
      </c>
      <c r="CS573" s="22">
        <f t="shared" si="361"/>
        <v>13.380000000000003</v>
      </c>
      <c r="CT573" s="22">
        <f t="shared" si="361"/>
        <v>9.8800000000000026</v>
      </c>
      <c r="CU573" s="22">
        <f t="shared" si="361"/>
        <v>13.080000000000005</v>
      </c>
      <c r="CV573" s="22">
        <f>CU573+(CU570-CV570)-0.56</f>
        <v>15.020000000000005</v>
      </c>
      <c r="CW573" s="22">
        <f t="shared" ref="CW573:DB573" si="362">CV573+(CV570-CW570)</f>
        <v>15.120000000000006</v>
      </c>
      <c r="CX573" s="22">
        <f t="shared" si="362"/>
        <v>15.420000000000003</v>
      </c>
      <c r="CY573" s="22">
        <f t="shared" si="362"/>
        <v>15.22</v>
      </c>
      <c r="CZ573" s="22">
        <f t="shared" si="362"/>
        <v>16.620000000000005</v>
      </c>
      <c r="DA573" s="22">
        <f t="shared" si="362"/>
        <v>15.82</v>
      </c>
      <c r="DB573" s="22">
        <f t="shared" si="362"/>
        <v>14.82</v>
      </c>
      <c r="DC573" s="22">
        <f>DB573+(DB570-DC570)+0.08</f>
        <v>15.299999999999999</v>
      </c>
      <c r="DD573" s="22">
        <f t="shared" ref="DD573:DI573" si="363">DC573+(DC570-DD570)</f>
        <v>19</v>
      </c>
      <c r="DE573" s="22">
        <f t="shared" si="363"/>
        <v>18</v>
      </c>
      <c r="DF573" s="22">
        <f t="shared" si="363"/>
        <v>16.399999999999999</v>
      </c>
      <c r="DG573" s="22">
        <f t="shared" si="363"/>
        <v>16.100000000000001</v>
      </c>
      <c r="DH573" s="22">
        <f t="shared" si="363"/>
        <v>17</v>
      </c>
      <c r="DI573" s="22">
        <f t="shared" si="363"/>
        <v>17.200000000000003</v>
      </c>
      <c r="DJ573" s="22">
        <f>DI573+(DI570-DJ570)+0.48</f>
        <v>17.580000000000002</v>
      </c>
      <c r="DK573" s="22">
        <f t="shared" ref="DK573:DP573" si="364">DJ573+(DJ570-DK570)</f>
        <v>18.88</v>
      </c>
      <c r="DL573" s="22">
        <f t="shared" si="364"/>
        <v>17.38</v>
      </c>
      <c r="DM573" s="22">
        <f t="shared" si="364"/>
        <v>14.779999999999998</v>
      </c>
      <c r="DN573" s="22">
        <f t="shared" si="364"/>
        <v>16.48</v>
      </c>
      <c r="DO573" s="22">
        <f t="shared" si="364"/>
        <v>16.279999999999998</v>
      </c>
      <c r="DP573" s="22">
        <f t="shared" si="364"/>
        <v>16.580000000000002</v>
      </c>
      <c r="DQ573" s="22">
        <f>DP573+(DP570-DQ570)-2.63</f>
        <v>15.450000000000003</v>
      </c>
      <c r="DR573" s="22">
        <f t="shared" ref="DR573:DW573" si="365">DQ573+(DQ570-DR570)</f>
        <v>16.350000000000001</v>
      </c>
      <c r="DS573" s="22">
        <f t="shared" si="365"/>
        <v>15.850000000000001</v>
      </c>
      <c r="DT573" s="22">
        <f t="shared" si="365"/>
        <v>14.649999999999999</v>
      </c>
      <c r="DU573" s="22">
        <f t="shared" si="365"/>
        <v>13.350000000000001</v>
      </c>
      <c r="DV573" s="22">
        <f t="shared" si="365"/>
        <v>10.75</v>
      </c>
      <c r="DW573" s="22">
        <f t="shared" si="365"/>
        <v>12.550000000000004</v>
      </c>
      <c r="DX573" s="22">
        <f>DW573+(DW570-DX570)+1.43</f>
        <v>14.780000000000001</v>
      </c>
      <c r="DY573" s="22">
        <f t="shared" ref="DY573:ED573" si="366">DX573+(DX570-DY570)</f>
        <v>17.579999999999998</v>
      </c>
      <c r="DZ573" s="22">
        <f t="shared" si="366"/>
        <v>18.079999999999998</v>
      </c>
      <c r="EA573" s="22">
        <f t="shared" si="366"/>
        <v>15.980000000000004</v>
      </c>
      <c r="EB573" s="22">
        <f t="shared" si="366"/>
        <v>14.480000000000004</v>
      </c>
      <c r="EC573" s="22">
        <f t="shared" si="366"/>
        <v>12.780000000000001</v>
      </c>
      <c r="ED573" s="22">
        <f t="shared" si="366"/>
        <v>13.280000000000001</v>
      </c>
      <c r="EE573" s="22">
        <f>ED573+(ED570-EE570)-0.22</f>
        <v>14.660000000000002</v>
      </c>
      <c r="EF573" s="22">
        <f t="shared" ref="EF573:EK573" si="367">EE573+(EE570-EF570)</f>
        <v>17.160000000000004</v>
      </c>
      <c r="EG573" s="22">
        <f t="shared" si="367"/>
        <v>14.36</v>
      </c>
      <c r="EH573" s="22">
        <f t="shared" si="367"/>
        <v>12.260000000000005</v>
      </c>
      <c r="EI573" s="22">
        <f t="shared" si="367"/>
        <v>14.760000000000005</v>
      </c>
      <c r="EJ573" s="22">
        <f t="shared" si="367"/>
        <v>16.46</v>
      </c>
      <c r="EK573" s="22">
        <f t="shared" si="367"/>
        <v>15.36</v>
      </c>
      <c r="EL573" s="22">
        <f>EK573+(EK570-EL570)+0.02</f>
        <v>15.98</v>
      </c>
      <c r="EM573" s="22">
        <f t="shared" ref="EM573:ER573" si="368">EL573+(EL570-EM570)</f>
        <v>18.180000000000003</v>
      </c>
      <c r="EN573" s="22">
        <f t="shared" si="368"/>
        <v>17.780000000000005</v>
      </c>
      <c r="EO573" s="22">
        <f t="shared" si="368"/>
        <v>14.180000000000003</v>
      </c>
      <c r="EP573" s="22">
        <f t="shared" si="368"/>
        <v>13.379999999999999</v>
      </c>
      <c r="EQ573" s="22">
        <f t="shared" si="368"/>
        <v>12.780000000000005</v>
      </c>
      <c r="ER573" s="22">
        <f t="shared" si="368"/>
        <v>13.680000000000003</v>
      </c>
      <c r="ES573" s="22">
        <f>ER573+(ER570-ES570)+1.2</f>
        <v>13.780000000000001</v>
      </c>
      <c r="ET573" s="22">
        <f t="shared" ref="ET573:EY573" si="369">ES573+(ES570-ET570)</f>
        <v>16.68</v>
      </c>
      <c r="EU573" s="22">
        <f t="shared" si="369"/>
        <v>17.380000000000003</v>
      </c>
      <c r="EV573" s="22">
        <f t="shared" si="369"/>
        <v>14.280000000000001</v>
      </c>
      <c r="EW573" s="22">
        <f t="shared" si="369"/>
        <v>14.780000000000001</v>
      </c>
      <c r="EX573" s="22">
        <f t="shared" si="369"/>
        <v>14.980000000000004</v>
      </c>
      <c r="EY573" s="22">
        <f t="shared" si="369"/>
        <v>16.079999999999998</v>
      </c>
      <c r="EZ573" s="22">
        <f>EY573+(EY570-EZ570)-1.59</f>
        <v>15.290000000000003</v>
      </c>
      <c r="FA573" s="22">
        <f t="shared" ref="FA573:FF573" si="370">EZ573+(EZ570-FA570)</f>
        <v>16.890000000000004</v>
      </c>
      <c r="FB573" s="22">
        <f t="shared" si="370"/>
        <v>16.989999999999998</v>
      </c>
      <c r="FC573" s="22">
        <f t="shared" si="370"/>
        <v>14.59</v>
      </c>
      <c r="FD573" s="22">
        <f t="shared" si="370"/>
        <v>13.690000000000001</v>
      </c>
      <c r="FE573" s="22">
        <f t="shared" si="370"/>
        <v>13.890000000000004</v>
      </c>
      <c r="FF573" s="22">
        <f t="shared" si="370"/>
        <v>13.690000000000001</v>
      </c>
      <c r="FG573" s="22">
        <f>FF573+(FF570-FG570)-0.4</f>
        <v>13.390000000000002</v>
      </c>
      <c r="FH573" s="22">
        <f t="shared" ref="FH573:FM573" si="371">FG573+(FG570-FH570)</f>
        <v>15.089999999999998</v>
      </c>
      <c r="FI573" s="22">
        <f t="shared" si="371"/>
        <v>15.089999999999998</v>
      </c>
      <c r="FJ573" s="22">
        <f t="shared" si="371"/>
        <v>12.990000000000004</v>
      </c>
      <c r="FK573" s="22">
        <f t="shared" si="371"/>
        <v>13.19</v>
      </c>
      <c r="FL573" s="22">
        <f t="shared" si="371"/>
        <v>12.390000000000002</v>
      </c>
      <c r="FM573" s="22">
        <f t="shared" si="371"/>
        <v>12.890000000000002</v>
      </c>
      <c r="FN573" s="22">
        <f>FM573+(FM570-FN570)+1.7</f>
        <v>12.590000000000002</v>
      </c>
      <c r="FO573" s="22">
        <f t="shared" ref="FO573:FT573" si="372">FN573+(FN570-FO570)</f>
        <v>14.49</v>
      </c>
      <c r="FP573" s="22">
        <f t="shared" si="372"/>
        <v>16.690000000000005</v>
      </c>
      <c r="FQ573" s="22">
        <f t="shared" si="372"/>
        <v>12.990000000000002</v>
      </c>
      <c r="FR573" s="22">
        <f t="shared" si="372"/>
        <v>11.590000000000003</v>
      </c>
      <c r="FS573" s="22">
        <f t="shared" si="372"/>
        <v>13.690000000000005</v>
      </c>
      <c r="FT573" s="22">
        <f t="shared" si="372"/>
        <v>13.990000000000002</v>
      </c>
      <c r="FU573" s="22">
        <f>FT573+(FT570-FU570)-2.5</f>
        <v>11.29</v>
      </c>
      <c r="FV573" s="22">
        <f t="shared" ref="FV573:GA573" si="373">FU573+(FU570-FV570)</f>
        <v>11.89</v>
      </c>
      <c r="FW573" s="22">
        <f t="shared" si="373"/>
        <v>14.490000000000002</v>
      </c>
      <c r="FX573" s="22">
        <f t="shared" si="373"/>
        <v>11.190000000000005</v>
      </c>
      <c r="FY573" s="22">
        <f t="shared" si="373"/>
        <v>11.190000000000005</v>
      </c>
      <c r="FZ573" s="22">
        <f t="shared" si="373"/>
        <v>11.690000000000005</v>
      </c>
      <c r="GA573" s="22">
        <f t="shared" si="373"/>
        <v>12.29</v>
      </c>
      <c r="GB573" s="22">
        <f>GA573+(GA570-GB570)-0.26</f>
        <v>11.63</v>
      </c>
      <c r="GC573" s="22">
        <f t="shared" ref="GC573:GH573" si="374">GB573+(GB570-GC570)</f>
        <v>12.730000000000002</v>
      </c>
      <c r="GD573" s="22">
        <f t="shared" si="374"/>
        <v>11.730000000000002</v>
      </c>
      <c r="GE573" s="22">
        <f t="shared" si="374"/>
        <v>9.1300000000000008</v>
      </c>
      <c r="GF573" s="22">
        <f t="shared" si="374"/>
        <v>8.3300000000000036</v>
      </c>
      <c r="GG573" s="22">
        <f t="shared" si="374"/>
        <v>10.430000000000005</v>
      </c>
      <c r="GH573" s="22">
        <f t="shared" si="374"/>
        <v>13.03</v>
      </c>
      <c r="GI573" s="22">
        <f>GH573+(GH570-GI570)-0.48</f>
        <v>12.950000000000005</v>
      </c>
      <c r="GJ573" s="22">
        <f t="shared" ref="GJ573:GO573" si="375">GI573+(GI570-GJ570)</f>
        <v>13.950000000000005</v>
      </c>
      <c r="GK573" s="22">
        <f t="shared" si="375"/>
        <v>13.049999999999999</v>
      </c>
      <c r="GL573" s="22">
        <f t="shared" si="375"/>
        <v>10.850000000000003</v>
      </c>
      <c r="GM573" s="22">
        <f t="shared" si="375"/>
        <v>9.65</v>
      </c>
      <c r="GN573" s="22">
        <f t="shared" si="375"/>
        <v>9.2500000000000018</v>
      </c>
      <c r="GO573" s="22">
        <f t="shared" si="375"/>
        <v>10.250000000000002</v>
      </c>
      <c r="GP573" s="22">
        <f>GO573+(GO570-GP570)-0.06</f>
        <v>10.190000000000001</v>
      </c>
      <c r="GQ573" s="22">
        <f t="shared" ref="GQ573:GV573" si="376">GP573+(GP570-GQ570)</f>
        <v>10.690000000000001</v>
      </c>
      <c r="GR573" s="22">
        <f t="shared" si="376"/>
        <v>9.8900000000000041</v>
      </c>
      <c r="GS573" s="22">
        <f t="shared" si="376"/>
        <v>8.09</v>
      </c>
      <c r="GT573" s="22">
        <f t="shared" si="376"/>
        <v>7.8900000000000041</v>
      </c>
      <c r="GU573" s="22">
        <f t="shared" si="376"/>
        <v>8.09</v>
      </c>
      <c r="GV573" s="22">
        <f t="shared" si="376"/>
        <v>6.1900000000000013</v>
      </c>
      <c r="GW573" s="22">
        <f>GV573+(GV570-GW570)+0.55</f>
        <v>10.340000000000003</v>
      </c>
      <c r="GX573" s="22">
        <f t="shared" ref="GX573:HC573" si="377">GW573+(GW570-GX570)</f>
        <v>13.440000000000005</v>
      </c>
      <c r="GY573" s="22">
        <f t="shared" si="377"/>
        <v>13.740000000000002</v>
      </c>
      <c r="GZ573" s="22">
        <f t="shared" si="377"/>
        <v>13.04</v>
      </c>
      <c r="HA573" s="22">
        <f t="shared" si="377"/>
        <v>11.240000000000002</v>
      </c>
      <c r="HB573" s="22">
        <f t="shared" si="377"/>
        <v>11.740000000000002</v>
      </c>
      <c r="HC573" s="22">
        <f t="shared" si="377"/>
        <v>12.440000000000005</v>
      </c>
      <c r="HD573" s="22">
        <f>HC573+(HC570-HD570)-0.67</f>
        <v>10.47</v>
      </c>
      <c r="HE573" s="22">
        <f t="shared" ref="HE573:HJ573" si="378">HD573+(HD570-HE570)</f>
        <v>12.47</v>
      </c>
      <c r="HF573" s="22">
        <f t="shared" si="378"/>
        <v>13.270000000000005</v>
      </c>
      <c r="HG573" s="22">
        <f t="shared" si="378"/>
        <v>10.070000000000002</v>
      </c>
      <c r="HH573" s="22">
        <f t="shared" si="378"/>
        <v>9.7700000000000049</v>
      </c>
      <c r="HI573" s="22">
        <f t="shared" si="378"/>
        <v>9.5700000000000021</v>
      </c>
      <c r="HJ573" s="22">
        <f t="shared" si="378"/>
        <v>10.37</v>
      </c>
      <c r="HK573" s="22">
        <f>HJ573+(HJ570-HK570)-1.71</f>
        <v>8.66</v>
      </c>
      <c r="HL573" s="22">
        <f t="shared" ref="HL573:HQ573" si="379">HK573+(HK570-HL570)</f>
        <v>11.16</v>
      </c>
      <c r="HM573" s="22">
        <f t="shared" si="379"/>
        <v>12.16</v>
      </c>
      <c r="HN573" s="22">
        <f t="shared" si="379"/>
        <v>9.860000000000003</v>
      </c>
      <c r="HO573" s="22">
        <f t="shared" si="379"/>
        <v>11.16</v>
      </c>
      <c r="HP573" s="22">
        <f t="shared" si="379"/>
        <v>11.760000000000002</v>
      </c>
      <c r="HQ573" s="22">
        <f t="shared" si="379"/>
        <v>12.260000000000002</v>
      </c>
      <c r="HR573" s="22">
        <f>HQ573+(HQ570-HR570)+0.13</f>
        <v>12.490000000000004</v>
      </c>
      <c r="HS573" s="22">
        <f t="shared" ref="HS573:HX573" si="380">HR573+(HR570-HS570)</f>
        <v>13.490000000000004</v>
      </c>
      <c r="HT573" s="22">
        <f t="shared" si="380"/>
        <v>12.990000000000004</v>
      </c>
      <c r="HU573" s="22">
        <f t="shared" si="380"/>
        <v>10.390000000000002</v>
      </c>
      <c r="HV573" s="22">
        <f t="shared" si="380"/>
        <v>11.790000000000001</v>
      </c>
      <c r="HW573" s="22">
        <f t="shared" si="380"/>
        <v>11.790000000000001</v>
      </c>
      <c r="HX573" s="22">
        <f t="shared" si="380"/>
        <v>10.290000000000001</v>
      </c>
      <c r="HY573" s="22">
        <f>HX573+(HX570-HY570)+0.92</f>
        <v>10.71</v>
      </c>
      <c r="HZ573" s="22">
        <f t="shared" ref="HZ573:IS573" si="381">HY573+(HY570-HZ570)</f>
        <v>13.21</v>
      </c>
      <c r="IA573" s="22">
        <f t="shared" si="381"/>
        <v>16.010000000000005</v>
      </c>
      <c r="IB573" s="22">
        <f t="shared" si="381"/>
        <v>12.21</v>
      </c>
      <c r="IC573" s="22">
        <f t="shared" si="381"/>
        <v>12.71</v>
      </c>
      <c r="ID573" s="22">
        <f t="shared" si="381"/>
        <v>12.510000000000005</v>
      </c>
      <c r="IE573" s="22">
        <f t="shared" si="381"/>
        <v>11.910000000000004</v>
      </c>
      <c r="IF573" s="22">
        <f>IE573+(IE570-IF570)+0.16</f>
        <v>11.470000000000002</v>
      </c>
      <c r="IG573" s="22">
        <f t="shared" si="381"/>
        <v>13.870000000000001</v>
      </c>
      <c r="IH573" s="22">
        <f t="shared" si="381"/>
        <v>13.670000000000005</v>
      </c>
      <c r="II573" s="22">
        <f t="shared" si="381"/>
        <v>12.070000000000004</v>
      </c>
      <c r="IJ573" s="22">
        <f t="shared" si="381"/>
        <v>13.470000000000002</v>
      </c>
      <c r="IK573" s="22">
        <f t="shared" si="381"/>
        <v>13.470000000000002</v>
      </c>
      <c r="IL573" s="22">
        <f t="shared" si="381"/>
        <v>13.470000000000002</v>
      </c>
      <c r="IM573" s="22">
        <f>IL573+(IL570-IM570)-2.39</f>
        <v>11.280000000000005</v>
      </c>
      <c r="IN573" s="22">
        <f t="shared" si="381"/>
        <v>12.180000000000003</v>
      </c>
      <c r="IO573" s="22">
        <f t="shared" si="381"/>
        <v>12.880000000000006</v>
      </c>
      <c r="IP573" s="22">
        <f t="shared" si="381"/>
        <v>9.0800000000000018</v>
      </c>
      <c r="IQ573" s="22">
        <f t="shared" si="381"/>
        <v>5.98</v>
      </c>
      <c r="IR573" s="22">
        <f t="shared" si="381"/>
        <v>6.5800000000000018</v>
      </c>
      <c r="IS573" s="22">
        <f t="shared" si="381"/>
        <v>7.98</v>
      </c>
    </row>
    <row r="574" spans="1:255" ht="11.4" x14ac:dyDescent="0.2">
      <c r="A574" s="55" t="s">
        <v>33</v>
      </c>
      <c r="B574" s="86">
        <v>2.1800000000000002</v>
      </c>
      <c r="C574" s="55"/>
      <c r="D574" s="55"/>
      <c r="E574" s="55"/>
      <c r="F574" s="55"/>
      <c r="G574" s="55"/>
      <c r="H574" s="53">
        <f>SUM(B573:H573)</f>
        <v>-127.99999999999997</v>
      </c>
      <c r="I574" s="57">
        <v>-3.98</v>
      </c>
      <c r="J574" s="55"/>
      <c r="K574" s="55"/>
      <c r="L574" s="55"/>
      <c r="M574" s="55"/>
      <c r="N574" s="55"/>
      <c r="O574" s="53">
        <f>SUM(I573:O573)</f>
        <v>-104.96</v>
      </c>
      <c r="P574" s="57">
        <v>-0.15</v>
      </c>
      <c r="Q574" s="88"/>
      <c r="R574" s="55"/>
      <c r="S574" s="55"/>
      <c r="T574" s="55"/>
      <c r="U574" s="55"/>
      <c r="V574" s="91">
        <f>SUM(P573:V573)</f>
        <v>-95.009999999999991</v>
      </c>
      <c r="W574" s="57">
        <v>2.4900000000000002</v>
      </c>
      <c r="X574" s="55"/>
      <c r="Y574" s="55"/>
      <c r="Z574" s="55"/>
      <c r="AA574" s="55"/>
      <c r="AB574" s="55"/>
      <c r="AC574" s="91">
        <f>SUM(W573:AC573)</f>
        <v>-80.979999999999961</v>
      </c>
      <c r="AD574" s="92">
        <v>-0.86</v>
      </c>
      <c r="AE574" s="93"/>
      <c r="AF574" s="93"/>
      <c r="AG574" s="93"/>
      <c r="AH574" s="93"/>
      <c r="AI574" s="93"/>
      <c r="AJ574" s="91">
        <f>SUM(AD573:AJ573)</f>
        <v>-100.99999999999999</v>
      </c>
      <c r="AK574" s="57">
        <v>0.05</v>
      </c>
      <c r="AL574" s="55" t="s">
        <v>77</v>
      </c>
      <c r="AM574" s="55"/>
      <c r="AN574" s="55"/>
      <c r="AO574" s="55"/>
      <c r="AP574" s="88"/>
      <c r="AQ574" s="91">
        <f>SUM(AK573:AQ573)</f>
        <v>-76.94999999999996</v>
      </c>
      <c r="AR574" s="57">
        <v>-1.79</v>
      </c>
      <c r="AS574" s="55" t="s">
        <v>78</v>
      </c>
      <c r="AT574" s="55"/>
      <c r="AU574" s="55"/>
      <c r="AV574" s="55"/>
      <c r="AW574" s="88"/>
      <c r="AX574" s="91">
        <f>SUM(AR573:AX573)</f>
        <v>-77.94999999999996</v>
      </c>
      <c r="AY574" s="57">
        <v>1.05</v>
      </c>
      <c r="AZ574" s="55" t="s">
        <v>79</v>
      </c>
      <c r="BA574" s="55"/>
      <c r="BB574" s="55"/>
      <c r="BC574" s="55"/>
      <c r="BD574" s="88"/>
      <c r="BE574" s="91">
        <f>SUM(AY573:BE573)</f>
        <v>-23.999999999999968</v>
      </c>
      <c r="BF574" s="57">
        <v>2.69</v>
      </c>
      <c r="BG574" s="55"/>
      <c r="BH574" s="55"/>
      <c r="BI574" s="55"/>
      <c r="BJ574" s="55"/>
      <c r="BK574" s="88"/>
      <c r="BL574" s="91">
        <f>SUM(BF573:BL573)</f>
        <v>-11.969999999999969</v>
      </c>
      <c r="BM574" s="57">
        <v>-0.66</v>
      </c>
      <c r="BN574" s="55" t="s">
        <v>80</v>
      </c>
      <c r="BO574" s="55"/>
      <c r="BP574" s="55"/>
      <c r="BQ574" s="55"/>
      <c r="BR574" s="88"/>
      <c r="BS574" s="91">
        <f>SUM(BM573:BS573)</f>
        <v>-50.989999999999981</v>
      </c>
      <c r="BT574" s="57">
        <v>-0.85</v>
      </c>
      <c r="BU574" s="55" t="s">
        <v>80</v>
      </c>
      <c r="BV574" s="55"/>
      <c r="BW574" s="55"/>
      <c r="BX574" s="55"/>
      <c r="BY574" s="88"/>
      <c r="BZ574" s="91">
        <f>SUM(BT573:BZ573)</f>
        <v>15.960000000000012</v>
      </c>
      <c r="CA574" s="57">
        <v>-1.8</v>
      </c>
      <c r="CB574" s="55" t="s">
        <v>81</v>
      </c>
      <c r="CC574" s="55"/>
      <c r="CD574" s="55"/>
      <c r="CE574" s="55"/>
      <c r="CF574" s="88"/>
      <c r="CG574" s="91">
        <f>SUM(CA573:CG573)</f>
        <v>68.960000000000022</v>
      </c>
      <c r="CH574" s="57">
        <v>1.84</v>
      </c>
      <c r="CI574" s="55" t="s">
        <v>78</v>
      </c>
      <c r="CJ574" s="55"/>
      <c r="CK574" s="55"/>
      <c r="CL574" s="55"/>
      <c r="CM574" s="88"/>
      <c r="CN574" s="91">
        <f>SUM(CH573:CN573)</f>
        <v>46.040000000000013</v>
      </c>
      <c r="CO574" s="57">
        <v>0.66</v>
      </c>
      <c r="CP574" s="55" t="s">
        <v>79</v>
      </c>
      <c r="CQ574" s="55"/>
      <c r="CR574" s="55"/>
      <c r="CS574" s="55"/>
      <c r="CT574" s="88"/>
      <c r="CU574" s="91">
        <f>SUM(CO573:CU573)</f>
        <v>102.96000000000001</v>
      </c>
      <c r="CV574" s="57">
        <v>-0.56000000000000005</v>
      </c>
      <c r="CW574" s="55"/>
      <c r="CX574" s="55"/>
      <c r="CY574" s="55"/>
      <c r="CZ574" s="55"/>
      <c r="DA574" s="88"/>
      <c r="DB574" s="91">
        <f>SUM(CV573:DB573)</f>
        <v>108.04000000000002</v>
      </c>
      <c r="DC574" s="57">
        <v>0.08</v>
      </c>
      <c r="DD574" s="55"/>
      <c r="DE574" s="55"/>
      <c r="DF574" s="55"/>
      <c r="DG574" s="55"/>
      <c r="DH574" s="88"/>
      <c r="DI574" s="91">
        <f>SUM(DC573:DI573)</f>
        <v>118.99999999999999</v>
      </c>
      <c r="DJ574" s="57">
        <v>0.48</v>
      </c>
      <c r="DK574" s="55"/>
      <c r="DL574" s="55"/>
      <c r="DM574" s="55"/>
      <c r="DN574" s="55"/>
      <c r="DO574" s="88"/>
      <c r="DP574" s="91">
        <f>SUM(DJ573:DP573)</f>
        <v>117.96000000000001</v>
      </c>
      <c r="DQ574" s="97">
        <v>-2.63</v>
      </c>
      <c r="DR574" s="55"/>
      <c r="DS574" s="55"/>
      <c r="DT574" s="55"/>
      <c r="DU574" s="55"/>
      <c r="DV574" s="55"/>
      <c r="DW574" s="53">
        <f>SUM(DQ573:DW573)</f>
        <v>98.950000000000017</v>
      </c>
      <c r="DX574" s="97">
        <v>1.43</v>
      </c>
      <c r="DY574" s="55" t="s">
        <v>82</v>
      </c>
      <c r="DZ574" s="55"/>
      <c r="EA574" s="55"/>
      <c r="EB574" s="55"/>
      <c r="EC574" s="55"/>
      <c r="ED574" s="53">
        <f>SUM(DX573:ED573)+10</f>
        <v>116.96000000000001</v>
      </c>
      <c r="EE574" s="97">
        <v>-0.22</v>
      </c>
      <c r="EF574" s="55"/>
      <c r="EG574" s="55"/>
      <c r="EH574" s="55"/>
      <c r="EI574" s="55"/>
      <c r="EJ574" s="55"/>
      <c r="EK574" s="53">
        <f>SUM(EE573:EK573)</f>
        <v>105.02000000000002</v>
      </c>
      <c r="EL574" s="97">
        <v>0.02</v>
      </c>
      <c r="EM574" s="55"/>
      <c r="EN574" s="55"/>
      <c r="EO574" s="55"/>
      <c r="EP574" s="55"/>
      <c r="EQ574" s="55"/>
      <c r="ER574" s="53">
        <f>SUM(EL573:ER573)</f>
        <v>105.96000000000002</v>
      </c>
      <c r="ES574" s="57">
        <v>1.2</v>
      </c>
      <c r="ET574" s="55"/>
      <c r="EU574" s="55"/>
      <c r="EV574" s="55"/>
      <c r="EW574" s="55"/>
      <c r="EX574" s="55"/>
      <c r="EY574" s="91">
        <f>SUM(ES573:EY573)</f>
        <v>107.96000000000001</v>
      </c>
      <c r="EZ574" s="57">
        <v>-1.59</v>
      </c>
      <c r="FA574" s="55"/>
      <c r="FB574" s="55"/>
      <c r="FC574" s="55"/>
      <c r="FD574" s="55"/>
      <c r="FE574" s="55"/>
      <c r="FF574" s="53">
        <f>SUM(EZ573:FF573)</f>
        <v>105.03</v>
      </c>
      <c r="FG574" s="57">
        <v>-0.4</v>
      </c>
      <c r="FH574" s="55" t="s">
        <v>83</v>
      </c>
      <c r="FI574" s="55"/>
      <c r="FJ574" s="55"/>
      <c r="FK574" s="55"/>
      <c r="FL574" s="55"/>
      <c r="FM574" s="53">
        <f>SUM(FG573:FM573)+15</f>
        <v>110.03</v>
      </c>
      <c r="FN574" s="57">
        <v>1.7</v>
      </c>
      <c r="FO574" s="55" t="s">
        <v>84</v>
      </c>
      <c r="FP574" s="55"/>
      <c r="FQ574" s="55"/>
      <c r="FR574" s="55"/>
      <c r="FS574" s="55"/>
      <c r="FT574" s="53">
        <f>SUM(FN573:FT573)</f>
        <v>96.03000000000003</v>
      </c>
      <c r="FU574" s="57">
        <v>-2.5</v>
      </c>
      <c r="FV574" s="55"/>
      <c r="FW574" s="55"/>
      <c r="FX574" s="55"/>
      <c r="FY574" s="55"/>
      <c r="FZ574" s="55"/>
      <c r="GA574" s="91">
        <f>SUM(FU573:GA573)</f>
        <v>84.03</v>
      </c>
      <c r="GB574" s="92">
        <v>-0.26</v>
      </c>
      <c r="GC574" s="93"/>
      <c r="GD574" s="55"/>
      <c r="GE574" s="55"/>
      <c r="GF574" s="55"/>
      <c r="GG574" s="55"/>
      <c r="GH574" s="53">
        <f>SUM(GB573:GH573)</f>
        <v>77.010000000000019</v>
      </c>
      <c r="GI574" s="92">
        <v>-0.48</v>
      </c>
      <c r="GJ574" s="55"/>
      <c r="GK574" s="55"/>
      <c r="GL574" s="55"/>
      <c r="GM574" s="55"/>
      <c r="GN574" s="55"/>
      <c r="GO574" s="53">
        <f>SUM(GI573:GO573)</f>
        <v>79.950000000000017</v>
      </c>
      <c r="GP574" s="57">
        <v>-0.06</v>
      </c>
      <c r="GQ574" s="55" t="s">
        <v>85</v>
      </c>
      <c r="GR574" s="55"/>
      <c r="GS574" s="55"/>
      <c r="GT574" s="55"/>
      <c r="GU574" s="55"/>
      <c r="GV574" s="53">
        <f>SUM(GP573:GV573)-11</f>
        <v>50.030000000000015</v>
      </c>
      <c r="GW574" s="57">
        <v>0.55000000000000004</v>
      </c>
      <c r="GX574" s="55"/>
      <c r="GY574" s="55"/>
      <c r="GZ574" s="55"/>
      <c r="HA574" s="55"/>
      <c r="HB574" s="55"/>
      <c r="HC574" s="53">
        <f>SUM(GW573:HC573)</f>
        <v>85.980000000000018</v>
      </c>
      <c r="HD574" s="57">
        <v>-0.67</v>
      </c>
      <c r="HE574" s="55"/>
      <c r="HF574" s="55"/>
      <c r="HG574" s="55"/>
      <c r="HH574" s="55"/>
      <c r="HI574" s="55"/>
      <c r="HJ574" s="53">
        <f>SUM(HD573:HJ573)</f>
        <v>75.990000000000023</v>
      </c>
      <c r="HK574" s="57">
        <v>-1.71</v>
      </c>
      <c r="HL574" s="55"/>
      <c r="HM574" s="55"/>
      <c r="HN574" s="55"/>
      <c r="HO574" s="55"/>
      <c r="HP574" s="55"/>
      <c r="HQ574" s="53">
        <f>SUM(HK573:HQ573)</f>
        <v>77.02000000000001</v>
      </c>
      <c r="HR574" s="57">
        <v>0.13</v>
      </c>
      <c r="HS574" s="55" t="s">
        <v>89</v>
      </c>
      <c r="HT574" s="55"/>
      <c r="HU574" s="55"/>
      <c r="HV574" s="55"/>
      <c r="HW574" s="55"/>
      <c r="HX574" s="53">
        <f>SUM(HR573:HX573)+18.5-6.7</f>
        <v>95.030000000000015</v>
      </c>
      <c r="HY574" s="57">
        <v>0.92</v>
      </c>
      <c r="HZ574" s="123" t="s">
        <v>92</v>
      </c>
      <c r="IA574" s="55"/>
      <c r="IB574" s="55"/>
      <c r="IC574" s="55"/>
      <c r="ID574" s="55"/>
      <c r="IE574" s="53">
        <f>SUM(HY573:IE573)-5.3+6</f>
        <v>89.970000000000013</v>
      </c>
      <c r="IF574" s="57">
        <v>0.16</v>
      </c>
      <c r="IG574" s="123" t="s">
        <v>93</v>
      </c>
      <c r="IH574" s="55"/>
      <c r="II574" s="55"/>
      <c r="IJ574" s="55"/>
      <c r="IK574" s="55"/>
      <c r="IL574" s="53">
        <f>SUM(IF573:IL573)-0.5</f>
        <v>90.990000000000009</v>
      </c>
      <c r="IM574" s="57">
        <v>-2.39</v>
      </c>
      <c r="IN574" s="55"/>
      <c r="IO574" s="55"/>
      <c r="IP574" s="55"/>
      <c r="IQ574" s="55"/>
      <c r="IR574" s="55"/>
      <c r="IS574" s="53">
        <f>SUM(IM573:IS573)</f>
        <v>65.960000000000022</v>
      </c>
    </row>
    <row r="575" spans="1:255" s="30" customFormat="1" ht="11.4" x14ac:dyDescent="0.2">
      <c r="A575" s="30" t="s">
        <v>30</v>
      </c>
      <c r="B575" s="90">
        <f>IM368+B574</f>
        <v>8.1400000000000023</v>
      </c>
      <c r="H575" s="89">
        <v>73</v>
      </c>
      <c r="I575" s="90">
        <f>B575+I574</f>
        <v>4.1600000000000019</v>
      </c>
      <c r="O575" s="89">
        <v>71</v>
      </c>
      <c r="P575" s="90">
        <f>I575+P574</f>
        <v>4.0100000000000016</v>
      </c>
      <c r="V575" s="89">
        <v>91</v>
      </c>
      <c r="W575" s="90">
        <f>W574+P575</f>
        <v>6.5000000000000018</v>
      </c>
      <c r="AC575" s="89">
        <v>63</v>
      </c>
      <c r="AD575" s="90">
        <f>AD574+W575</f>
        <v>5.6400000000000015</v>
      </c>
      <c r="AJ575" s="89">
        <v>85</v>
      </c>
      <c r="AK575" s="90">
        <f>AK574+AD575</f>
        <v>5.6900000000000013</v>
      </c>
      <c r="AQ575" s="89">
        <v>91</v>
      </c>
      <c r="AR575" s="90">
        <f>AR574+AK575</f>
        <v>3.9000000000000012</v>
      </c>
      <c r="AX575" s="89">
        <v>91</v>
      </c>
      <c r="AY575" s="90">
        <f>AY574+AR575</f>
        <v>4.9500000000000011</v>
      </c>
      <c r="BE575" s="89">
        <v>91</v>
      </c>
      <c r="BF575" s="90">
        <f>BF574+AY575</f>
        <v>7.6400000000000006</v>
      </c>
      <c r="BL575" s="89">
        <v>91</v>
      </c>
      <c r="BM575" s="90">
        <f>BM574+BF575</f>
        <v>6.98</v>
      </c>
      <c r="BS575" s="89">
        <v>91</v>
      </c>
      <c r="BT575" s="90">
        <f>BT574+BM575</f>
        <v>6.1300000000000008</v>
      </c>
      <c r="BZ575" s="89">
        <v>91</v>
      </c>
      <c r="CA575" s="90">
        <f>CA574+BT575</f>
        <v>4.330000000000001</v>
      </c>
      <c r="CG575" s="89">
        <v>91</v>
      </c>
      <c r="CH575" s="90">
        <f>CH574+CA575</f>
        <v>6.1700000000000008</v>
      </c>
      <c r="CN575" s="89">
        <v>91</v>
      </c>
      <c r="CO575" s="90">
        <f>CO574+CH575</f>
        <v>6.830000000000001</v>
      </c>
      <c r="CU575" s="89">
        <v>91</v>
      </c>
      <c r="CV575" s="90">
        <f>CV574+CO575</f>
        <v>6.2700000000000014</v>
      </c>
      <c r="DB575" s="89">
        <v>91</v>
      </c>
      <c r="DC575" s="90">
        <f>DC574+CV575</f>
        <v>6.3500000000000014</v>
      </c>
      <c r="DI575" s="89">
        <v>91</v>
      </c>
      <c r="DJ575" s="90">
        <f>DJ574+DC575</f>
        <v>6.8300000000000018</v>
      </c>
      <c r="DP575" s="89">
        <v>91</v>
      </c>
      <c r="DQ575" s="98">
        <f>DJ575+DQ574</f>
        <v>4.200000000000002</v>
      </c>
      <c r="DW575" s="89">
        <v>78</v>
      </c>
      <c r="DX575" s="98">
        <f>DQ575+DX574</f>
        <v>5.6300000000000017</v>
      </c>
      <c r="ED575" s="89">
        <v>79</v>
      </c>
      <c r="EE575" s="98">
        <f>DX575+EE574</f>
        <v>5.4100000000000019</v>
      </c>
      <c r="EK575" s="89">
        <v>62</v>
      </c>
      <c r="EL575" s="98">
        <f>EE575+EL574</f>
        <v>5.4300000000000015</v>
      </c>
      <c r="ER575" s="89">
        <v>49</v>
      </c>
      <c r="ES575" s="115">
        <f>EL575+ES574</f>
        <v>6.6300000000000017</v>
      </c>
      <c r="EY575" s="89">
        <v>42</v>
      </c>
      <c r="EZ575" s="115">
        <f>ES575+EZ574</f>
        <v>5.0400000000000018</v>
      </c>
      <c r="FF575" s="89">
        <v>13</v>
      </c>
      <c r="FG575" s="115">
        <f>EZ575+FG574</f>
        <v>4.6400000000000015</v>
      </c>
      <c r="FM575" s="89">
        <v>4</v>
      </c>
      <c r="FN575" s="115">
        <f>FG575+FN574</f>
        <v>6.3400000000000016</v>
      </c>
      <c r="FT575" s="89">
        <v>12</v>
      </c>
      <c r="FU575" s="115">
        <f>FN575+FU574</f>
        <v>3.8400000000000016</v>
      </c>
      <c r="GA575" s="89">
        <v>9</v>
      </c>
      <c r="GB575" s="115">
        <f>FU575+GB574</f>
        <v>3.5800000000000018</v>
      </c>
      <c r="GH575" s="89">
        <v>-20</v>
      </c>
      <c r="GI575" s="115">
        <f>GB575+GI574</f>
        <v>3.1000000000000019</v>
      </c>
      <c r="GO575" s="89">
        <v>5</v>
      </c>
      <c r="GP575" s="115">
        <f>GI575+GP574</f>
        <v>3.0400000000000018</v>
      </c>
      <c r="GQ575" s="123" t="s">
        <v>87</v>
      </c>
      <c r="GV575" s="89">
        <v>-69</v>
      </c>
      <c r="GW575" s="115">
        <f>GP575+GW574</f>
        <v>3.5900000000000016</v>
      </c>
      <c r="HC575" s="89">
        <v>-73</v>
      </c>
      <c r="HD575" s="115">
        <f>GW575+HD574</f>
        <v>2.9200000000000017</v>
      </c>
      <c r="HJ575" s="89">
        <v>-116</v>
      </c>
      <c r="HK575" s="115">
        <f>HD575+HK574</f>
        <v>1.2100000000000017</v>
      </c>
      <c r="HQ575" s="89">
        <v>-173</v>
      </c>
      <c r="HR575" s="115">
        <f>HK575+HR574</f>
        <v>1.3400000000000016</v>
      </c>
      <c r="HS575" s="123" t="s">
        <v>91</v>
      </c>
      <c r="HX575" s="89">
        <v>0</v>
      </c>
      <c r="HY575" s="115">
        <f>HR575+HY574</f>
        <v>2.2600000000000016</v>
      </c>
      <c r="HZ575" s="123" t="s">
        <v>90</v>
      </c>
      <c r="IE575" s="89">
        <v>0</v>
      </c>
      <c r="IF575" s="115">
        <f>HY575+IF574</f>
        <v>2.4200000000000017</v>
      </c>
      <c r="IG575" s="123"/>
      <c r="IL575" s="89">
        <v>0</v>
      </c>
      <c r="IM575" s="115">
        <f>IF575+IM574</f>
        <v>3.0000000000001581E-2</v>
      </c>
      <c r="IS575" s="89">
        <v>0</v>
      </c>
    </row>
    <row r="576" spans="1:255" x14ac:dyDescent="0.2">
      <c r="A576" s="32" t="s">
        <v>45</v>
      </c>
      <c r="B576" s="32"/>
      <c r="C576" s="32"/>
      <c r="D576" s="32"/>
      <c r="E576" s="32"/>
      <c r="F576" s="32"/>
      <c r="G576" s="32"/>
      <c r="H576" s="32">
        <f>SUM(B568:H568)</f>
        <v>585.79999999999995</v>
      </c>
      <c r="I576" s="32">
        <f>H576/7</f>
        <v>83.685714285714283</v>
      </c>
      <c r="J576" s="32"/>
      <c r="K576" s="32"/>
      <c r="L576" s="32"/>
      <c r="M576" s="32"/>
      <c r="N576" s="32"/>
      <c r="O576" s="32">
        <f>SUM(I568:O568)</f>
        <v>534.90000000000009</v>
      </c>
      <c r="P576" s="32">
        <f>O576/7</f>
        <v>76.414285714285725</v>
      </c>
      <c r="Q576" s="32"/>
      <c r="R576" s="32"/>
      <c r="S576" s="32"/>
      <c r="T576" s="32"/>
      <c r="U576" s="32"/>
      <c r="V576" s="32">
        <f>SUM(P568:V568)</f>
        <v>523.9</v>
      </c>
      <c r="W576" s="32">
        <f>V576/7</f>
        <v>74.842857142857142</v>
      </c>
      <c r="X576" s="32"/>
      <c r="Y576" s="32"/>
      <c r="Z576" s="32"/>
      <c r="AA576" s="32"/>
      <c r="AB576" s="32"/>
      <c r="AC576" s="27">
        <f>SUM(W568:AC568)</f>
        <v>527.29999999999995</v>
      </c>
      <c r="AD576" s="32">
        <f>AC576/7</f>
        <v>75.328571428571422</v>
      </c>
      <c r="AE576" s="32"/>
      <c r="AF576" s="32"/>
      <c r="AG576" s="32"/>
      <c r="AH576" s="32"/>
      <c r="AI576" s="32"/>
      <c r="AJ576" s="32">
        <f>SUM(AD568:AJ568)</f>
        <v>541.29999999999995</v>
      </c>
      <c r="AK576" s="32">
        <f>AJ576/7</f>
        <v>77.328571428571422</v>
      </c>
      <c r="AL576" s="32"/>
      <c r="AM576" s="32"/>
      <c r="AN576" s="32"/>
      <c r="AO576" s="32"/>
      <c r="AP576" s="32"/>
      <c r="AQ576" s="32">
        <f>SUM(AK568:AQ568)</f>
        <v>517.6</v>
      </c>
      <c r="AR576" s="32">
        <f>AQ576/7</f>
        <v>73.94285714285715</v>
      </c>
      <c r="AS576" s="32"/>
      <c r="AT576" s="32"/>
      <c r="AU576" s="32"/>
      <c r="AV576" s="32"/>
      <c r="AW576" s="32"/>
      <c r="AX576" s="32">
        <f>SUM(AR568:AX568)</f>
        <v>505.29999999999995</v>
      </c>
      <c r="AY576" s="32">
        <f>AX576/7</f>
        <v>72.185714285714283</v>
      </c>
      <c r="AZ576" s="32"/>
      <c r="BA576" s="32"/>
      <c r="BB576" s="32"/>
      <c r="BC576" s="32"/>
      <c r="BD576" s="32"/>
      <c r="BE576" s="32">
        <f>SUM(AY568:BE568)</f>
        <v>458.7</v>
      </c>
      <c r="BF576" s="32">
        <f>BE576/7</f>
        <v>65.528571428571425</v>
      </c>
      <c r="BG576" s="32"/>
      <c r="BH576" s="32"/>
      <c r="BI576" s="32"/>
      <c r="BJ576" s="32"/>
      <c r="BK576" s="32"/>
      <c r="BL576" s="32">
        <f>SUM(BF568:BL568)</f>
        <v>465.5</v>
      </c>
      <c r="BM576" s="32">
        <f>BL576/7</f>
        <v>66.5</v>
      </c>
      <c r="BN576" s="32"/>
      <c r="BO576" s="32"/>
      <c r="BP576" s="32"/>
      <c r="BQ576" s="32"/>
      <c r="BR576" s="32"/>
      <c r="BS576" s="32">
        <f>SUM(BM568:BS568)</f>
        <v>499.9</v>
      </c>
      <c r="BT576" s="32">
        <f>BS576/7</f>
        <v>71.414285714285711</v>
      </c>
      <c r="BU576" s="32"/>
      <c r="BV576" s="32"/>
      <c r="BW576" s="32"/>
      <c r="BX576" s="32"/>
      <c r="BY576" s="32"/>
      <c r="BZ576" s="32">
        <f>SUM(BT568:BZ568)</f>
        <v>427</v>
      </c>
      <c r="CA576" s="32">
        <f>BZ576/7</f>
        <v>61</v>
      </c>
      <c r="CB576" s="32"/>
      <c r="CC576" s="32"/>
      <c r="CD576" s="32"/>
      <c r="CE576" s="32"/>
      <c r="CF576" s="32"/>
      <c r="CG576" s="32">
        <f>SUM(CA568:CG568)</f>
        <v>361.4</v>
      </c>
      <c r="CH576" s="32">
        <f>CG576/7</f>
        <v>51.628571428571426</v>
      </c>
      <c r="CI576" s="32"/>
      <c r="CJ576" s="32"/>
      <c r="CK576" s="32"/>
      <c r="CL576" s="32"/>
      <c r="CM576" s="32"/>
      <c r="CN576" s="32">
        <f>SUM(CH568:CN568)</f>
        <v>397.20000000000005</v>
      </c>
      <c r="CO576" s="32">
        <f>CN576/7</f>
        <v>56.742857142857147</v>
      </c>
      <c r="CP576" s="32"/>
      <c r="CQ576" s="32"/>
      <c r="CR576" s="32"/>
      <c r="CS576" s="32"/>
      <c r="CT576" s="32"/>
      <c r="CU576" s="32">
        <f>SUM(CO568:CU568)</f>
        <v>344.9</v>
      </c>
      <c r="CV576" s="32">
        <f>CU576/7</f>
        <v>49.271428571428565</v>
      </c>
      <c r="CW576" s="32"/>
      <c r="CX576" s="32"/>
      <c r="CY576" s="32"/>
      <c r="CZ576" s="32"/>
      <c r="DA576" s="32"/>
      <c r="DB576" s="32">
        <f>SUM(CV568:DB568)</f>
        <v>335.90000000000003</v>
      </c>
      <c r="DC576" s="32">
        <f>DB576/7</f>
        <v>47.985714285714288</v>
      </c>
      <c r="DD576" s="32"/>
      <c r="DE576" s="32"/>
      <c r="DF576" s="32"/>
      <c r="DG576" s="32"/>
      <c r="DH576" s="32"/>
      <c r="DI576" s="125">
        <f>SUM(DC568:DI568)</f>
        <v>325.5</v>
      </c>
      <c r="DJ576" s="32">
        <f>DI576/7</f>
        <v>46.5</v>
      </c>
      <c r="DK576" s="32"/>
      <c r="DL576" s="32"/>
      <c r="DM576" s="32"/>
      <c r="DN576" s="32"/>
      <c r="DO576" s="32"/>
      <c r="DP576" s="125">
        <f>SUM(DJ568:DP568)</f>
        <v>329.9</v>
      </c>
      <c r="DQ576" s="32">
        <f>DP576/7</f>
        <v>47.128571428571426</v>
      </c>
      <c r="DR576" s="32"/>
      <c r="DS576" s="32"/>
      <c r="DT576" s="32"/>
      <c r="DU576" s="32"/>
      <c r="DV576" s="32"/>
      <c r="DW576" s="125">
        <f>SUM(DQ568:DW568)</f>
        <v>330.50000000000006</v>
      </c>
      <c r="DX576" s="32">
        <f>DW576/7</f>
        <v>47.214285714285722</v>
      </c>
      <c r="DY576" s="32"/>
      <c r="DZ576" s="32"/>
      <c r="EA576" s="32"/>
      <c r="EB576" s="32"/>
      <c r="EC576" s="32"/>
      <c r="ED576" s="32">
        <f>SUM(DX568:ED568)</f>
        <v>332.5</v>
      </c>
      <c r="EE576" s="32">
        <f>ED576/7</f>
        <v>47.5</v>
      </c>
      <c r="EF576" s="32"/>
      <c r="EG576" s="32"/>
      <c r="EH576" s="32"/>
      <c r="EI576" s="32"/>
      <c r="EJ576" s="32"/>
      <c r="EK576" s="32">
        <f>SUM(EE568:EK568)</f>
        <v>332.90000000000003</v>
      </c>
      <c r="EL576" s="32">
        <f>EK576/7</f>
        <v>47.557142857142864</v>
      </c>
      <c r="EM576" s="32"/>
      <c r="EN576" s="32"/>
      <c r="EO576" s="32"/>
      <c r="EP576" s="32"/>
      <c r="EQ576" s="32"/>
      <c r="ER576" s="32">
        <f>SUM(EL568:ER568)</f>
        <v>332.6</v>
      </c>
      <c r="ES576" s="32">
        <f>ER576/7</f>
        <v>47.51428571428572</v>
      </c>
      <c r="ET576" s="32"/>
      <c r="EU576" s="32"/>
      <c r="EV576" s="32"/>
      <c r="EW576" s="32"/>
      <c r="EX576" s="32"/>
      <c r="EY576" s="32">
        <f>SUM(ES568:EY568)</f>
        <v>338.5</v>
      </c>
      <c r="EZ576" s="32">
        <f>EY576/7</f>
        <v>48.357142857142854</v>
      </c>
      <c r="FA576" s="32"/>
      <c r="FB576" s="32"/>
      <c r="FC576" s="32"/>
      <c r="FD576" s="32"/>
      <c r="FE576" s="32"/>
      <c r="FF576" s="125">
        <f>SUM(EZ568:FF568)</f>
        <v>330.29999999999995</v>
      </c>
      <c r="FG576" s="32">
        <f>FF576/7</f>
        <v>47.185714285714276</v>
      </c>
      <c r="FH576" s="32"/>
      <c r="FI576" s="32"/>
      <c r="FJ576" s="32"/>
      <c r="FK576" s="32"/>
      <c r="FL576" s="32"/>
      <c r="FM576" s="32">
        <f>SUM(FG568:FM568)</f>
        <v>337.5</v>
      </c>
      <c r="FN576" s="32">
        <f>FM576/7</f>
        <v>48.214285714285715</v>
      </c>
      <c r="FO576" s="32"/>
      <c r="FP576" s="32"/>
      <c r="FQ576" s="32"/>
      <c r="FR576" s="32"/>
      <c r="FS576" s="32"/>
      <c r="FT576" s="32">
        <f>SUM(FN568:FT568)</f>
        <v>348.4</v>
      </c>
      <c r="FU576" s="32">
        <f>FT576/7</f>
        <v>49.771428571428565</v>
      </c>
      <c r="FV576" s="32"/>
      <c r="FW576" s="32"/>
      <c r="FX576" s="32"/>
      <c r="FY576" s="32"/>
      <c r="FZ576" s="32"/>
      <c r="GA576" s="27">
        <f>SUM(FU568:GA568)</f>
        <v>342.90000000000003</v>
      </c>
      <c r="GB576" s="27">
        <f>GA576/7</f>
        <v>48.985714285714288</v>
      </c>
      <c r="GC576" s="27"/>
      <c r="GD576" s="32"/>
      <c r="GE576" s="32"/>
      <c r="GF576" s="32"/>
      <c r="GG576" s="32"/>
      <c r="GH576" s="32">
        <f>SUM(GB568:GH568)</f>
        <v>348.09999999999997</v>
      </c>
      <c r="GI576" s="32">
        <f>GH576/7</f>
        <v>49.728571428571421</v>
      </c>
      <c r="GJ576" s="32"/>
      <c r="GK576" s="32"/>
      <c r="GL576" s="32"/>
      <c r="GM576" s="32"/>
      <c r="GN576" s="32"/>
      <c r="GO576" s="32">
        <f>SUM(GI568:GO568)</f>
        <v>341.8</v>
      </c>
      <c r="GP576" s="32">
        <f>GO576/7</f>
        <v>48.828571428571429</v>
      </c>
      <c r="GQ576" s="32" t="s">
        <v>86</v>
      </c>
      <c r="GR576" s="32"/>
      <c r="GS576" s="32"/>
      <c r="GT576" s="32"/>
      <c r="GU576" s="32"/>
      <c r="GV576" s="32">
        <f>SUM(GP568:GV568)</f>
        <v>360.3</v>
      </c>
      <c r="GW576" s="32">
        <f>GV576/7</f>
        <v>51.471428571428575</v>
      </c>
      <c r="GX576" s="32"/>
      <c r="GY576" s="32"/>
      <c r="GZ576" s="32"/>
      <c r="HA576" s="32"/>
      <c r="HB576" s="32"/>
      <c r="HC576" s="32">
        <f>SUM(GW568:HC568)</f>
        <v>339.2</v>
      </c>
      <c r="HD576" s="32">
        <f>HC576/7</f>
        <v>48.457142857142856</v>
      </c>
      <c r="HE576" s="32"/>
      <c r="HF576" s="32"/>
      <c r="HG576" s="32"/>
      <c r="HH576" s="32"/>
      <c r="HI576" s="32"/>
      <c r="HJ576" s="32">
        <f>SUM(HD568:HJ568)</f>
        <v>344.5</v>
      </c>
      <c r="HK576" s="32">
        <f>HJ576/7</f>
        <v>49.214285714285715</v>
      </c>
      <c r="HL576" s="32"/>
      <c r="HM576" s="32"/>
      <c r="HN576" s="32"/>
      <c r="HO576" s="32"/>
      <c r="HP576" s="32"/>
      <c r="HQ576" s="32">
        <f>SUM(HK568:HQ568)</f>
        <v>331.50000000000006</v>
      </c>
      <c r="HR576" s="32">
        <f>HQ576/7</f>
        <v>47.357142857142868</v>
      </c>
      <c r="HS576" s="32"/>
      <c r="HT576" s="32"/>
      <c r="HU576" s="32"/>
      <c r="HV576" s="32"/>
      <c r="HW576" s="32"/>
      <c r="HX576" s="32">
        <f>SUM(HR568:HX568)</f>
        <v>326.2</v>
      </c>
      <c r="HY576" s="32">
        <f>HX576/7</f>
        <v>46.6</v>
      </c>
      <c r="HZ576" s="32">
        <v>332.6</v>
      </c>
      <c r="IA576" s="27">
        <v>338.5</v>
      </c>
      <c r="IB576" s="32">
        <v>330.3</v>
      </c>
      <c r="IC576" s="32"/>
      <c r="ID576" s="32"/>
      <c r="IE576" s="32">
        <f>SUM(HY568:IE568)</f>
        <v>326.59999999999997</v>
      </c>
      <c r="IF576" s="32">
        <f>IE576/7</f>
        <v>46.657142857142851</v>
      </c>
      <c r="IG576" s="32"/>
      <c r="IH576" s="32"/>
      <c r="II576" s="32"/>
      <c r="IJ576" s="32"/>
      <c r="IK576" s="32"/>
      <c r="IL576" s="32">
        <f>SUM(IF568:IL568)</f>
        <v>325.50000000000006</v>
      </c>
      <c r="IM576" s="32">
        <f>IL576/7</f>
        <v>46.500000000000007</v>
      </c>
      <c r="IN576" s="32"/>
      <c r="IO576" s="32"/>
      <c r="IP576" s="32"/>
      <c r="IQ576" s="32"/>
      <c r="IR576" s="32"/>
      <c r="IS576" s="32">
        <f>SUM(IM568:IS568)</f>
        <v>334.3</v>
      </c>
    </row>
    <row r="577" spans="1:253" x14ac:dyDescent="0.2">
      <c r="A577" s="32" t="s">
        <v>46</v>
      </c>
      <c r="B577" s="32"/>
      <c r="C577" s="32"/>
      <c r="D577" s="32"/>
      <c r="E577" s="32"/>
      <c r="F577" s="32"/>
      <c r="G577" s="32"/>
      <c r="H577" s="32">
        <f>SUM(B569:H569)</f>
        <v>573.65</v>
      </c>
      <c r="I577" s="32">
        <f>H577/7</f>
        <v>81.95</v>
      </c>
      <c r="J577" s="32">
        <v>47.4</v>
      </c>
      <c r="K577" s="32"/>
      <c r="L577" s="32"/>
      <c r="M577" s="32"/>
      <c r="N577" s="32"/>
      <c r="O577" s="32">
        <f>SUM(I569:O569)</f>
        <v>568.74099999999999</v>
      </c>
      <c r="P577" s="32">
        <f>O577/7</f>
        <v>81.248714285714286</v>
      </c>
      <c r="Q577" s="32">
        <v>47.4</v>
      </c>
      <c r="R577" s="32"/>
      <c r="S577" s="32"/>
      <c r="T577" s="32"/>
      <c r="U577" s="32"/>
      <c r="V577" s="32">
        <f>SUM(P569:V569)</f>
        <v>559.67399999999998</v>
      </c>
      <c r="W577" s="32">
        <f>V577/7</f>
        <v>79.953428571428574</v>
      </c>
      <c r="X577" s="32">
        <v>47.4</v>
      </c>
      <c r="Y577" s="32"/>
      <c r="Z577" s="32"/>
      <c r="AA577" s="32"/>
      <c r="AB577" s="32"/>
      <c r="AC577" s="32">
        <f>SUM(W569:AC569)</f>
        <v>546.58399999999995</v>
      </c>
      <c r="AD577" s="32">
        <f>AC577/7</f>
        <v>78.08342857142857</v>
      </c>
      <c r="AE577" s="32">
        <v>47.4</v>
      </c>
      <c r="AF577" s="32"/>
      <c r="AG577" s="32"/>
      <c r="AH577" s="32"/>
      <c r="AI577" s="32"/>
      <c r="AJ577" s="32">
        <f>SUM(AD569:AJ569)</f>
        <v>535.904</v>
      </c>
      <c r="AK577" s="32">
        <f>AJ577/7</f>
        <v>76.557714285714283</v>
      </c>
      <c r="AL577" s="32">
        <v>47.4</v>
      </c>
      <c r="AM577" s="32"/>
      <c r="AN577" s="32"/>
      <c r="AO577" s="32"/>
      <c r="AP577" s="32"/>
      <c r="AQ577" s="32">
        <f>SUM(AK569:AQ569)</f>
        <v>509.55799999999999</v>
      </c>
      <c r="AR577" s="32">
        <f>AQ577/7</f>
        <v>72.793999999999997</v>
      </c>
      <c r="AS577" s="32">
        <v>47.4</v>
      </c>
      <c r="AT577" s="32"/>
      <c r="AU577" s="32"/>
      <c r="AV577" s="32"/>
      <c r="AW577" s="32"/>
      <c r="AX577" s="32">
        <f>SUM(AR569:AX569)</f>
        <v>483.48800000000006</v>
      </c>
      <c r="AY577" s="32">
        <f>AX577/7</f>
        <v>69.069714285714298</v>
      </c>
      <c r="AZ577" s="32">
        <v>47.4</v>
      </c>
      <c r="BA577" s="32"/>
      <c r="BB577" s="32"/>
      <c r="BC577" s="32"/>
      <c r="BD577" s="32"/>
      <c r="BE577" s="32">
        <f>SUM(AY569:BE569)</f>
        <v>459.57100000000003</v>
      </c>
      <c r="BF577" s="32">
        <f>BE577/7</f>
        <v>65.653000000000006</v>
      </c>
      <c r="BG577" s="32">
        <v>47.4</v>
      </c>
      <c r="BH577" s="32"/>
      <c r="BI577" s="32"/>
      <c r="BJ577" s="32"/>
      <c r="BK577" s="32"/>
      <c r="BL577" s="32">
        <f>SUM(BF569:BL569)</f>
        <v>446.21600000000001</v>
      </c>
      <c r="BM577" s="32">
        <f>BL577/7</f>
        <v>63.745142857142859</v>
      </c>
      <c r="BN577" s="32">
        <v>47.4</v>
      </c>
      <c r="BO577" s="32"/>
      <c r="BP577" s="32"/>
      <c r="BQ577" s="32"/>
      <c r="BR577" s="32"/>
      <c r="BS577" s="32">
        <f>SUM(BM569:BS569)</f>
        <v>433.733</v>
      </c>
      <c r="BT577" s="32">
        <f>BS577/7</f>
        <v>61.961857142857141</v>
      </c>
      <c r="BU577" s="32">
        <v>47.4</v>
      </c>
      <c r="BV577" s="32"/>
      <c r="BW577" s="32"/>
      <c r="BX577" s="32"/>
      <c r="BY577" s="32"/>
      <c r="BZ577" s="32">
        <f>SUM(BT569:BZ569)</f>
        <v>406.31200000000001</v>
      </c>
      <c r="CA577" s="32">
        <f>BZ577/7</f>
        <v>58.04457142857143</v>
      </c>
      <c r="CB577" s="32">
        <v>47.4</v>
      </c>
      <c r="CC577" s="32"/>
      <c r="CD577" s="32"/>
      <c r="CE577" s="32"/>
      <c r="CF577" s="32"/>
      <c r="CG577" s="32">
        <f>SUM(CA569:CG569)</f>
        <v>381.62299999999999</v>
      </c>
      <c r="CH577" s="32">
        <f>CG577/7</f>
        <v>54.517571428571429</v>
      </c>
      <c r="CI577" s="32">
        <v>47.4</v>
      </c>
      <c r="CJ577" s="32"/>
      <c r="CK577" s="32"/>
      <c r="CL577" s="32"/>
      <c r="CM577" s="32"/>
      <c r="CN577" s="32">
        <f>SUM(CH569:CN569)</f>
        <v>365.35</v>
      </c>
      <c r="CO577" s="32">
        <f>CN577/7</f>
        <v>52.192857142857143</v>
      </c>
      <c r="CP577" s="32">
        <v>47.4</v>
      </c>
      <c r="CQ577" s="32"/>
      <c r="CR577" s="32"/>
      <c r="CS577" s="32"/>
      <c r="CT577" s="32"/>
      <c r="CU577" s="32">
        <f>SUM(CO569:CU569)</f>
        <v>352.745</v>
      </c>
      <c r="CV577" s="32">
        <f>CU577/7</f>
        <v>50.392142857142858</v>
      </c>
      <c r="CW577" s="32">
        <v>47.4</v>
      </c>
      <c r="CX577" s="32"/>
      <c r="CY577" s="32"/>
      <c r="CZ577" s="32"/>
      <c r="DA577" s="32"/>
      <c r="DB577" s="32">
        <f>SUM(CV569:DB569)</f>
        <v>339.45900000000006</v>
      </c>
      <c r="DC577" s="32">
        <f>DB577/7</f>
        <v>48.494142857142869</v>
      </c>
      <c r="DD577" s="32">
        <v>47.4</v>
      </c>
      <c r="DE577" s="32"/>
      <c r="DF577" s="32"/>
      <c r="DG577" s="32"/>
      <c r="DH577" s="32"/>
      <c r="DI577" s="32">
        <f>SUM(DC569:DI569)</f>
        <v>328.79200000000003</v>
      </c>
      <c r="DJ577" s="32">
        <f>DI577/7</f>
        <v>46.970285714285716</v>
      </c>
      <c r="DK577" s="32">
        <v>47.4</v>
      </c>
      <c r="DL577" s="32"/>
      <c r="DM577" s="32"/>
      <c r="DN577" s="32"/>
      <c r="DO577" s="32"/>
      <c r="DP577" s="32">
        <f>SUM(DJ569:DP569)</f>
        <v>323.39999999999998</v>
      </c>
      <c r="DQ577" s="32">
        <f>DP577/7</f>
        <v>46.199999999999996</v>
      </c>
      <c r="DR577" s="32">
        <v>47.4</v>
      </c>
      <c r="DS577" s="32"/>
      <c r="DT577" s="32"/>
      <c r="DU577" s="32"/>
      <c r="DV577" s="32"/>
      <c r="DW577" s="32">
        <f>SUM(DQ569:DW569)</f>
        <v>320.65800000000002</v>
      </c>
      <c r="DX577" s="32">
        <f>DW577/7</f>
        <v>45.808285714285716</v>
      </c>
      <c r="DY577" s="32">
        <v>47.4</v>
      </c>
      <c r="DZ577" s="32"/>
      <c r="EA577" s="32"/>
      <c r="EB577" s="32"/>
      <c r="EC577" s="32"/>
      <c r="ED577" s="32">
        <f>SUM(DX569:ED569)</f>
        <v>320.21799999999996</v>
      </c>
      <c r="EE577" s="32">
        <f>ED577/7</f>
        <v>45.745428571428569</v>
      </c>
      <c r="EF577" s="32">
        <v>47.4</v>
      </c>
      <c r="EG577" s="32"/>
      <c r="EH577" s="32"/>
      <c r="EI577" s="32"/>
      <c r="EJ577" s="32"/>
      <c r="EK577" s="32">
        <f>SUM(EE569:EK569)</f>
        <v>322.70599999999996</v>
      </c>
      <c r="EL577" s="32">
        <f>EK577/7</f>
        <v>46.100857142857137</v>
      </c>
      <c r="EM577" s="32">
        <v>47.4</v>
      </c>
      <c r="EN577" s="32"/>
      <c r="EO577" s="32"/>
      <c r="EP577" s="32"/>
      <c r="EQ577" s="32"/>
      <c r="ER577" s="32">
        <f>SUM(EL569:ER569)</f>
        <v>325.17400000000004</v>
      </c>
      <c r="ES577" s="32">
        <f>ER577/7</f>
        <v>46.453428571428574</v>
      </c>
      <c r="ET577" s="32">
        <v>47.4</v>
      </c>
      <c r="EU577" s="32"/>
      <c r="EV577" s="32"/>
      <c r="EW577" s="32"/>
      <c r="EX577" s="32"/>
      <c r="EY577" s="32">
        <f>SUM(ES569:EY569)</f>
        <v>329.23099999999999</v>
      </c>
      <c r="EZ577" s="32">
        <f>EY577/7</f>
        <v>47.033000000000001</v>
      </c>
      <c r="FA577" s="32">
        <v>47.4</v>
      </c>
      <c r="FB577" s="32"/>
      <c r="FC577" s="32"/>
      <c r="FD577" s="32"/>
      <c r="FE577" s="32"/>
      <c r="FF577" s="32">
        <f>SUM(EZ569:FF569)</f>
        <v>333.81100000000004</v>
      </c>
      <c r="FG577" s="32">
        <f>FF577/7</f>
        <v>47.687285714285721</v>
      </c>
      <c r="FH577" s="32">
        <v>47.4</v>
      </c>
      <c r="FI577" s="32"/>
      <c r="FJ577" s="32"/>
      <c r="FK577" s="32"/>
      <c r="FL577" s="32"/>
      <c r="FM577" s="32">
        <f>SUM(FG569:FM569)</f>
        <v>337.02499999999998</v>
      </c>
      <c r="FN577" s="32">
        <f>FM577/7</f>
        <v>48.146428571428565</v>
      </c>
      <c r="FO577" s="32">
        <v>47.4</v>
      </c>
      <c r="FP577" s="32"/>
      <c r="FQ577" s="32"/>
      <c r="FR577" s="32"/>
      <c r="FS577" s="32"/>
      <c r="FT577" s="32">
        <f>SUM(FN569:FT569)</f>
        <v>339.75</v>
      </c>
      <c r="FU577" s="32">
        <f>FT577/7</f>
        <v>48.535714285714285</v>
      </c>
      <c r="FV577" s="32">
        <v>47.4</v>
      </c>
      <c r="FW577" s="32"/>
      <c r="FX577" s="32"/>
      <c r="FY577" s="32"/>
      <c r="FZ577" s="32"/>
      <c r="GA577" s="27">
        <f>SUM(FU569:GA569)</f>
        <v>343.76299999999998</v>
      </c>
      <c r="GB577" s="27">
        <f>GA577/7</f>
        <v>49.108999999999995</v>
      </c>
      <c r="GC577" s="27">
        <v>47.4</v>
      </c>
      <c r="GD577" s="32"/>
      <c r="GE577" s="32"/>
      <c r="GF577" s="32"/>
      <c r="GG577" s="32"/>
      <c r="GH577" s="32">
        <f>SUM(GB569:GH569)</f>
        <v>342.52299999999997</v>
      </c>
      <c r="GI577" s="32">
        <f>GH577/7</f>
        <v>48.93185714285714</v>
      </c>
      <c r="GJ577" s="32">
        <v>47.4</v>
      </c>
      <c r="GK577" s="32"/>
      <c r="GL577" s="32"/>
      <c r="GM577" s="32"/>
      <c r="GN577" s="32"/>
      <c r="GO577" s="32">
        <f>SUM(GI569:GO569)</f>
        <v>342.28099999999995</v>
      </c>
      <c r="GP577" s="32">
        <f>GO577/7</f>
        <v>48.897285714285708</v>
      </c>
      <c r="GQ577" s="32">
        <v>47.4</v>
      </c>
      <c r="GR577" s="32"/>
      <c r="GS577" s="32"/>
      <c r="GT577" s="32"/>
      <c r="GU577" s="32"/>
      <c r="GV577" s="32">
        <f>SUM(GP569:GV569)</f>
        <v>341.404</v>
      </c>
      <c r="GW577" s="32">
        <f>GV577/7</f>
        <v>48.771999999999998</v>
      </c>
      <c r="GX577" s="32">
        <v>47.4</v>
      </c>
      <c r="GY577" s="32"/>
      <c r="GZ577" s="32"/>
      <c r="HA577" s="32"/>
      <c r="HB577" s="32"/>
      <c r="HC577" s="32">
        <f>SUM(GW569:HC569)</f>
        <v>339.31700000000001</v>
      </c>
      <c r="HD577" s="32">
        <f>HC577/7</f>
        <v>48.473857142857142</v>
      </c>
      <c r="HE577" s="32">
        <v>47.4</v>
      </c>
      <c r="HF577" s="32"/>
      <c r="HG577" s="32"/>
      <c r="HH577" s="32"/>
      <c r="HI577" s="32"/>
      <c r="HJ577" s="32">
        <f>SUM(HD569:HJ569)</f>
        <v>336.76299999999998</v>
      </c>
      <c r="HK577" s="32">
        <f>HJ577/7</f>
        <v>48.108999999999995</v>
      </c>
      <c r="HL577" s="32">
        <v>47.4</v>
      </c>
      <c r="HM577" s="32"/>
      <c r="HN577" s="32"/>
      <c r="HO577" s="32"/>
      <c r="HP577" s="32"/>
      <c r="HQ577" s="32">
        <f>SUM(HK569:HQ569)</f>
        <v>332.32100000000003</v>
      </c>
      <c r="HR577" s="32">
        <f>HQ577/7</f>
        <v>47.474428571428575</v>
      </c>
      <c r="HS577" s="32">
        <v>47.4</v>
      </c>
      <c r="HT577" s="32"/>
      <c r="HU577" s="32"/>
      <c r="HV577" s="32"/>
      <c r="HW577" s="32"/>
      <c r="HX577" s="32">
        <f>SUM(HR569:HX569)</f>
        <v>328.92800000000005</v>
      </c>
      <c r="HY577" s="32">
        <f>HX577/7</f>
        <v>46.989714285714292</v>
      </c>
      <c r="HZ577" s="32">
        <v>325.17400000000004</v>
      </c>
      <c r="IA577" s="27">
        <v>329.23099999999999</v>
      </c>
      <c r="IB577" s="32">
        <v>333.81100000000004</v>
      </c>
      <c r="IC577" s="32"/>
      <c r="ID577" s="32"/>
      <c r="IE577" s="32">
        <f>SUM(HY569:IE569)</f>
        <v>326.48599999999999</v>
      </c>
      <c r="IF577" s="32">
        <f>IE577/7</f>
        <v>46.640857142857143</v>
      </c>
      <c r="IG577" s="32">
        <v>47.4</v>
      </c>
      <c r="IH577" s="32"/>
      <c r="II577" s="32"/>
      <c r="IJ577" s="32"/>
      <c r="IK577" s="32"/>
      <c r="IL577" s="32">
        <f>SUM(IF569:IL569)</f>
        <v>322.36900000000003</v>
      </c>
      <c r="IM577" s="32">
        <f>IL577/7</f>
        <v>46.052714285714288</v>
      </c>
      <c r="IN577" s="32">
        <v>47.4</v>
      </c>
      <c r="IO577" s="32"/>
      <c r="IP577" s="32"/>
      <c r="IQ577" s="32"/>
      <c r="IR577" s="32"/>
      <c r="IS577" s="32">
        <f>SUM(IM569:IS569)</f>
        <v>322.71600000000001</v>
      </c>
    </row>
    <row r="578" spans="1:253" x14ac:dyDescent="0.2">
      <c r="A578" s="32" t="s">
        <v>49</v>
      </c>
      <c r="B578" s="32"/>
      <c r="C578" s="32"/>
      <c r="D578" s="32"/>
      <c r="E578" s="32"/>
      <c r="F578" s="32"/>
      <c r="G578" s="32"/>
      <c r="H578" s="34">
        <f>SUM(B570:H570)</f>
        <v>585.79999999999995</v>
      </c>
      <c r="I578" s="32">
        <f>H578/7</f>
        <v>83.685714285714283</v>
      </c>
      <c r="J578" s="32"/>
      <c r="K578" s="32"/>
      <c r="L578" s="32"/>
      <c r="M578" s="32"/>
      <c r="N578" s="32"/>
      <c r="O578" s="34">
        <f>SUM(I570:O570)</f>
        <v>534.90000000000009</v>
      </c>
      <c r="P578" s="32">
        <f>O578/7</f>
        <v>76.414285714285725</v>
      </c>
      <c r="Q578" s="32"/>
      <c r="R578" s="32"/>
      <c r="S578" s="32"/>
      <c r="T578" s="32"/>
      <c r="U578" s="32"/>
      <c r="V578" s="34">
        <f>SUM(P570:V570)</f>
        <v>523.9</v>
      </c>
      <c r="W578" s="32">
        <f>V578/7</f>
        <v>74.842857142857142</v>
      </c>
      <c r="X578" s="32"/>
      <c r="Y578" s="32"/>
      <c r="Z578" s="32"/>
      <c r="AA578" s="32"/>
      <c r="AB578" s="32"/>
      <c r="AC578" s="34">
        <f>SUM(W570:AC570)</f>
        <v>527.29999999999995</v>
      </c>
      <c r="AD578" s="32">
        <f>AC578/7</f>
        <v>75.328571428571422</v>
      </c>
      <c r="AE578" s="32"/>
      <c r="AF578" s="32"/>
      <c r="AG578" s="32"/>
      <c r="AH578" s="32"/>
      <c r="AI578" s="32"/>
      <c r="AJ578" s="34">
        <f>SUM(AD570:AJ570)</f>
        <v>541.29999999999995</v>
      </c>
      <c r="AK578" s="32">
        <f>AJ578/7</f>
        <v>77.328571428571422</v>
      </c>
      <c r="AL578" s="32"/>
      <c r="AM578" s="32"/>
      <c r="AN578" s="32"/>
      <c r="AO578" s="32"/>
      <c r="AP578" s="32"/>
      <c r="AQ578" s="34">
        <f>SUM(AK570:AQ570)</f>
        <v>517.6</v>
      </c>
      <c r="AR578" s="32">
        <f>AQ578/7</f>
        <v>73.94285714285715</v>
      </c>
      <c r="AS578" s="32"/>
      <c r="AT578" s="32"/>
      <c r="AU578" s="32"/>
      <c r="AV578" s="32"/>
      <c r="AW578" s="32"/>
      <c r="AX578" s="34">
        <f>SUM(AR570:AX570)</f>
        <v>505.29999999999995</v>
      </c>
      <c r="AY578" s="32">
        <f>AX578/7</f>
        <v>72.185714285714283</v>
      </c>
      <c r="AZ578" s="32"/>
      <c r="BA578" s="32"/>
      <c r="BB578" s="32"/>
      <c r="BC578" s="32"/>
      <c r="BD578" s="32"/>
      <c r="BE578" s="34">
        <f>SUM(AY570:BE570)</f>
        <v>458.7</v>
      </c>
      <c r="BF578" s="32">
        <f>BE578/7</f>
        <v>65.528571428571425</v>
      </c>
      <c r="BG578" s="32"/>
      <c r="BH578" s="32"/>
      <c r="BI578" s="32"/>
      <c r="BJ578" s="32"/>
      <c r="BK578" s="32"/>
      <c r="BL578" s="34">
        <f>SUM(BF570:BL570)</f>
        <v>465.5</v>
      </c>
      <c r="BM578" s="32">
        <f>BL578/7</f>
        <v>66.5</v>
      </c>
      <c r="BN578" s="32"/>
      <c r="BO578" s="32"/>
      <c r="BP578" s="32"/>
      <c r="BQ578" s="32"/>
      <c r="BR578" s="32"/>
      <c r="BS578" s="34">
        <f>SUM(BM570:BS570)</f>
        <v>499.9</v>
      </c>
      <c r="BT578" s="32">
        <f>BS578/7</f>
        <v>71.414285714285711</v>
      </c>
      <c r="BU578" s="32"/>
      <c r="BV578" s="32"/>
      <c r="BW578" s="32"/>
      <c r="BX578" s="32"/>
      <c r="BY578" s="32"/>
      <c r="BZ578" s="34">
        <f>SUM(BT570:BZ570)</f>
        <v>427</v>
      </c>
      <c r="CA578" s="32">
        <f>BZ578/7</f>
        <v>61</v>
      </c>
      <c r="CB578" s="32"/>
      <c r="CC578" s="32"/>
      <c r="CD578" s="32"/>
      <c r="CE578" s="32"/>
      <c r="CF578" s="32"/>
      <c r="CG578" s="34">
        <f>SUM(CA570:CG570)</f>
        <v>361.4</v>
      </c>
      <c r="CH578" s="32">
        <f>CG578/7</f>
        <v>51.628571428571426</v>
      </c>
      <c r="CI578" s="32"/>
      <c r="CJ578" s="32"/>
      <c r="CK578" s="32"/>
      <c r="CL578" s="32"/>
      <c r="CM578" s="32"/>
      <c r="CN578" s="34">
        <f>SUM(CH570:CN570)</f>
        <v>397.20000000000005</v>
      </c>
      <c r="CO578" s="32">
        <f>CN578/7</f>
        <v>56.742857142857147</v>
      </c>
      <c r="CP578" s="32"/>
      <c r="CQ578" s="32"/>
      <c r="CR578" s="32"/>
      <c r="CS578" s="32"/>
      <c r="CT578" s="32"/>
      <c r="CU578" s="34">
        <f>SUM(CO570:CU570)</f>
        <v>344.9</v>
      </c>
      <c r="CV578" s="32">
        <f>CU578/7</f>
        <v>49.271428571428565</v>
      </c>
      <c r="CW578" s="32"/>
      <c r="CX578" s="32"/>
      <c r="CY578" s="32"/>
      <c r="CZ578" s="32"/>
      <c r="DA578" s="32"/>
      <c r="DB578" s="34">
        <f>SUM(CV570:DB570)</f>
        <v>335.90000000000003</v>
      </c>
      <c r="DC578" s="32">
        <f>DB578/7</f>
        <v>47.985714285714288</v>
      </c>
      <c r="DD578" s="32"/>
      <c r="DE578" s="32"/>
      <c r="DF578" s="32"/>
      <c r="DG578" s="32"/>
      <c r="DH578" s="32"/>
      <c r="DI578" s="34">
        <f>SUM(DC570:DI570)</f>
        <v>325.5</v>
      </c>
      <c r="DJ578" s="32">
        <f>DI578/7</f>
        <v>46.5</v>
      </c>
      <c r="DK578" s="32"/>
      <c r="DL578" s="32"/>
      <c r="DM578" s="32"/>
      <c r="DN578" s="32"/>
      <c r="DO578" s="32"/>
      <c r="DP578" s="34">
        <f>SUM(DJ570:DP570)</f>
        <v>329.9</v>
      </c>
      <c r="DQ578" s="32">
        <f>DP578/7</f>
        <v>47.128571428571426</v>
      </c>
      <c r="DR578" s="32"/>
      <c r="DS578" s="32"/>
      <c r="DT578" s="32"/>
      <c r="DU578" s="32"/>
      <c r="DV578" s="32"/>
      <c r="DW578" s="34">
        <f>SUM(DQ570:DW570)</f>
        <v>330.50000000000006</v>
      </c>
      <c r="DX578" s="32">
        <f>DW578/7</f>
        <v>47.214285714285722</v>
      </c>
      <c r="DY578" s="32"/>
      <c r="DZ578" s="32"/>
      <c r="EA578" s="32"/>
      <c r="EB578" s="32"/>
      <c r="EC578" s="32"/>
      <c r="ED578" s="34">
        <f>SUM(DX570:ED570)</f>
        <v>332.5</v>
      </c>
      <c r="EE578" s="32">
        <f>ED578/7</f>
        <v>47.5</v>
      </c>
      <c r="EF578" s="32"/>
      <c r="EG578" s="32"/>
      <c r="EH578" s="32"/>
      <c r="EI578" s="32"/>
      <c r="EJ578" s="32"/>
      <c r="EK578" s="34">
        <f>SUM(EE570:EK570)</f>
        <v>332.90000000000003</v>
      </c>
      <c r="EL578" s="32">
        <f>EK578/7</f>
        <v>47.557142857142864</v>
      </c>
      <c r="EM578" s="32"/>
      <c r="EN578" s="32"/>
      <c r="EO578" s="32"/>
      <c r="EP578" s="32"/>
      <c r="EQ578" s="32"/>
      <c r="ER578" s="34">
        <f>SUM(EL570:ER570)</f>
        <v>332.1</v>
      </c>
      <c r="ES578" s="32">
        <f>ER578/7</f>
        <v>47.442857142857143</v>
      </c>
      <c r="ET578" s="32"/>
      <c r="EU578" s="32"/>
      <c r="EV578" s="32"/>
      <c r="EW578" s="32"/>
      <c r="EX578" s="32"/>
      <c r="EY578" s="34">
        <f>SUM(ES570:EY570)</f>
        <v>338.5</v>
      </c>
      <c r="EZ578" s="32">
        <f>EY578/7</f>
        <v>48.357142857142854</v>
      </c>
      <c r="FA578" s="32"/>
      <c r="FB578" s="32"/>
      <c r="FC578" s="32"/>
      <c r="FD578" s="32"/>
      <c r="FE578" s="32"/>
      <c r="FF578" s="34">
        <f>SUM(EZ570:FF570)</f>
        <v>330.29999999999995</v>
      </c>
      <c r="FG578" s="32">
        <f>FF578/7</f>
        <v>47.185714285714276</v>
      </c>
      <c r="FH578" s="32"/>
      <c r="FI578" s="32"/>
      <c r="FJ578" s="32"/>
      <c r="FK578" s="32"/>
      <c r="FL578" s="32"/>
      <c r="FM578" s="34">
        <f>SUM(FG570:FM570)</f>
        <v>337.5</v>
      </c>
      <c r="FN578" s="32">
        <f>FM578/7</f>
        <v>48.214285714285715</v>
      </c>
      <c r="FO578" s="32"/>
      <c r="FP578" s="32"/>
      <c r="FQ578" s="32"/>
      <c r="FR578" s="32"/>
      <c r="FS578" s="32"/>
      <c r="FT578" s="34">
        <f>SUM(FN570:FT570)</f>
        <v>348.4</v>
      </c>
      <c r="FU578" s="32">
        <f>FT578/7</f>
        <v>49.771428571428565</v>
      </c>
      <c r="FV578" s="32"/>
      <c r="FW578" s="32"/>
      <c r="FX578" s="32"/>
      <c r="FY578" s="32"/>
      <c r="FZ578" s="32"/>
      <c r="GA578" s="29">
        <f>SUM(FU570:GA570)</f>
        <v>342.90000000000003</v>
      </c>
      <c r="GB578" s="27">
        <f>GA578/7</f>
        <v>48.985714285714288</v>
      </c>
      <c r="GC578" s="27"/>
      <c r="GD578" s="32"/>
      <c r="GE578" s="32"/>
      <c r="GF578" s="32"/>
      <c r="GG578" s="32"/>
      <c r="GH578" s="34">
        <f>SUM(GB570:GH570)</f>
        <v>348.09999999999997</v>
      </c>
      <c r="GI578" s="32">
        <f>GH578/7</f>
        <v>49.728571428571421</v>
      </c>
      <c r="GJ578" s="32"/>
      <c r="GK578" s="32"/>
      <c r="GL578" s="32"/>
      <c r="GM578" s="32"/>
      <c r="GN578" s="32"/>
      <c r="GO578" s="34">
        <f>SUM(GI570:GO570)</f>
        <v>341.8</v>
      </c>
      <c r="GP578" s="32">
        <f>GO578/7</f>
        <v>48.828571428571429</v>
      </c>
      <c r="GQ578" s="32"/>
      <c r="GR578" s="32"/>
      <c r="GS578" s="32"/>
      <c r="GT578" s="32"/>
      <c r="GU578" s="32"/>
      <c r="GV578" s="34">
        <f>SUM(GP570:GV570)</f>
        <v>360.3</v>
      </c>
      <c r="GW578" s="32">
        <f>GV578/7</f>
        <v>51.471428571428575</v>
      </c>
      <c r="GX578" s="32"/>
      <c r="GY578" s="32"/>
      <c r="GZ578" s="32"/>
      <c r="HA578" s="32"/>
      <c r="HB578" s="32"/>
      <c r="HC578" s="34">
        <f>SUM(GW570:HC570)</f>
        <v>339.2</v>
      </c>
      <c r="HD578" s="32">
        <f>HC578/7</f>
        <v>48.457142857142856</v>
      </c>
      <c r="HE578" s="32"/>
      <c r="HF578" s="32"/>
      <c r="HG578" s="32"/>
      <c r="HH578" s="32"/>
      <c r="HI578" s="32"/>
      <c r="HJ578" s="34">
        <f>SUM(HD570:HJ570)</f>
        <v>344.5</v>
      </c>
      <c r="HK578" s="32">
        <f>HJ578/7</f>
        <v>49.214285714285715</v>
      </c>
      <c r="HL578" s="32"/>
      <c r="HM578" s="32"/>
      <c r="HN578" s="32"/>
      <c r="HO578" s="32"/>
      <c r="HP578" s="32"/>
      <c r="HQ578" s="34">
        <f>SUM(HK570:HQ570)</f>
        <v>331.50000000000006</v>
      </c>
      <c r="HR578" s="32">
        <f>HQ578/7</f>
        <v>47.357142857142868</v>
      </c>
      <c r="HS578" s="32"/>
      <c r="HT578" s="32"/>
      <c r="HU578" s="32"/>
      <c r="HV578" s="32"/>
      <c r="HW578" s="32"/>
      <c r="HX578" s="34">
        <f>SUM(HR570:HX570)</f>
        <v>326.2</v>
      </c>
      <c r="HY578" s="32">
        <f>HX578/7</f>
        <v>46.6</v>
      </c>
      <c r="HZ578" s="32">
        <v>332.1</v>
      </c>
      <c r="IA578" s="27">
        <v>338.5</v>
      </c>
      <c r="IB578" s="32">
        <v>330.3</v>
      </c>
      <c r="IC578" s="32"/>
      <c r="ID578" s="32"/>
      <c r="IE578" s="34">
        <f>SUM(HY570:IE570)</f>
        <v>326.59999999999997</v>
      </c>
      <c r="IF578" s="32">
        <f>IE578/7</f>
        <v>46.657142857142851</v>
      </c>
      <c r="IG578" s="32"/>
      <c r="IH578" s="32"/>
      <c r="II578" s="32"/>
      <c r="IJ578" s="32"/>
      <c r="IK578" s="32"/>
      <c r="IL578" s="34">
        <f>SUM(IF570:IL570)</f>
        <v>325.50000000000006</v>
      </c>
      <c r="IM578" s="32">
        <f>IL578/7</f>
        <v>46.500000000000007</v>
      </c>
      <c r="IN578" s="32"/>
      <c r="IO578" s="32"/>
      <c r="IP578" s="32"/>
      <c r="IQ578" s="32"/>
      <c r="IR578" s="32"/>
      <c r="IS578" s="34">
        <f>SUM(IM570:IS570)</f>
        <v>334.3</v>
      </c>
    </row>
    <row r="579" spans="1:253" x14ac:dyDescent="0.2">
      <c r="A579" s="32" t="s">
        <v>50</v>
      </c>
      <c r="B579" s="32"/>
      <c r="C579" s="32"/>
      <c r="D579" s="32"/>
      <c r="E579" s="32"/>
      <c r="F579" s="32"/>
      <c r="G579" s="32"/>
      <c r="H579" s="34">
        <f>SUM(B571:H571)</f>
        <v>573.65</v>
      </c>
      <c r="I579" s="32">
        <f>H579/7</f>
        <v>81.95</v>
      </c>
      <c r="J579" s="32">
        <v>47.7</v>
      </c>
      <c r="K579" s="32"/>
      <c r="L579" s="32"/>
      <c r="M579" s="32"/>
      <c r="N579" s="32"/>
      <c r="O579" s="34">
        <f>SUM(I571:O571)</f>
        <v>568.74099999999999</v>
      </c>
      <c r="P579" s="32">
        <f>O579/7</f>
        <v>81.248714285714286</v>
      </c>
      <c r="Q579" s="32">
        <v>47.7</v>
      </c>
      <c r="R579" s="32"/>
      <c r="S579" s="32"/>
      <c r="T579" s="32"/>
      <c r="U579" s="32"/>
      <c r="V579" s="34">
        <f>SUM(P571:V571)</f>
        <v>559.67399999999998</v>
      </c>
      <c r="W579" s="32">
        <f>V579/7</f>
        <v>79.953428571428574</v>
      </c>
      <c r="X579" s="32">
        <v>47.7</v>
      </c>
      <c r="Y579" s="32"/>
      <c r="Z579" s="32"/>
      <c r="AA579" s="32"/>
      <c r="AB579" s="32"/>
      <c r="AC579" s="34">
        <f>SUM(W571:AC571)</f>
        <v>546.58399999999995</v>
      </c>
      <c r="AD579" s="32">
        <f>AC579/7</f>
        <v>78.08342857142857</v>
      </c>
      <c r="AE579" s="32">
        <v>47.7</v>
      </c>
      <c r="AF579" s="32"/>
      <c r="AG579" s="32"/>
      <c r="AH579" s="32"/>
      <c r="AI579" s="32"/>
      <c r="AJ579" s="34">
        <f>SUM(AD571:AJ571)</f>
        <v>535.904</v>
      </c>
      <c r="AK579" s="32">
        <f>AJ579/7</f>
        <v>76.557714285714283</v>
      </c>
      <c r="AL579" s="32">
        <v>47.7</v>
      </c>
      <c r="AM579" s="32"/>
      <c r="AN579" s="32"/>
      <c r="AO579" s="32"/>
      <c r="AP579" s="32"/>
      <c r="AQ579" s="34">
        <f>SUM(AK571:AQ571)</f>
        <v>509.55799999999999</v>
      </c>
      <c r="AR579" s="32">
        <f>AQ579/7</f>
        <v>72.793999999999997</v>
      </c>
      <c r="AS579" s="32">
        <v>47.7</v>
      </c>
      <c r="AT579" s="32"/>
      <c r="AU579" s="32"/>
      <c r="AV579" s="32"/>
      <c r="AW579" s="32"/>
      <c r="AX579" s="34">
        <f>SUM(AR571:AX571)</f>
        <v>483.48800000000006</v>
      </c>
      <c r="AY579" s="32">
        <f>AX579/7</f>
        <v>69.069714285714298</v>
      </c>
      <c r="AZ579" s="32">
        <v>47.7</v>
      </c>
      <c r="BA579" s="32"/>
      <c r="BB579" s="32"/>
      <c r="BC579" s="32"/>
      <c r="BD579" s="32"/>
      <c r="BE579" s="34">
        <f>SUM(AY571:BE571)</f>
        <v>459.57100000000003</v>
      </c>
      <c r="BF579" s="32">
        <f>BE579/7</f>
        <v>65.653000000000006</v>
      </c>
      <c r="BG579" s="32">
        <v>47.7</v>
      </c>
      <c r="BH579" s="32"/>
      <c r="BI579" s="32"/>
      <c r="BJ579" s="32"/>
      <c r="BK579" s="32"/>
      <c r="BL579" s="34">
        <f>SUM(BF571:BL571)</f>
        <v>446.21600000000001</v>
      </c>
      <c r="BM579" s="32">
        <f>BL579/7</f>
        <v>63.745142857142859</v>
      </c>
      <c r="BN579" s="32">
        <v>47.7</v>
      </c>
      <c r="BO579" s="32"/>
      <c r="BP579" s="32"/>
      <c r="BQ579" s="32"/>
      <c r="BR579" s="32"/>
      <c r="BS579" s="34">
        <f>SUM(BM571:BS571)</f>
        <v>433.733</v>
      </c>
      <c r="BT579" s="32">
        <f>BS579/7</f>
        <v>61.961857142857141</v>
      </c>
      <c r="BU579" s="32">
        <v>47.7</v>
      </c>
      <c r="BV579" s="32"/>
      <c r="BW579" s="32"/>
      <c r="BX579" s="32"/>
      <c r="BY579" s="32"/>
      <c r="BZ579" s="34">
        <f>SUM(BT571:BZ571)</f>
        <v>406.31200000000001</v>
      </c>
      <c r="CA579" s="32">
        <f>BZ579/7</f>
        <v>58.04457142857143</v>
      </c>
      <c r="CB579" s="32">
        <v>47.7</v>
      </c>
      <c r="CC579" s="32"/>
      <c r="CD579" s="32"/>
      <c r="CE579" s="32"/>
      <c r="CF579" s="32"/>
      <c r="CG579" s="34">
        <f>SUM(CA571:CG571)</f>
        <v>381.62299999999999</v>
      </c>
      <c r="CH579" s="32">
        <f>CG579/7</f>
        <v>54.517571428571429</v>
      </c>
      <c r="CI579" s="32">
        <v>47.7</v>
      </c>
      <c r="CJ579" s="32"/>
      <c r="CK579" s="32"/>
      <c r="CL579" s="32"/>
      <c r="CM579" s="32"/>
      <c r="CN579" s="34">
        <f>SUM(CH571:CN571)</f>
        <v>365.35</v>
      </c>
      <c r="CO579" s="32">
        <f>CN579/7</f>
        <v>52.192857142857143</v>
      </c>
      <c r="CP579" s="32">
        <v>47.7</v>
      </c>
      <c r="CQ579" s="32"/>
      <c r="CR579" s="32"/>
      <c r="CS579" s="32"/>
      <c r="CT579" s="32"/>
      <c r="CU579" s="34">
        <f>SUM(CO571:CU571)</f>
        <v>352.745</v>
      </c>
      <c r="CV579" s="32">
        <f>CU579/7</f>
        <v>50.392142857142858</v>
      </c>
      <c r="CW579" s="32">
        <v>47.7</v>
      </c>
      <c r="CX579" s="32"/>
      <c r="CY579" s="32"/>
      <c r="CZ579" s="32"/>
      <c r="DA579" s="32"/>
      <c r="DB579" s="34">
        <f>SUM(CV571:DB571)</f>
        <v>339.45900000000006</v>
      </c>
      <c r="DC579" s="32">
        <f>DB579/7</f>
        <v>48.494142857142869</v>
      </c>
      <c r="DD579" s="32">
        <v>47.7</v>
      </c>
      <c r="DE579" s="32"/>
      <c r="DF579" s="32"/>
      <c r="DG579" s="32"/>
      <c r="DH579" s="32"/>
      <c r="DI579" s="34">
        <f>SUM(DC571:DI571)</f>
        <v>328.79200000000003</v>
      </c>
      <c r="DJ579" s="32">
        <f>DI579/7</f>
        <v>46.970285714285716</v>
      </c>
      <c r="DK579" s="32">
        <v>47.7</v>
      </c>
      <c r="DL579" s="32"/>
      <c r="DM579" s="32"/>
      <c r="DN579" s="32"/>
      <c r="DO579" s="32"/>
      <c r="DP579" s="34">
        <f>SUM(DJ571:DP571)</f>
        <v>323.39999999999998</v>
      </c>
      <c r="DQ579" s="32">
        <f>DP579/7</f>
        <v>46.199999999999996</v>
      </c>
      <c r="DR579" s="32">
        <v>47.7</v>
      </c>
      <c r="DS579" s="32"/>
      <c r="DT579" s="32"/>
      <c r="DU579" s="32"/>
      <c r="DV579" s="32"/>
      <c r="DW579" s="34">
        <f>SUM(DQ571:DW571)</f>
        <v>320.65800000000002</v>
      </c>
      <c r="DX579" s="32">
        <f>DW579/7</f>
        <v>45.808285714285716</v>
      </c>
      <c r="DY579" s="32">
        <v>47.7</v>
      </c>
      <c r="DZ579" s="32"/>
      <c r="EA579" s="32"/>
      <c r="EB579" s="32"/>
      <c r="EC579" s="32"/>
      <c r="ED579" s="34">
        <f>SUM(DX571:ED571)</f>
        <v>320.21799999999996</v>
      </c>
      <c r="EE579" s="32">
        <f>ED579/7</f>
        <v>45.745428571428569</v>
      </c>
      <c r="EF579" s="32">
        <v>47.7</v>
      </c>
      <c r="EG579" s="32"/>
      <c r="EH579" s="32"/>
      <c r="EI579" s="32"/>
      <c r="EJ579" s="32"/>
      <c r="EK579" s="34">
        <f>SUM(EE571:EK571)</f>
        <v>322.70599999999996</v>
      </c>
      <c r="EL579" s="32">
        <f>EK579/7</f>
        <v>46.100857142857137</v>
      </c>
      <c r="EM579" s="32">
        <v>47.7</v>
      </c>
      <c r="EN579" s="32"/>
      <c r="EO579" s="32"/>
      <c r="EP579" s="32"/>
      <c r="EQ579" s="32"/>
      <c r="ER579" s="34">
        <f>SUM(EL571:ER571)</f>
        <v>324.67400000000004</v>
      </c>
      <c r="ES579" s="32">
        <f>ER579/7</f>
        <v>46.382000000000005</v>
      </c>
      <c r="ET579" s="32">
        <v>47.7</v>
      </c>
      <c r="EU579" s="32"/>
      <c r="EV579" s="32"/>
      <c r="EW579" s="32"/>
      <c r="EX579" s="32"/>
      <c r="EY579" s="34">
        <f>SUM(ES571:EY571)</f>
        <v>329.23099999999999</v>
      </c>
      <c r="EZ579" s="32">
        <f>EY579/7</f>
        <v>47.033000000000001</v>
      </c>
      <c r="FA579" s="32">
        <v>47.7</v>
      </c>
      <c r="FB579" s="32"/>
      <c r="FC579" s="32"/>
      <c r="FD579" s="32"/>
      <c r="FE579" s="32"/>
      <c r="FF579" s="34">
        <f>SUM(EZ571:FF571)</f>
        <v>333.81100000000004</v>
      </c>
      <c r="FG579" s="32">
        <f>FF579/7</f>
        <v>47.687285714285721</v>
      </c>
      <c r="FH579" s="32">
        <v>47.7</v>
      </c>
      <c r="FI579" s="32"/>
      <c r="FJ579" s="32"/>
      <c r="FK579" s="32"/>
      <c r="FL579" s="32"/>
      <c r="FM579" s="34">
        <f>SUM(FG571:FM571)</f>
        <v>337.02499999999998</v>
      </c>
      <c r="FN579" s="32">
        <f>FM579/7</f>
        <v>48.146428571428565</v>
      </c>
      <c r="FO579" s="32">
        <v>47.7</v>
      </c>
      <c r="FP579" s="32"/>
      <c r="FQ579" s="32"/>
      <c r="FR579" s="32"/>
      <c r="FS579" s="32"/>
      <c r="FT579" s="34">
        <f>SUM(FN571:FT571)</f>
        <v>339.75</v>
      </c>
      <c r="FU579" s="32">
        <f>FT579/7</f>
        <v>48.535714285714285</v>
      </c>
      <c r="FV579" s="32">
        <v>47.7</v>
      </c>
      <c r="FW579" s="32"/>
      <c r="FX579" s="32"/>
      <c r="FY579" s="32"/>
      <c r="FZ579" s="32"/>
      <c r="GA579" s="29">
        <f>SUM(FU571:GA571)</f>
        <v>343.76299999999998</v>
      </c>
      <c r="GB579" s="27">
        <f>GA579/7</f>
        <v>49.108999999999995</v>
      </c>
      <c r="GC579" s="27">
        <v>47.7</v>
      </c>
      <c r="GD579" s="32"/>
      <c r="GE579" s="32"/>
      <c r="GF579" s="32"/>
      <c r="GG579" s="32"/>
      <c r="GH579" s="34">
        <f>SUM(GB571:GH571)</f>
        <v>342.52299999999997</v>
      </c>
      <c r="GI579" s="32">
        <f>GH579/7</f>
        <v>48.93185714285714</v>
      </c>
      <c r="GJ579" s="32">
        <v>47.7</v>
      </c>
      <c r="GK579" s="32"/>
      <c r="GL579" s="32"/>
      <c r="GM579" s="32"/>
      <c r="GN579" s="32"/>
      <c r="GO579" s="34">
        <f>SUM(GI571:GO571)</f>
        <v>342.28099999999995</v>
      </c>
      <c r="GP579" s="32">
        <f>GO579/7</f>
        <v>48.897285714285708</v>
      </c>
      <c r="GQ579" s="32">
        <v>47.7</v>
      </c>
      <c r="GR579" s="32"/>
      <c r="GS579" s="32"/>
      <c r="GT579" s="32"/>
      <c r="GU579" s="32"/>
      <c r="GV579" s="34">
        <f>SUM(GP571:GV571)</f>
        <v>341.404</v>
      </c>
      <c r="GW579" s="32">
        <f>GV579/7</f>
        <v>48.771999999999998</v>
      </c>
      <c r="GX579" s="32">
        <v>47.7</v>
      </c>
      <c r="GY579" s="32"/>
      <c r="GZ579" s="32"/>
      <c r="HA579" s="32"/>
      <c r="HB579" s="32"/>
      <c r="HC579" s="34">
        <f>SUM(GW571:HC571)</f>
        <v>339.31700000000001</v>
      </c>
      <c r="HD579" s="32">
        <f>HC579/7</f>
        <v>48.473857142857142</v>
      </c>
      <c r="HE579" s="32">
        <v>47.7</v>
      </c>
      <c r="HF579" s="32"/>
      <c r="HG579" s="32"/>
      <c r="HH579" s="32"/>
      <c r="HI579" s="32"/>
      <c r="HJ579" s="34">
        <f>SUM(HD571:HJ571)</f>
        <v>336.76299999999998</v>
      </c>
      <c r="HK579" s="32">
        <f>HJ579/7</f>
        <v>48.108999999999995</v>
      </c>
      <c r="HL579" s="32">
        <v>47.7</v>
      </c>
      <c r="HM579" s="32"/>
      <c r="HN579" s="32"/>
      <c r="HO579" s="32"/>
      <c r="HP579" s="32"/>
      <c r="HQ579" s="34">
        <f>SUM(HK571:HQ571)</f>
        <v>332.32100000000003</v>
      </c>
      <c r="HR579" s="32">
        <f>HQ579/7</f>
        <v>47.474428571428575</v>
      </c>
      <c r="HS579" s="32">
        <v>47.7</v>
      </c>
      <c r="HT579" s="32"/>
      <c r="HU579" s="32"/>
      <c r="HV579" s="32"/>
      <c r="HW579" s="32"/>
      <c r="HX579" s="34">
        <f>SUM(HR571:HX571)</f>
        <v>328.92800000000005</v>
      </c>
      <c r="HY579" s="32">
        <f>HX579/7</f>
        <v>46.989714285714292</v>
      </c>
      <c r="HZ579" s="32">
        <v>324.67400000000004</v>
      </c>
      <c r="IA579" s="27">
        <v>329.23099999999999</v>
      </c>
      <c r="IB579" s="32">
        <v>333.81100000000004</v>
      </c>
      <c r="IC579" s="32"/>
      <c r="ID579" s="32"/>
      <c r="IE579" s="34">
        <f>SUM(HY571:IE571)</f>
        <v>325.93022000000002</v>
      </c>
      <c r="IF579" s="32">
        <f>IE579/7</f>
        <v>46.561460000000004</v>
      </c>
      <c r="IG579" s="32">
        <v>47.7</v>
      </c>
      <c r="IH579" s="32"/>
      <c r="II579" s="32"/>
      <c r="IJ579" s="32"/>
      <c r="IK579" s="32"/>
      <c r="IL579" s="34">
        <f>SUM(IF571:IL571)</f>
        <v>325.17711200000002</v>
      </c>
      <c r="IM579" s="32">
        <f>IL579/7</f>
        <v>46.453873142857148</v>
      </c>
      <c r="IN579" s="32">
        <v>47.7</v>
      </c>
      <c r="IO579" s="32"/>
      <c r="IP579" s="32"/>
      <c r="IQ579" s="32"/>
      <c r="IR579" s="32"/>
      <c r="IS579" s="34">
        <f>SUM(IM571:IS571)</f>
        <v>322.19364800000005</v>
      </c>
    </row>
    <row r="580" spans="1:253" x14ac:dyDescent="0.2">
      <c r="B580" s="47"/>
      <c r="C580" s="47"/>
      <c r="D580" s="47"/>
      <c r="E580" s="47"/>
      <c r="F580" s="47"/>
      <c r="G580" s="47"/>
      <c r="H580" s="47"/>
      <c r="AD580" s="47"/>
      <c r="AE580" s="47"/>
      <c r="AF580" s="47"/>
      <c r="AG580" s="47"/>
      <c r="AH580" s="47"/>
      <c r="AI580" s="47"/>
      <c r="AJ580" s="47"/>
      <c r="AP580" s="94"/>
      <c r="GA580" s="70"/>
      <c r="HD580" s="1">
        <v>348.1</v>
      </c>
      <c r="HE580" s="1">
        <v>342.9</v>
      </c>
      <c r="HK580" s="1">
        <v>348.1</v>
      </c>
      <c r="HL580" s="1">
        <v>342.9</v>
      </c>
      <c r="HR580" s="1">
        <v>332.5</v>
      </c>
      <c r="HS580" s="1">
        <v>332.9</v>
      </c>
      <c r="HT580" s="1">
        <v>332.6</v>
      </c>
      <c r="HZ580" s="30">
        <v>106</v>
      </c>
      <c r="IA580" s="30">
        <v>108</v>
      </c>
      <c r="IB580" s="30">
        <v>105</v>
      </c>
    </row>
    <row r="581" spans="1:253" s="80" customFormat="1" x14ac:dyDescent="0.2">
      <c r="B581" s="81"/>
      <c r="C581" s="81"/>
      <c r="D581" s="81"/>
      <c r="E581" s="82"/>
      <c r="F581" s="82"/>
      <c r="G581" s="82"/>
      <c r="H581" s="84">
        <f t="shared" ref="H581:H586" si="382">SUM(B558:H558)</f>
        <v>-761</v>
      </c>
      <c r="M581" s="11" t="s">
        <v>9</v>
      </c>
      <c r="O581" s="84">
        <f t="shared" ref="O581:O586" si="383">SUM(I558:O558)</f>
        <v>1051</v>
      </c>
      <c r="P581" s="85">
        <f t="shared" ref="P581:P586" si="384">O581-H581</f>
        <v>1812</v>
      </c>
      <c r="Q581" s="83"/>
      <c r="R581" s="83"/>
      <c r="S581" s="83"/>
      <c r="T581" s="83"/>
      <c r="U581" s="83"/>
      <c r="V581" s="84">
        <f>SUM(P558:V558)</f>
        <v>757</v>
      </c>
      <c r="W581" s="85">
        <f t="shared" ref="W581:W586" si="385">V581-O581</f>
        <v>-294</v>
      </c>
      <c r="AC581" s="84">
        <f t="shared" ref="AC581:AC586" si="386">SUM(W558:AC558)</f>
        <v>2735</v>
      </c>
      <c r="AD581" s="85">
        <f t="shared" ref="AD581:AD586" si="387">AC581-V581</f>
        <v>1978</v>
      </c>
      <c r="AE581" s="82"/>
      <c r="AF581" s="82"/>
      <c r="AG581" s="82"/>
      <c r="AH581" s="82"/>
      <c r="AI581" s="82"/>
      <c r="AJ581" s="84">
        <f t="shared" ref="AJ581:AJ586" si="388">SUM(AD558:AJ558)</f>
        <v>-455</v>
      </c>
      <c r="AK581" s="85">
        <f t="shared" ref="AK581:AK586" si="389">AJ581-AC581</f>
        <v>-3190</v>
      </c>
      <c r="BU581" s="96">
        <f>AVERAGE(AQ569:BU569)</f>
        <v>64.963903225806462</v>
      </c>
      <c r="EI581" s="11"/>
      <c r="EK581" s="84"/>
      <c r="ER581" s="84"/>
      <c r="EY581" s="84">
        <f t="shared" ref="EY581:EY586" si="390">SUM(ES558:EY558)</f>
        <v>348</v>
      </c>
      <c r="FF581" s="84">
        <f t="shared" ref="FF581:FF586" si="391">SUM(EZ558:FF558)</f>
        <v>-294</v>
      </c>
      <c r="FI581" s="11" t="s">
        <v>9</v>
      </c>
      <c r="FM581" s="84">
        <f t="shared" ref="FM581:FM586" si="392">SUM(FG558:FM558)</f>
        <v>-220</v>
      </c>
      <c r="FT581" s="84">
        <f t="shared" ref="FT581:FT586" si="393">SUM(FN558:FT558)</f>
        <v>29</v>
      </c>
      <c r="FX581" s="11" t="s">
        <v>9</v>
      </c>
      <c r="GA581" s="84">
        <f t="shared" ref="GA581:GA586" si="394">SUM(FU558:GA558)</f>
        <v>36</v>
      </c>
      <c r="GD581" s="11" t="s">
        <v>9</v>
      </c>
      <c r="GH581" s="84">
        <f t="shared" ref="GH581:GH586" si="395">SUM(GB558:GH558)</f>
        <v>-38</v>
      </c>
      <c r="GI581" s="84"/>
      <c r="GJ581" s="84"/>
      <c r="GO581" s="84">
        <f t="shared" ref="GO581:GO586" si="396">SUM(GI558:GO558)</f>
        <v>-99</v>
      </c>
      <c r="GP581" s="84">
        <v>36</v>
      </c>
      <c r="GS581" s="11" t="s">
        <v>9</v>
      </c>
      <c r="GV581" s="84">
        <f t="shared" ref="GV581:GV586" si="397">SUM(GP558:GV558)</f>
        <v>50</v>
      </c>
      <c r="GW581" s="14">
        <v>29</v>
      </c>
      <c r="GX581" s="14">
        <v>36</v>
      </c>
      <c r="GY581" s="14">
        <v>-38</v>
      </c>
      <c r="HC581" s="84">
        <f t="shared" ref="HC581:HC586" si="398">SUM(GW558:HC558)</f>
        <v>235</v>
      </c>
      <c r="HD581" s="84">
        <v>-38</v>
      </c>
      <c r="HE581" s="84">
        <v>36</v>
      </c>
      <c r="HG581" s="11" t="s">
        <v>9</v>
      </c>
      <c r="HJ581" s="84">
        <f t="shared" ref="HJ581:HJ586" si="399">SUM(HD558:HJ558)</f>
        <v>-402</v>
      </c>
      <c r="HK581" s="84">
        <v>-38</v>
      </c>
      <c r="HL581" s="84">
        <v>36</v>
      </c>
      <c r="HQ581" s="84">
        <f t="shared" ref="HQ581:HQ586" si="400">SUM(HK558:HQ558)</f>
        <v>-267</v>
      </c>
      <c r="HR581" s="84">
        <v>439</v>
      </c>
      <c r="HS581" s="84">
        <v>852</v>
      </c>
      <c r="HT581" s="84">
        <v>831</v>
      </c>
      <c r="HU581" s="11" t="s">
        <v>9</v>
      </c>
      <c r="HX581" s="84">
        <f t="shared" ref="HX581:HX586" si="401">SUM(HR558:HX558)</f>
        <v>-650</v>
      </c>
      <c r="HY581" s="84">
        <v>975</v>
      </c>
      <c r="HZ581" s="80">
        <v>831</v>
      </c>
      <c r="IA581" s="70">
        <v>348</v>
      </c>
      <c r="IB581" s="14">
        <v>-294</v>
      </c>
      <c r="IE581" s="84">
        <f t="shared" ref="IE581:IE586" si="402">SUM(HY558:IE558)</f>
        <v>550</v>
      </c>
      <c r="IH581" s="11" t="s">
        <v>9</v>
      </c>
      <c r="IL581" s="84">
        <f t="shared" ref="IL581:IL586" si="403">SUM(IF558:IL558)</f>
        <v>-254</v>
      </c>
      <c r="IP581" s="11" t="s">
        <v>9</v>
      </c>
      <c r="IS581" s="84">
        <f t="shared" ref="IS581:IS586" si="404">SUM(IM558:IS558)</f>
        <v>-812</v>
      </c>
    </row>
    <row r="582" spans="1:253" s="80" customFormat="1" x14ac:dyDescent="0.2">
      <c r="B582" s="81"/>
      <c r="C582" s="81"/>
      <c r="D582" s="81"/>
      <c r="E582" s="82"/>
      <c r="F582" s="82"/>
      <c r="G582" s="82"/>
      <c r="H582" s="84">
        <f t="shared" si="382"/>
        <v>3221</v>
      </c>
      <c r="M582" s="11" t="s">
        <v>10</v>
      </c>
      <c r="O582" s="84">
        <f t="shared" si="383"/>
        <v>12198</v>
      </c>
      <c r="P582" s="85">
        <f t="shared" si="384"/>
        <v>8977</v>
      </c>
      <c r="Q582" s="83"/>
      <c r="R582" s="83"/>
      <c r="S582" s="83"/>
      <c r="T582" s="83"/>
      <c r="U582" s="83"/>
      <c r="V582" s="84">
        <f>SUM(P559:V559)</f>
        <v>948</v>
      </c>
      <c r="W582" s="85">
        <f t="shared" si="385"/>
        <v>-11250</v>
      </c>
      <c r="AC582" s="84">
        <f t="shared" si="386"/>
        <v>16060</v>
      </c>
      <c r="AD582" s="85">
        <f t="shared" si="387"/>
        <v>15112</v>
      </c>
      <c r="AE582" s="82"/>
      <c r="AF582" s="82"/>
      <c r="AG582" s="82"/>
      <c r="AH582" s="82"/>
      <c r="AI582" s="82"/>
      <c r="AJ582" s="84">
        <f t="shared" si="388"/>
        <v>3022</v>
      </c>
      <c r="AK582" s="85">
        <f t="shared" si="389"/>
        <v>-13038</v>
      </c>
      <c r="DI582" s="96"/>
      <c r="EH582" s="11" t="s">
        <v>9</v>
      </c>
      <c r="EI582" s="11"/>
      <c r="EK582" s="84">
        <f t="shared" ref="EK582:EK587" si="405">SUM(EE558:EK558)</f>
        <v>852</v>
      </c>
      <c r="ER582" s="84">
        <f t="shared" ref="ER582:ER587" si="406">SUM(EL558:ER558)</f>
        <v>831</v>
      </c>
      <c r="EY582" s="84">
        <f t="shared" si="390"/>
        <v>5401</v>
      </c>
      <c r="FF582" s="84">
        <f t="shared" si="391"/>
        <v>187</v>
      </c>
      <c r="FI582" s="11" t="s">
        <v>10</v>
      </c>
      <c r="FM582" s="84">
        <f t="shared" si="392"/>
        <v>2115</v>
      </c>
      <c r="FT582" s="84">
        <f t="shared" si="393"/>
        <v>-3020</v>
      </c>
      <c r="FX582" s="11" t="s">
        <v>10</v>
      </c>
      <c r="GA582" s="84">
        <f t="shared" si="394"/>
        <v>-3863</v>
      </c>
      <c r="GD582" s="11" t="s">
        <v>10</v>
      </c>
      <c r="GH582" s="84">
        <f t="shared" si="395"/>
        <v>-3309</v>
      </c>
      <c r="GI582" s="84"/>
      <c r="GJ582" s="84"/>
      <c r="GO582" s="84">
        <f t="shared" si="396"/>
        <v>-2342</v>
      </c>
      <c r="GP582" s="84">
        <v>-3863</v>
      </c>
      <c r="GS582" s="11" t="s">
        <v>10</v>
      </c>
      <c r="GV582" s="84">
        <f t="shared" si="397"/>
        <v>-1782</v>
      </c>
      <c r="GW582" s="14">
        <v>-3020</v>
      </c>
      <c r="GX582" s="14">
        <v>-3863</v>
      </c>
      <c r="GY582" s="14">
        <v>-3309</v>
      </c>
      <c r="HC582" s="84">
        <f t="shared" si="398"/>
        <v>-2558</v>
      </c>
      <c r="HD582" s="84">
        <v>-3309</v>
      </c>
      <c r="HE582" s="84">
        <v>-3863</v>
      </c>
      <c r="HG582" s="11" t="s">
        <v>10</v>
      </c>
      <c r="HJ582" s="84">
        <f t="shared" si="399"/>
        <v>-1125</v>
      </c>
      <c r="HK582" s="84">
        <v>-3309</v>
      </c>
      <c r="HL582" s="84">
        <v>-3863</v>
      </c>
      <c r="HQ582" s="84">
        <f t="shared" si="400"/>
        <v>446</v>
      </c>
      <c r="HR582" s="84">
        <v>1076</v>
      </c>
      <c r="HS582" s="84">
        <v>1626</v>
      </c>
      <c r="HT582" s="84">
        <v>2007</v>
      </c>
      <c r="HU582" s="11" t="s">
        <v>10</v>
      </c>
      <c r="HX582" s="84">
        <f t="shared" si="401"/>
        <v>-43</v>
      </c>
      <c r="HY582" s="84">
        <v>2934</v>
      </c>
      <c r="HZ582" s="80">
        <v>2007</v>
      </c>
      <c r="IA582" s="70">
        <v>5401</v>
      </c>
      <c r="IB582" s="14">
        <v>187</v>
      </c>
      <c r="IE582" s="84">
        <f t="shared" si="402"/>
        <v>-1928</v>
      </c>
      <c r="IH582" s="11" t="s">
        <v>10</v>
      </c>
      <c r="IL582" s="84">
        <f t="shared" si="403"/>
        <v>-2969</v>
      </c>
      <c r="IP582" s="11" t="s">
        <v>10</v>
      </c>
      <c r="IS582" s="84">
        <f t="shared" si="404"/>
        <v>-529</v>
      </c>
    </row>
    <row r="583" spans="1:253" s="80" customFormat="1" x14ac:dyDescent="0.2">
      <c r="B583" s="81"/>
      <c r="C583" s="81"/>
      <c r="D583" s="81"/>
      <c r="E583" s="82"/>
      <c r="F583" s="82"/>
      <c r="G583" s="82"/>
      <c r="H583" s="84">
        <f t="shared" si="382"/>
        <v>7640</v>
      </c>
      <c r="M583" s="11" t="s">
        <v>12</v>
      </c>
      <c r="O583" s="84">
        <f t="shared" si="383"/>
        <v>-9789</v>
      </c>
      <c r="P583" s="85">
        <f t="shared" si="384"/>
        <v>-17429</v>
      </c>
      <c r="Q583" s="83"/>
      <c r="R583" s="83"/>
      <c r="S583" s="83"/>
      <c r="T583" s="83"/>
      <c r="U583" s="83"/>
      <c r="V583" s="84">
        <f>SUM(P560:V560)</f>
        <v>-7720</v>
      </c>
      <c r="W583" s="85">
        <f t="shared" si="385"/>
        <v>2069</v>
      </c>
      <c r="AC583" s="84">
        <f t="shared" si="386"/>
        <v>-4216</v>
      </c>
      <c r="AD583" s="85">
        <f t="shared" si="387"/>
        <v>3504</v>
      </c>
      <c r="AE583" s="82"/>
      <c r="AF583" s="82"/>
      <c r="AG583" s="82"/>
      <c r="AH583" s="82"/>
      <c r="AI583" s="82"/>
      <c r="AJ583" s="84">
        <f t="shared" si="388"/>
        <v>159</v>
      </c>
      <c r="AK583" s="85">
        <f t="shared" si="389"/>
        <v>4375</v>
      </c>
      <c r="BS583" s="22">
        <v>66.400000000000006</v>
      </c>
      <c r="BT583" s="22">
        <v>64.900000000000006</v>
      </c>
      <c r="BU583" s="22">
        <v>60.8</v>
      </c>
      <c r="BV583" s="22">
        <v>62.5</v>
      </c>
      <c r="BW583" s="22">
        <v>64.2</v>
      </c>
      <c r="BX583" s="22">
        <v>60.8</v>
      </c>
      <c r="BY583" s="22">
        <v>56.8</v>
      </c>
      <c r="BZ583" s="22">
        <v>55.7</v>
      </c>
      <c r="CA583" s="22">
        <v>54</v>
      </c>
      <c r="CB583" s="22">
        <v>54</v>
      </c>
      <c r="CC583" s="22">
        <v>58.5</v>
      </c>
      <c r="CD583" s="22">
        <v>60.9</v>
      </c>
      <c r="DK583" s="96">
        <f t="shared" ref="DK583:DU583" si="407">DK568-DD568</f>
        <v>0.60000000000000142</v>
      </c>
      <c r="DL583" s="96">
        <f t="shared" si="407"/>
        <v>1.1000000000000014</v>
      </c>
      <c r="DM583" s="96">
        <f t="shared" si="407"/>
        <v>2.1000000000000014</v>
      </c>
      <c r="DN583" s="96">
        <f t="shared" si="407"/>
        <v>0.10000000000000142</v>
      </c>
      <c r="DO583" s="96">
        <f t="shared" si="407"/>
        <v>1.2000000000000028</v>
      </c>
      <c r="DP583" s="96">
        <f t="shared" si="407"/>
        <v>1.1000000000000014</v>
      </c>
      <c r="DQ583" s="96">
        <f t="shared" si="407"/>
        <v>-0.5</v>
      </c>
      <c r="DR583" s="96">
        <f t="shared" si="407"/>
        <v>-0.10000000000000142</v>
      </c>
      <c r="DS583" s="96">
        <f t="shared" si="407"/>
        <v>-1.1000000000000014</v>
      </c>
      <c r="DT583" s="96">
        <f t="shared" si="407"/>
        <v>-2.5</v>
      </c>
      <c r="DU583" s="96">
        <f t="shared" si="407"/>
        <v>0.5</v>
      </c>
      <c r="EH583" s="11" t="s">
        <v>10</v>
      </c>
      <c r="EI583" s="11"/>
      <c r="EK583" s="84">
        <f t="shared" si="405"/>
        <v>1626</v>
      </c>
      <c r="ER583" s="84">
        <f t="shared" si="406"/>
        <v>2007</v>
      </c>
      <c r="EY583" s="84">
        <f t="shared" si="390"/>
        <v>226</v>
      </c>
      <c r="FF583" s="84">
        <f t="shared" si="391"/>
        <v>-5058</v>
      </c>
      <c r="FI583" s="11" t="s">
        <v>12</v>
      </c>
      <c r="FM583" s="84">
        <f t="shared" si="392"/>
        <v>-4439</v>
      </c>
      <c r="FN583" s="84">
        <f>FM583+FM582</f>
        <v>-2324</v>
      </c>
      <c r="FT583" s="84">
        <f t="shared" si="393"/>
        <v>7879</v>
      </c>
      <c r="FU583" s="84">
        <f>FT583+FT582</f>
        <v>4859</v>
      </c>
      <c r="FX583" s="11" t="s">
        <v>12</v>
      </c>
      <c r="GA583" s="84">
        <f t="shared" si="394"/>
        <v>3323</v>
      </c>
      <c r="GB583" s="84">
        <f>GA583+GA582</f>
        <v>-540</v>
      </c>
      <c r="GD583" s="11" t="s">
        <v>12</v>
      </c>
      <c r="GH583" s="84">
        <f t="shared" si="395"/>
        <v>4576</v>
      </c>
      <c r="GI583" s="84"/>
      <c r="GJ583" s="84"/>
      <c r="GO583" s="84">
        <f t="shared" si="396"/>
        <v>1813</v>
      </c>
      <c r="GP583" s="84">
        <v>3323</v>
      </c>
      <c r="GS583" s="11" t="s">
        <v>12</v>
      </c>
      <c r="GV583" s="84">
        <f t="shared" si="397"/>
        <v>4662</v>
      </c>
      <c r="GW583" s="14">
        <v>7879</v>
      </c>
      <c r="GX583" s="14">
        <v>3323</v>
      </c>
      <c r="GY583" s="14">
        <v>4576</v>
      </c>
      <c r="HC583" s="84">
        <f t="shared" si="398"/>
        <v>1914</v>
      </c>
      <c r="HD583" s="84">
        <v>4576</v>
      </c>
      <c r="HE583" s="84">
        <v>3323</v>
      </c>
      <c r="HG583" s="11" t="s">
        <v>12</v>
      </c>
      <c r="HJ583" s="84">
        <f t="shared" si="399"/>
        <v>6229</v>
      </c>
      <c r="HK583" s="84">
        <v>4576</v>
      </c>
      <c r="HL583" s="84">
        <v>3323</v>
      </c>
      <c r="HQ583" s="84">
        <f t="shared" si="400"/>
        <v>-4410</v>
      </c>
      <c r="HR583" s="84">
        <v>-813</v>
      </c>
      <c r="HS583" s="84">
        <v>-766</v>
      </c>
      <c r="HT583" s="84">
        <v>84</v>
      </c>
      <c r="HU583" s="11" t="s">
        <v>12</v>
      </c>
      <c r="HX583" s="84">
        <f t="shared" si="401"/>
        <v>-3958</v>
      </c>
      <c r="HY583" s="84">
        <v>-706</v>
      </c>
      <c r="HZ583" s="84">
        <v>84</v>
      </c>
      <c r="IA583" s="70">
        <v>226</v>
      </c>
      <c r="IB583" s="14">
        <v>-5058</v>
      </c>
      <c r="IE583" s="84">
        <f t="shared" si="402"/>
        <v>-744</v>
      </c>
      <c r="IH583" s="11" t="s">
        <v>12</v>
      </c>
      <c r="IL583" s="84">
        <f t="shared" si="403"/>
        <v>3007</v>
      </c>
      <c r="IP583" s="11" t="s">
        <v>12</v>
      </c>
      <c r="IS583" s="84">
        <f t="shared" si="404"/>
        <v>-5177</v>
      </c>
    </row>
    <row r="584" spans="1:253" s="84" customFormat="1" x14ac:dyDescent="0.2">
      <c r="B584" s="61"/>
      <c r="C584" s="81"/>
      <c r="D584" s="81"/>
      <c r="E584" s="81"/>
      <c r="F584" s="81"/>
      <c r="G584" s="81"/>
      <c r="H584" s="84">
        <f t="shared" si="382"/>
        <v>-2791</v>
      </c>
      <c r="M584" s="11" t="s">
        <v>36</v>
      </c>
      <c r="O584" s="84">
        <f t="shared" si="383"/>
        <v>-17571</v>
      </c>
      <c r="P584" s="85">
        <f t="shared" si="384"/>
        <v>-14780</v>
      </c>
      <c r="Q584" s="85"/>
      <c r="R584" s="85"/>
      <c r="S584" s="85"/>
      <c r="T584" s="85"/>
      <c r="U584" s="85"/>
      <c r="V584" s="84">
        <f>SUM(P561:V561)</f>
        <v>-15109</v>
      </c>
      <c r="W584" s="85">
        <f t="shared" si="385"/>
        <v>2462</v>
      </c>
      <c r="AC584" s="84">
        <f t="shared" si="386"/>
        <v>-14636</v>
      </c>
      <c r="AD584" s="85">
        <f t="shared" si="387"/>
        <v>473</v>
      </c>
      <c r="AE584" s="81"/>
      <c r="AF584" s="81"/>
      <c r="AG584" s="81"/>
      <c r="AH584" s="81"/>
      <c r="AI584" s="81"/>
      <c r="AJ584" s="84">
        <f t="shared" si="388"/>
        <v>8056</v>
      </c>
      <c r="AK584" s="85">
        <f t="shared" si="389"/>
        <v>22692</v>
      </c>
      <c r="BS584" s="96">
        <v>-35.299999999999997</v>
      </c>
      <c r="BT584" s="96"/>
      <c r="BU584" s="96"/>
      <c r="BV584" s="96"/>
      <c r="BW584" s="96"/>
      <c r="BX584" s="96"/>
      <c r="BY584" s="96"/>
      <c r="BZ584" s="96">
        <v>38.5</v>
      </c>
      <c r="EH584" s="11" t="s">
        <v>12</v>
      </c>
      <c r="EI584" s="11"/>
      <c r="EK584" s="84">
        <f t="shared" si="405"/>
        <v>-766</v>
      </c>
      <c r="ER584" s="84">
        <f t="shared" si="406"/>
        <v>84</v>
      </c>
      <c r="EY584" s="84">
        <f t="shared" si="390"/>
        <v>1026</v>
      </c>
      <c r="FF584" s="84">
        <f t="shared" si="391"/>
        <v>1116</v>
      </c>
      <c r="FI584" s="11" t="s">
        <v>36</v>
      </c>
      <c r="FM584" s="84">
        <f t="shared" si="392"/>
        <v>2281</v>
      </c>
      <c r="FT584" s="84">
        <f t="shared" si="393"/>
        <v>2070</v>
      </c>
      <c r="FX584" s="11" t="s">
        <v>36</v>
      </c>
      <c r="GA584" s="84">
        <f t="shared" si="394"/>
        <v>702</v>
      </c>
      <c r="GD584" s="11" t="s">
        <v>36</v>
      </c>
      <c r="GH584" s="84">
        <f t="shared" si="395"/>
        <v>1953</v>
      </c>
      <c r="GO584" s="84">
        <f t="shared" si="396"/>
        <v>2212</v>
      </c>
      <c r="GP584" s="84">
        <v>702</v>
      </c>
      <c r="GS584" s="11" t="s">
        <v>36</v>
      </c>
      <c r="GV584" s="84">
        <f t="shared" si="397"/>
        <v>4510</v>
      </c>
      <c r="GW584" s="14">
        <v>2070</v>
      </c>
      <c r="GX584" s="14">
        <v>702</v>
      </c>
      <c r="GY584" s="14">
        <v>1953</v>
      </c>
      <c r="HC584" s="84">
        <f t="shared" si="398"/>
        <v>-534</v>
      </c>
      <c r="HD584" s="84">
        <v>1953</v>
      </c>
      <c r="HE584" s="84">
        <v>702</v>
      </c>
      <c r="HG584" s="11" t="s">
        <v>36</v>
      </c>
      <c r="HJ584" s="84">
        <f t="shared" si="399"/>
        <v>860</v>
      </c>
      <c r="HK584" s="84">
        <v>1953</v>
      </c>
      <c r="HL584" s="84">
        <v>702</v>
      </c>
      <c r="HQ584" s="84">
        <f t="shared" si="400"/>
        <v>751</v>
      </c>
      <c r="HR584" s="84">
        <v>11630</v>
      </c>
      <c r="HS584" s="84">
        <v>9133</v>
      </c>
      <c r="HT584" s="84">
        <v>2510</v>
      </c>
      <c r="HU584" s="11" t="s">
        <v>36</v>
      </c>
      <c r="HX584" s="84">
        <f t="shared" si="401"/>
        <v>1707</v>
      </c>
      <c r="HY584" s="84">
        <v>-9369</v>
      </c>
      <c r="HZ584" s="84">
        <v>2510</v>
      </c>
      <c r="IA584" s="14">
        <v>1026</v>
      </c>
      <c r="IB584" s="14">
        <v>1116</v>
      </c>
      <c r="IE584" s="84">
        <f t="shared" si="402"/>
        <v>361</v>
      </c>
      <c r="IH584" s="11" t="s">
        <v>36</v>
      </c>
      <c r="IL584" s="84">
        <f t="shared" si="403"/>
        <v>1613</v>
      </c>
      <c r="IP584" s="11" t="s">
        <v>36</v>
      </c>
      <c r="IS584" s="84">
        <f t="shared" si="404"/>
        <v>12574</v>
      </c>
    </row>
    <row r="585" spans="1:253" s="84" customFormat="1" x14ac:dyDescent="0.2">
      <c r="B585" s="81"/>
      <c r="C585" s="81"/>
      <c r="D585" s="81"/>
      <c r="E585" s="81"/>
      <c r="F585" s="81"/>
      <c r="G585" s="81"/>
      <c r="H585" s="84">
        <f t="shared" si="382"/>
        <v>-1678</v>
      </c>
      <c r="M585" s="11" t="s">
        <v>51</v>
      </c>
      <c r="O585" s="84">
        <f t="shared" si="383"/>
        <v>-11206</v>
      </c>
      <c r="P585" s="85">
        <f t="shared" si="384"/>
        <v>-9528</v>
      </c>
      <c r="Q585" s="85"/>
      <c r="R585" s="85"/>
      <c r="S585" s="85"/>
      <c r="T585" s="85"/>
      <c r="U585" s="85"/>
      <c r="V585" s="84">
        <f>SUM(P562:V562)</f>
        <v>-7868</v>
      </c>
      <c r="W585" s="85">
        <f t="shared" si="385"/>
        <v>3338</v>
      </c>
      <c r="AC585" s="84">
        <f t="shared" si="386"/>
        <v>-9760</v>
      </c>
      <c r="AD585" s="85">
        <f t="shared" si="387"/>
        <v>-1892</v>
      </c>
      <c r="AE585" s="81"/>
      <c r="AF585" s="81"/>
      <c r="AG585" s="81"/>
      <c r="AH585" s="81"/>
      <c r="AI585" s="81"/>
      <c r="AJ585" s="84">
        <f t="shared" si="388"/>
        <v>-1646</v>
      </c>
      <c r="AK585" s="85">
        <f t="shared" si="389"/>
        <v>8114</v>
      </c>
      <c r="CN585" s="84">
        <f t="shared" ref="CN585:CN590" si="408">SUM(CH558:CN558)</f>
        <v>547</v>
      </c>
      <c r="CU585" s="84">
        <f t="shared" ref="CU585:CU590" si="409">SUM(CO558:CU558)</f>
        <v>783</v>
      </c>
      <c r="DB585" s="84">
        <f t="shared" ref="DB585:DB590" si="410">SUM(CV558:DB558)</f>
        <v>752</v>
      </c>
      <c r="DI585" s="84">
        <f t="shared" ref="DI585:DI590" si="411">SUM(DC558:DI558)</f>
        <v>975</v>
      </c>
      <c r="DP585" s="84">
        <f t="shared" ref="DP585:DP590" si="412">SUM(DJ558:DP558)</f>
        <v>-505</v>
      </c>
      <c r="DT585" s="11" t="s">
        <v>9</v>
      </c>
      <c r="DW585" s="84">
        <f t="shared" ref="DW585:DW590" si="413">SUM(DQ558:DW558)</f>
        <v>1208</v>
      </c>
      <c r="ED585" s="84">
        <f t="shared" ref="ED585:ED590" si="414">SUM(DX558:ED558)</f>
        <v>439</v>
      </c>
      <c r="EH585" s="11" t="s">
        <v>36</v>
      </c>
      <c r="EI585" s="11"/>
      <c r="EK585" s="84">
        <f t="shared" si="405"/>
        <v>9133</v>
      </c>
      <c r="ER585" s="84">
        <f t="shared" si="406"/>
        <v>2510</v>
      </c>
      <c r="EY585" s="84">
        <f t="shared" si="390"/>
        <v>1624</v>
      </c>
      <c r="FF585" s="84">
        <f t="shared" si="391"/>
        <v>2106</v>
      </c>
      <c r="FI585" s="11" t="s">
        <v>51</v>
      </c>
      <c r="FM585" s="84">
        <f t="shared" si="392"/>
        <v>1128</v>
      </c>
      <c r="FT585" s="84">
        <f t="shared" si="393"/>
        <v>985</v>
      </c>
      <c r="FX585" s="11" t="s">
        <v>51</v>
      </c>
      <c r="GA585" s="84">
        <f t="shared" si="394"/>
        <v>-633</v>
      </c>
      <c r="GD585" s="11" t="s">
        <v>51</v>
      </c>
      <c r="GH585" s="84">
        <f t="shared" si="395"/>
        <v>3269</v>
      </c>
      <c r="GO585" s="84">
        <f t="shared" si="396"/>
        <v>-269</v>
      </c>
      <c r="GP585" s="84">
        <v>-633</v>
      </c>
      <c r="GS585" s="11" t="s">
        <v>51</v>
      </c>
      <c r="GV585" s="84">
        <f t="shared" si="397"/>
        <v>9226</v>
      </c>
      <c r="GW585" s="14">
        <v>985</v>
      </c>
      <c r="GX585" s="14">
        <v>-633</v>
      </c>
      <c r="GY585" s="14">
        <v>3269</v>
      </c>
      <c r="HC585" s="84">
        <f t="shared" si="398"/>
        <v>884</v>
      </c>
      <c r="HD585" s="84">
        <v>3269</v>
      </c>
      <c r="HE585" s="84">
        <v>-633</v>
      </c>
      <c r="HG585" s="11" t="s">
        <v>51</v>
      </c>
      <c r="HJ585" s="84">
        <f t="shared" si="399"/>
        <v>1665</v>
      </c>
      <c r="HK585" s="84">
        <v>3269</v>
      </c>
      <c r="HL585" s="84">
        <v>-633</v>
      </c>
      <c r="HQ585" s="84">
        <f t="shared" si="400"/>
        <v>1927</v>
      </c>
      <c r="HR585" s="84">
        <v>-648</v>
      </c>
      <c r="HS585" s="84">
        <v>-414</v>
      </c>
      <c r="HT585" s="84">
        <v>1604</v>
      </c>
      <c r="HU585" s="11" t="s">
        <v>51</v>
      </c>
      <c r="HX585" s="84">
        <f t="shared" si="401"/>
        <v>501</v>
      </c>
      <c r="HY585" s="84">
        <v>3341</v>
      </c>
      <c r="HZ585" s="84">
        <v>1604</v>
      </c>
      <c r="IA585" s="14">
        <v>1624</v>
      </c>
      <c r="IB585" s="14">
        <v>2106</v>
      </c>
      <c r="IE585" s="84">
        <f t="shared" si="402"/>
        <v>2562</v>
      </c>
      <c r="IH585" s="11" t="s">
        <v>51</v>
      </c>
      <c r="IL585" s="84">
        <f t="shared" si="403"/>
        <v>1425</v>
      </c>
      <c r="IP585" s="11" t="s">
        <v>51</v>
      </c>
      <c r="IS585" s="84">
        <f t="shared" si="404"/>
        <v>2477</v>
      </c>
    </row>
    <row r="586" spans="1:253" s="84" customFormat="1" x14ac:dyDescent="0.2">
      <c r="B586" s="81"/>
      <c r="C586" s="81"/>
      <c r="D586" s="81"/>
      <c r="E586" s="81"/>
      <c r="F586" s="81"/>
      <c r="G586" s="81"/>
      <c r="H586" s="84">
        <f t="shared" si="382"/>
        <v>2519</v>
      </c>
      <c r="M586" s="11" t="s">
        <v>38</v>
      </c>
      <c r="O586" s="84">
        <f t="shared" si="383"/>
        <v>-10524</v>
      </c>
      <c r="P586" s="85">
        <f t="shared" si="384"/>
        <v>-13043</v>
      </c>
      <c r="Q586" s="85"/>
      <c r="R586" s="85"/>
      <c r="S586" s="85"/>
      <c r="T586" s="85"/>
      <c r="U586" s="85"/>
      <c r="V586" s="84">
        <f>SUM(P563:V563)+Q564</f>
        <v>-6782</v>
      </c>
      <c r="W586" s="85">
        <f t="shared" si="385"/>
        <v>3742</v>
      </c>
      <c r="AC586" s="84">
        <f t="shared" si="386"/>
        <v>-12467</v>
      </c>
      <c r="AD586" s="85">
        <f t="shared" si="387"/>
        <v>-5685</v>
      </c>
      <c r="AE586" s="81"/>
      <c r="AF586" s="81"/>
      <c r="AG586" s="81"/>
      <c r="AH586" s="81"/>
      <c r="AI586" s="81"/>
      <c r="AJ586" s="84">
        <f t="shared" si="388"/>
        <v>-3740</v>
      </c>
      <c r="AK586" s="85">
        <f t="shared" si="389"/>
        <v>8727</v>
      </c>
      <c r="CN586" s="84">
        <f t="shared" si="408"/>
        <v>2502</v>
      </c>
      <c r="CU586" s="84">
        <f t="shared" si="409"/>
        <v>3589</v>
      </c>
      <c r="DB586" s="84">
        <f t="shared" si="410"/>
        <v>937</v>
      </c>
      <c r="DI586" s="84">
        <f t="shared" si="411"/>
        <v>2934</v>
      </c>
      <c r="DP586" s="84">
        <f t="shared" si="412"/>
        <v>-813</v>
      </c>
      <c r="DT586" s="11" t="s">
        <v>10</v>
      </c>
      <c r="DW586" s="84">
        <f t="shared" si="413"/>
        <v>36</v>
      </c>
      <c r="ED586" s="84">
        <f t="shared" si="414"/>
        <v>1076</v>
      </c>
      <c r="EH586" s="11" t="s">
        <v>51</v>
      </c>
      <c r="EI586" s="11"/>
      <c r="EK586" s="84">
        <f t="shared" si="405"/>
        <v>-414</v>
      </c>
      <c r="ER586" s="84">
        <f t="shared" si="406"/>
        <v>1604</v>
      </c>
      <c r="EY586" s="84">
        <f t="shared" si="390"/>
        <v>644</v>
      </c>
      <c r="FF586" s="84">
        <f t="shared" si="391"/>
        <v>-1568</v>
      </c>
      <c r="FI586" s="11" t="s">
        <v>38</v>
      </c>
      <c r="FM586" s="84">
        <f t="shared" si="392"/>
        <v>-390</v>
      </c>
      <c r="FT586" s="84">
        <f t="shared" si="393"/>
        <v>707</v>
      </c>
      <c r="FX586" s="11" t="s">
        <v>38</v>
      </c>
      <c r="GA586" s="84">
        <f t="shared" si="394"/>
        <v>-428</v>
      </c>
      <c r="GD586" s="11" t="s">
        <v>38</v>
      </c>
      <c r="GH586" s="84">
        <f t="shared" si="395"/>
        <v>-874</v>
      </c>
      <c r="GO586" s="84">
        <f t="shared" si="396"/>
        <v>-1796</v>
      </c>
      <c r="GP586" s="84">
        <v>-428</v>
      </c>
      <c r="GS586" s="11" t="s">
        <v>38</v>
      </c>
      <c r="GV586" s="84">
        <f t="shared" si="397"/>
        <v>30</v>
      </c>
      <c r="GW586" s="14">
        <v>707</v>
      </c>
      <c r="GX586" s="14">
        <v>-428</v>
      </c>
      <c r="GY586" s="14">
        <v>-874</v>
      </c>
      <c r="HC586" s="84">
        <f t="shared" si="398"/>
        <v>-58</v>
      </c>
      <c r="HD586" s="84">
        <v>-874</v>
      </c>
      <c r="HE586" s="84">
        <v>-428</v>
      </c>
      <c r="HG586" s="11" t="s">
        <v>38</v>
      </c>
      <c r="HJ586" s="84">
        <f t="shared" si="399"/>
        <v>510</v>
      </c>
      <c r="HK586" s="84">
        <v>-874</v>
      </c>
      <c r="HL586" s="84">
        <v>-428</v>
      </c>
      <c r="HQ586" s="84">
        <f t="shared" si="400"/>
        <v>732</v>
      </c>
      <c r="HR586" s="84">
        <v>598</v>
      </c>
      <c r="HS586" s="84">
        <v>-237</v>
      </c>
      <c r="HT586" s="84">
        <v>390</v>
      </c>
      <c r="HU586" s="11" t="s">
        <v>38</v>
      </c>
      <c r="HX586" s="84">
        <f t="shared" si="401"/>
        <v>-285</v>
      </c>
      <c r="HY586" s="84">
        <v>-467</v>
      </c>
      <c r="HZ586" s="84">
        <v>390</v>
      </c>
      <c r="IA586" s="14">
        <v>644</v>
      </c>
      <c r="IB586" s="14">
        <v>-1568</v>
      </c>
      <c r="IE586" s="84">
        <f t="shared" si="402"/>
        <v>-687</v>
      </c>
      <c r="IH586" s="11" t="s">
        <v>38</v>
      </c>
      <c r="IL586" s="84">
        <f t="shared" si="403"/>
        <v>309</v>
      </c>
      <c r="IP586" s="11" t="s">
        <v>38</v>
      </c>
      <c r="IS586" s="84">
        <f t="shared" si="404"/>
        <v>3051</v>
      </c>
    </row>
    <row r="587" spans="1:253" s="84" customFormat="1" ht="10.199999999999999" thickBot="1" x14ac:dyDescent="0.25">
      <c r="B587" s="81"/>
      <c r="C587" s="81"/>
      <c r="D587" s="81"/>
      <c r="E587" s="81"/>
      <c r="F587" s="81"/>
      <c r="G587" s="81"/>
      <c r="H587" s="81"/>
      <c r="P587" s="120">
        <f>SUM(P581:P586)</f>
        <v>-43991</v>
      </c>
      <c r="Q587" s="85"/>
      <c r="R587" s="85"/>
      <c r="S587" s="85"/>
      <c r="T587" s="85"/>
      <c r="U587" s="85"/>
      <c r="V587" s="85"/>
      <c r="W587" s="120">
        <f>SUM(W581:W586)</f>
        <v>67</v>
      </c>
      <c r="AD587" s="81"/>
      <c r="AE587" s="81"/>
      <c r="AF587" s="81"/>
      <c r="AG587" s="81"/>
      <c r="AH587" s="81"/>
      <c r="AI587" s="81"/>
      <c r="AJ587" s="81"/>
      <c r="CN587" s="84">
        <f t="shared" si="408"/>
        <v>2180</v>
      </c>
      <c r="CU587" s="84">
        <f t="shared" si="409"/>
        <v>-1057</v>
      </c>
      <c r="DB587" s="84">
        <f t="shared" si="410"/>
        <v>2043</v>
      </c>
      <c r="DI587" s="84">
        <f t="shared" si="411"/>
        <v>-706</v>
      </c>
      <c r="DP587" s="84">
        <f t="shared" si="412"/>
        <v>3450</v>
      </c>
      <c r="DT587" s="11" t="s">
        <v>12</v>
      </c>
      <c r="DW587" s="84">
        <f t="shared" si="413"/>
        <v>2740</v>
      </c>
      <c r="ED587" s="84">
        <f t="shared" si="414"/>
        <v>-813</v>
      </c>
      <c r="EH587" s="11" t="s">
        <v>38</v>
      </c>
      <c r="EK587" s="84">
        <f t="shared" si="405"/>
        <v>-237</v>
      </c>
      <c r="ER587" s="84">
        <f t="shared" si="406"/>
        <v>390</v>
      </c>
      <c r="FT587" s="84">
        <f>SUM(FT581:FT586)</f>
        <v>8650</v>
      </c>
      <c r="GA587" s="84">
        <f>SUM(GA581:GA586)</f>
        <v>-863</v>
      </c>
      <c r="GH587" s="84">
        <f>SUM(GH581:GH586)</f>
        <v>5577</v>
      </c>
      <c r="GP587" s="84">
        <v>-863</v>
      </c>
      <c r="GV587" s="84">
        <f>SUM(GV581:GV586)</f>
        <v>16696</v>
      </c>
      <c r="GW587" s="84">
        <f>SUM(GW581:GW586)</f>
        <v>8650</v>
      </c>
      <c r="GX587" s="84">
        <f>SUM(GX581:GX586)</f>
        <v>-863</v>
      </c>
      <c r="GY587" s="84">
        <f>SUM(GY581:GY586)</f>
        <v>5577</v>
      </c>
      <c r="HC587" s="84">
        <f>SUM(HC581:HC586)</f>
        <v>-117</v>
      </c>
      <c r="HD587" s="84">
        <f>SUM(HD581:HD586)</f>
        <v>5577</v>
      </c>
      <c r="HE587" s="84">
        <f>SUM(HE581:HE586)</f>
        <v>-863</v>
      </c>
      <c r="HJ587" s="84">
        <f>SUM(HJ581:HJ586)</f>
        <v>7737</v>
      </c>
      <c r="HK587" s="84">
        <f>SUM(HK581:HK586)</f>
        <v>5577</v>
      </c>
      <c r="HL587" s="84">
        <f>SUM(HL581:HL586)</f>
        <v>-863</v>
      </c>
      <c r="HQ587" s="84">
        <f>SUM(HQ581:HQ586)</f>
        <v>-821</v>
      </c>
      <c r="HR587" s="84">
        <f>SUM(HR581:HR586)</f>
        <v>12282</v>
      </c>
      <c r="HS587" s="84">
        <f>SUM(HS581:HS586)</f>
        <v>10194</v>
      </c>
      <c r="HT587" s="84">
        <f>SUM(HT581:HT586)</f>
        <v>7426</v>
      </c>
      <c r="HX587" s="84">
        <f>SUM(HX581:HX586)</f>
        <v>-2728</v>
      </c>
      <c r="HY587" s="84">
        <f>SUM(HY581:HY586)</f>
        <v>-3292</v>
      </c>
      <c r="HZ587" s="84">
        <f>SUM(HZ581:HZ586)</f>
        <v>7426</v>
      </c>
      <c r="IA587" s="84">
        <f>SUM(IA581:IA586)</f>
        <v>9269</v>
      </c>
      <c r="IB587" s="84">
        <f>SUM(IB581:IB586)</f>
        <v>-3511</v>
      </c>
      <c r="IE587" s="84">
        <f>SUM(IE581:IE586)</f>
        <v>114</v>
      </c>
      <c r="IL587" s="84">
        <f>SUM(IL581:IL586)</f>
        <v>3131</v>
      </c>
      <c r="IS587" s="84">
        <f>SUM(IS581:IS586)</f>
        <v>11584</v>
      </c>
    </row>
    <row r="588" spans="1:253" s="84" customFormat="1" ht="10.199999999999999" thickTop="1" x14ac:dyDescent="0.2">
      <c r="B588" s="81"/>
      <c r="C588" s="81"/>
      <c r="D588" s="81"/>
      <c r="E588" s="81"/>
      <c r="F588" s="81"/>
      <c r="G588" s="81"/>
      <c r="H588" s="81"/>
      <c r="P588" s="85"/>
      <c r="Q588" s="85"/>
      <c r="R588" s="85"/>
      <c r="S588" s="85"/>
      <c r="T588" s="85"/>
      <c r="U588" s="85"/>
      <c r="V588" s="85"/>
      <c r="AD588" s="81"/>
      <c r="AE588" s="81"/>
      <c r="AF588" s="81"/>
      <c r="AG588" s="81"/>
      <c r="AH588" s="81"/>
      <c r="AI588" s="81"/>
      <c r="AJ588" s="81"/>
      <c r="CN588" s="84">
        <f t="shared" si="408"/>
        <v>15444</v>
      </c>
      <c r="CU588" s="84">
        <f t="shared" si="409"/>
        <v>-10870</v>
      </c>
      <c r="DB588" s="84">
        <f t="shared" si="410"/>
        <v>-10461</v>
      </c>
      <c r="DI588" s="84">
        <f t="shared" si="411"/>
        <v>-9369</v>
      </c>
      <c r="DP588" s="84">
        <f t="shared" si="412"/>
        <v>-68</v>
      </c>
      <c r="DT588" s="11" t="s">
        <v>36</v>
      </c>
      <c r="DW588" s="84">
        <f t="shared" si="413"/>
        <v>3422</v>
      </c>
      <c r="ED588" s="84">
        <f t="shared" si="414"/>
        <v>11630</v>
      </c>
      <c r="EK588" s="84">
        <f>SUM(EK582:EK587)</f>
        <v>10194</v>
      </c>
      <c r="ER588" s="84">
        <f>SUM(ER582:ER587)</f>
        <v>7426</v>
      </c>
      <c r="FT588" s="84">
        <f>SUM(FN565:FT565)</f>
        <v>8650</v>
      </c>
      <c r="GA588" s="84">
        <f>SUM(FU565:GA565)</f>
        <v>-863</v>
      </c>
      <c r="GH588" s="84">
        <f>SUM(GB565:GH565)</f>
        <v>5577</v>
      </c>
      <c r="GV588" s="96">
        <f>GV576</f>
        <v>360.3</v>
      </c>
      <c r="GW588" s="96">
        <f>FT576</f>
        <v>348.4</v>
      </c>
      <c r="GX588" s="96">
        <f>GA576</f>
        <v>342.90000000000003</v>
      </c>
      <c r="GY588" s="96">
        <f>GH576</f>
        <v>348.09999999999997</v>
      </c>
      <c r="HJ588" s="84">
        <f>HJ576-(HJ587/1000)</f>
        <v>336.76299999999998</v>
      </c>
      <c r="HL588" s="84">
        <f>HL580+(-HL587/1000)</f>
        <v>343.76299999999998</v>
      </c>
      <c r="HQ588" s="84">
        <f>HQ576-(HQ587/1000)</f>
        <v>332.32100000000008</v>
      </c>
      <c r="HR588" s="84">
        <v>117</v>
      </c>
      <c r="HS588" s="84">
        <v>105</v>
      </c>
      <c r="HT588" s="84">
        <v>106</v>
      </c>
      <c r="HX588" s="84">
        <f>HX576-(HX587/1000)</f>
        <v>328.928</v>
      </c>
      <c r="HY588" s="84">
        <v>325.5</v>
      </c>
      <c r="IE588" s="84">
        <f>IE576-(IE587/1000)</f>
        <v>326.48599999999999</v>
      </c>
      <c r="IL588" s="84">
        <f>IL576-(IL587/1000)</f>
        <v>322.36900000000009</v>
      </c>
      <c r="IS588" s="84">
        <f>IS576-(IS587/1000)</f>
        <v>322.71600000000001</v>
      </c>
    </row>
    <row r="589" spans="1:253" s="84" customFormat="1" x14ac:dyDescent="0.2">
      <c r="B589" s="81"/>
      <c r="C589" s="81"/>
      <c r="D589" s="81"/>
      <c r="E589" s="81"/>
      <c r="F589" s="81"/>
      <c r="G589" s="81"/>
      <c r="H589" s="81"/>
      <c r="P589" s="85"/>
      <c r="Q589" s="85"/>
      <c r="R589" s="85"/>
      <c r="S589" s="85"/>
      <c r="T589" s="85"/>
      <c r="U589" s="85"/>
      <c r="V589" s="85"/>
      <c r="AD589" s="81"/>
      <c r="AE589" s="81"/>
      <c r="AF589" s="81"/>
      <c r="AG589" s="81"/>
      <c r="AH589" s="81"/>
      <c r="AI589" s="81"/>
      <c r="AJ589" s="81"/>
      <c r="CN589" s="84">
        <f t="shared" si="408"/>
        <v>2837</v>
      </c>
      <c r="CU589" s="84">
        <f t="shared" si="409"/>
        <v>-777</v>
      </c>
      <c r="DB589" s="84">
        <f t="shared" si="410"/>
        <v>2961</v>
      </c>
      <c r="DI589" s="84">
        <f t="shared" si="411"/>
        <v>3341</v>
      </c>
      <c r="DP589" s="84">
        <f t="shared" si="412"/>
        <v>2700</v>
      </c>
      <c r="DT589" s="11" t="s">
        <v>51</v>
      </c>
      <c r="DW589" s="84">
        <f t="shared" si="413"/>
        <v>1682</v>
      </c>
      <c r="ED589" s="84">
        <f t="shared" si="414"/>
        <v>-648</v>
      </c>
      <c r="HD589" s="84">
        <v>77</v>
      </c>
      <c r="HE589" s="84">
        <v>84</v>
      </c>
      <c r="HK589" s="84">
        <v>77</v>
      </c>
      <c r="HL589" s="84">
        <v>84</v>
      </c>
    </row>
    <row r="590" spans="1:253" s="84" customFormat="1" x14ac:dyDescent="0.2">
      <c r="B590" s="81"/>
      <c r="C590" s="81"/>
      <c r="D590" s="81"/>
      <c r="E590" s="81"/>
      <c r="F590" s="81"/>
      <c r="G590" s="81"/>
      <c r="H590" s="81"/>
      <c r="P590" s="85"/>
      <c r="Q590" s="85"/>
      <c r="R590" s="85"/>
      <c r="S590" s="85"/>
      <c r="T590" s="85"/>
      <c r="U590" s="85"/>
      <c r="V590" s="85"/>
      <c r="AD590" s="81"/>
      <c r="AE590" s="81"/>
      <c r="AF590" s="81"/>
      <c r="AG590" s="81"/>
      <c r="AH590" s="81"/>
      <c r="AI590" s="81"/>
      <c r="AJ590" s="81"/>
      <c r="CN590" s="84">
        <f t="shared" si="408"/>
        <v>8340</v>
      </c>
      <c r="CU590" s="84">
        <f t="shared" si="409"/>
        <v>487</v>
      </c>
      <c r="DB590" s="84">
        <f t="shared" si="410"/>
        <v>209</v>
      </c>
      <c r="DI590" s="84">
        <f t="shared" si="411"/>
        <v>-467</v>
      </c>
      <c r="DP590" s="84">
        <f t="shared" si="412"/>
        <v>1736</v>
      </c>
      <c r="DT590" s="11" t="s">
        <v>38</v>
      </c>
      <c r="DW590" s="84">
        <f t="shared" si="413"/>
        <v>754</v>
      </c>
      <c r="ED590" s="84">
        <f t="shared" si="414"/>
        <v>598</v>
      </c>
      <c r="GW590" s="14">
        <v>96</v>
      </c>
      <c r="GX590" s="14">
        <v>84</v>
      </c>
      <c r="GY590" s="14">
        <v>77</v>
      </c>
      <c r="GZ590" s="84">
        <f>SUM(GW590:GY590)</f>
        <v>257</v>
      </c>
    </row>
    <row r="591" spans="1:253" s="84" customFormat="1" x14ac:dyDescent="0.2">
      <c r="B591" s="81"/>
      <c r="C591" s="81"/>
      <c r="D591" s="81"/>
      <c r="E591" s="81"/>
      <c r="F591" s="81"/>
      <c r="G591" s="81"/>
      <c r="H591" s="81"/>
      <c r="P591" s="85"/>
      <c r="Q591" s="85"/>
      <c r="R591" s="85"/>
      <c r="S591" s="85"/>
      <c r="T591" s="85"/>
      <c r="U591" s="85"/>
      <c r="V591" s="85"/>
      <c r="AD591" s="81"/>
      <c r="AE591" s="81"/>
      <c r="AF591" s="81"/>
      <c r="AG591" s="81"/>
      <c r="AH591" s="81"/>
      <c r="AI591" s="81"/>
      <c r="AJ591" s="81"/>
      <c r="DT591" s="11"/>
      <c r="GA591" s="84">
        <v>338.3</v>
      </c>
      <c r="GH591" s="84">
        <v>347.4</v>
      </c>
      <c r="GW591" s="84">
        <v>84</v>
      </c>
      <c r="GX591" s="84">
        <v>97</v>
      </c>
      <c r="GY591" s="84">
        <f>GZ590-GX591-GW591</f>
        <v>76</v>
      </c>
    </row>
    <row r="592" spans="1:253" s="84" customFormat="1" ht="10.199999999999999" x14ac:dyDescent="0.2">
      <c r="B592" s="81"/>
      <c r="C592" s="81"/>
      <c r="D592" s="81"/>
      <c r="E592" s="81"/>
      <c r="F592" s="81"/>
      <c r="G592" s="81"/>
      <c r="H592" s="81"/>
      <c r="P592" s="85"/>
      <c r="Q592" s="85"/>
      <c r="R592" s="85"/>
      <c r="S592" s="85"/>
      <c r="T592" s="85"/>
      <c r="U592" s="85"/>
      <c r="V592" s="85"/>
      <c r="AD592" s="81"/>
      <c r="AE592" s="81"/>
      <c r="AF592" s="81"/>
      <c r="AG592" s="81"/>
      <c r="AH592" s="81"/>
      <c r="AI592" s="81"/>
      <c r="AJ592" s="81"/>
      <c r="DT592" s="11"/>
      <c r="GA592" s="84">
        <v>344.447</v>
      </c>
      <c r="GH592" s="84">
        <v>345.08099999999996</v>
      </c>
      <c r="HX592" s="53">
        <f>(HJ574+HQ574)/2</f>
        <v>76.505000000000024</v>
      </c>
    </row>
    <row r="593" spans="1:255" s="84" customFormat="1" ht="10.199999999999999" x14ac:dyDescent="0.2">
      <c r="B593" s="81"/>
      <c r="C593" s="81"/>
      <c r="D593" s="81"/>
      <c r="E593" s="81"/>
      <c r="F593" s="81"/>
      <c r="G593" s="81"/>
      <c r="H593" s="81"/>
      <c r="P593" s="85"/>
      <c r="Q593" s="85"/>
      <c r="R593" s="85"/>
      <c r="S593" s="85"/>
      <c r="T593" s="85"/>
      <c r="U593" s="85"/>
      <c r="V593" s="85"/>
      <c r="AD593" s="81"/>
      <c r="AE593" s="81"/>
      <c r="AF593" s="81"/>
      <c r="AG593" s="81"/>
      <c r="AH593" s="81"/>
      <c r="AI593" s="81"/>
      <c r="AJ593" s="81"/>
      <c r="CU593" s="84">
        <f>SUM(CU585:CU590)</f>
        <v>-7845</v>
      </c>
      <c r="DB593" s="84">
        <f>SUM(DB585:DB590)</f>
        <v>-3559</v>
      </c>
      <c r="DI593" s="84">
        <f>SUM(DI585:DI590)</f>
        <v>-3292</v>
      </c>
      <c r="DP593" s="84">
        <f>SUM(DP585:DP590)</f>
        <v>6500</v>
      </c>
      <c r="DW593" s="84">
        <f>SUM(DW585:DW590)</f>
        <v>9842</v>
      </c>
      <c r="ED593" s="84">
        <f>SUM(ED585:ED590)</f>
        <v>12282</v>
      </c>
      <c r="FX593" s="84" t="s">
        <v>9</v>
      </c>
      <c r="GA593" s="84">
        <v>193</v>
      </c>
      <c r="GE593" s="84" t="s">
        <v>9</v>
      </c>
      <c r="GH593" s="84">
        <v>214</v>
      </c>
      <c r="GI593" s="84">
        <v>21</v>
      </c>
      <c r="HX593" s="124">
        <f>(HJ574+HQ574)</f>
        <v>153.01000000000005</v>
      </c>
    </row>
    <row r="594" spans="1:255" s="84" customFormat="1" ht="10.199999999999999" x14ac:dyDescent="0.2">
      <c r="B594" s="81"/>
      <c r="C594" s="81"/>
      <c r="D594" s="81"/>
      <c r="E594" s="81"/>
      <c r="F594" s="81"/>
      <c r="G594" s="81"/>
      <c r="H594" s="81"/>
      <c r="P594" s="85"/>
      <c r="Q594" s="85"/>
      <c r="R594" s="85"/>
      <c r="S594" s="85"/>
      <c r="T594" s="85"/>
      <c r="U594" s="85"/>
      <c r="V594" s="85"/>
      <c r="AD594" s="81"/>
      <c r="AE594" s="81"/>
      <c r="AF594" s="81"/>
      <c r="AG594" s="81"/>
      <c r="AH594" s="81"/>
      <c r="AI594" s="81"/>
      <c r="AJ594" s="81"/>
      <c r="FX594" s="84" t="s">
        <v>10</v>
      </c>
      <c r="GA594" s="84">
        <v>2736</v>
      </c>
      <c r="GE594" s="84" t="s">
        <v>10</v>
      </c>
      <c r="GH594" s="84">
        <v>-2063</v>
      </c>
      <c r="GI594" s="84">
        <v>-4799</v>
      </c>
      <c r="HX594" s="124" t="s">
        <v>88</v>
      </c>
    </row>
    <row r="595" spans="1:255" s="84" customFormat="1" ht="10.199999999999999" x14ac:dyDescent="0.2">
      <c r="B595" s="81"/>
      <c r="C595" s="81"/>
      <c r="D595" s="81"/>
      <c r="E595" s="81"/>
      <c r="F595" s="81"/>
      <c r="G595" s="81"/>
      <c r="H595" s="81"/>
      <c r="P595" s="85"/>
      <c r="Q595" s="85"/>
      <c r="R595" s="85"/>
      <c r="S595" s="85"/>
      <c r="T595" s="85"/>
      <c r="U595" s="85"/>
      <c r="V595" s="85"/>
      <c r="AD595" s="81"/>
      <c r="AE595" s="81"/>
      <c r="AF595" s="81"/>
      <c r="AG595" s="81"/>
      <c r="AH595" s="81"/>
      <c r="AI595" s="81"/>
      <c r="AJ595" s="81"/>
      <c r="FX595" s="84" t="s">
        <v>12</v>
      </c>
      <c r="GA595" s="84">
        <v>-4613</v>
      </c>
      <c r="GE595" s="84" t="s">
        <v>12</v>
      </c>
      <c r="GH595" s="84">
        <v>-2724</v>
      </c>
      <c r="GI595" s="84">
        <v>1889</v>
      </c>
      <c r="HX595" s="124" t="s">
        <v>88</v>
      </c>
    </row>
    <row r="596" spans="1:255" s="84" customFormat="1" ht="10.199999999999999" x14ac:dyDescent="0.2">
      <c r="B596" s="81"/>
      <c r="C596" s="81"/>
      <c r="D596" s="81"/>
      <c r="E596" s="81"/>
      <c r="F596" s="81"/>
      <c r="G596" s="81"/>
      <c r="H596" s="81"/>
      <c r="P596" s="85"/>
      <c r="Q596" s="85"/>
      <c r="R596" s="85"/>
      <c r="S596" s="85"/>
      <c r="T596" s="85"/>
      <c r="U596" s="85"/>
      <c r="V596" s="85"/>
      <c r="AD596" s="81"/>
      <c r="AE596" s="81"/>
      <c r="AF596" s="81"/>
      <c r="AG596" s="81"/>
      <c r="AH596" s="81"/>
      <c r="AI596" s="81"/>
      <c r="AJ596" s="81"/>
      <c r="FX596" s="84" t="s">
        <v>36</v>
      </c>
      <c r="GA596" s="84">
        <v>-1214</v>
      </c>
      <c r="GE596" s="84" t="s">
        <v>36</v>
      </c>
      <c r="GH596" s="84">
        <v>2013</v>
      </c>
      <c r="GI596" s="84">
        <v>3227</v>
      </c>
      <c r="HX596" s="124" t="s">
        <v>88</v>
      </c>
    </row>
    <row r="597" spans="1:255" s="84" customFormat="1" x14ac:dyDescent="0.2">
      <c r="B597" s="81"/>
      <c r="C597" s="81"/>
      <c r="D597" s="81"/>
      <c r="E597" s="81"/>
      <c r="F597" s="81"/>
      <c r="G597" s="81"/>
      <c r="H597" s="81"/>
      <c r="P597" s="85"/>
      <c r="Q597" s="85"/>
      <c r="R597" s="85"/>
      <c r="S597" s="85"/>
      <c r="T597" s="85"/>
      <c r="U597" s="85"/>
      <c r="V597" s="85"/>
      <c r="AD597" s="81"/>
      <c r="AE597" s="81"/>
      <c r="AF597" s="81"/>
      <c r="AG597" s="81"/>
      <c r="AH597" s="81"/>
      <c r="AI597" s="81"/>
      <c r="AJ597" s="81"/>
      <c r="FX597" s="84" t="s">
        <v>40</v>
      </c>
      <c r="GA597" s="84">
        <v>-1015</v>
      </c>
      <c r="GE597" s="84" t="s">
        <v>40</v>
      </c>
      <c r="GH597" s="84">
        <v>5750</v>
      </c>
      <c r="GI597" s="84">
        <v>6765</v>
      </c>
    </row>
    <row r="598" spans="1:255" s="11" customFormat="1" ht="10.199999999999999" thickBot="1" x14ac:dyDescent="0.25">
      <c r="A598" s="1"/>
      <c r="B598" s="3">
        <v>37162</v>
      </c>
      <c r="C598" s="4">
        <v>37163</v>
      </c>
      <c r="D598" s="3">
        <v>37164</v>
      </c>
      <c r="E598" s="4">
        <v>37165</v>
      </c>
      <c r="F598" s="3">
        <v>37166</v>
      </c>
      <c r="G598" s="4">
        <v>37167</v>
      </c>
      <c r="H598" s="3">
        <v>37168</v>
      </c>
      <c r="I598" s="4">
        <v>37169</v>
      </c>
      <c r="J598" s="3">
        <v>37170</v>
      </c>
      <c r="K598" s="4">
        <v>37171</v>
      </c>
      <c r="L598" s="3">
        <v>37172</v>
      </c>
      <c r="M598" s="4">
        <v>37173</v>
      </c>
      <c r="N598" s="3">
        <v>37174</v>
      </c>
      <c r="O598" s="4">
        <v>37175</v>
      </c>
      <c r="P598" s="3">
        <v>37176</v>
      </c>
      <c r="Q598" s="4">
        <v>37177</v>
      </c>
      <c r="R598" s="3">
        <v>37178</v>
      </c>
      <c r="S598" s="4">
        <v>37179</v>
      </c>
      <c r="T598" s="3">
        <v>37180</v>
      </c>
      <c r="U598" s="4">
        <v>37181</v>
      </c>
      <c r="V598" s="3">
        <v>37182</v>
      </c>
      <c r="W598" s="4">
        <v>37183</v>
      </c>
      <c r="X598" s="3">
        <v>37184</v>
      </c>
      <c r="Y598" s="4">
        <v>37185</v>
      </c>
      <c r="Z598" s="3">
        <v>37186</v>
      </c>
      <c r="AA598" s="4">
        <v>37187</v>
      </c>
      <c r="AB598" s="3">
        <v>37188</v>
      </c>
      <c r="AC598" s="4">
        <v>37189</v>
      </c>
      <c r="AD598" s="3">
        <v>37190</v>
      </c>
      <c r="AE598" s="4">
        <v>37191</v>
      </c>
      <c r="AF598" s="3">
        <v>37192</v>
      </c>
      <c r="AG598" s="4">
        <v>37193</v>
      </c>
      <c r="AH598" s="3">
        <v>37194</v>
      </c>
      <c r="AI598" s="4">
        <v>37195</v>
      </c>
      <c r="AJ598" s="3">
        <v>37196</v>
      </c>
      <c r="AK598" s="4">
        <v>37197</v>
      </c>
      <c r="AL598" s="3">
        <v>37198</v>
      </c>
      <c r="AM598" s="4">
        <v>37199</v>
      </c>
      <c r="AN598" s="3">
        <v>37200</v>
      </c>
      <c r="AO598" s="4">
        <v>37201</v>
      </c>
      <c r="AP598" s="3">
        <v>37202</v>
      </c>
      <c r="AQ598" s="4">
        <v>37203</v>
      </c>
      <c r="AR598" s="3">
        <v>37204</v>
      </c>
      <c r="AS598" s="4">
        <v>37205</v>
      </c>
      <c r="AT598" s="3">
        <v>37206</v>
      </c>
      <c r="AU598" s="4">
        <v>37207</v>
      </c>
      <c r="AV598" s="3">
        <v>37208</v>
      </c>
      <c r="AW598" s="4">
        <v>37209</v>
      </c>
      <c r="AX598" s="3">
        <v>37210</v>
      </c>
      <c r="AY598" s="4">
        <v>37211</v>
      </c>
      <c r="AZ598" s="3">
        <v>37212</v>
      </c>
      <c r="BA598" s="4">
        <v>37213</v>
      </c>
      <c r="BB598" s="3">
        <v>37214</v>
      </c>
      <c r="BC598" s="4">
        <v>37215</v>
      </c>
      <c r="BD598" s="3">
        <v>37216</v>
      </c>
      <c r="BE598" s="4">
        <v>37217</v>
      </c>
      <c r="BF598" s="3">
        <v>37218</v>
      </c>
      <c r="BG598" s="4">
        <v>37219</v>
      </c>
      <c r="BH598" s="3">
        <v>37220</v>
      </c>
      <c r="BI598" s="4">
        <v>37221</v>
      </c>
      <c r="BJ598" s="3">
        <v>37222</v>
      </c>
      <c r="BK598" s="4">
        <v>37223</v>
      </c>
      <c r="BL598" s="3">
        <v>37224</v>
      </c>
      <c r="BM598" s="4">
        <v>37225</v>
      </c>
      <c r="BN598" s="3">
        <v>37226</v>
      </c>
      <c r="BO598" s="4">
        <v>37227</v>
      </c>
      <c r="BP598" s="3">
        <v>37228</v>
      </c>
      <c r="BQ598" s="4">
        <v>37229</v>
      </c>
      <c r="BR598" s="3">
        <v>37230</v>
      </c>
      <c r="BS598" s="4">
        <v>37231</v>
      </c>
      <c r="BT598" s="3">
        <v>37232</v>
      </c>
      <c r="BU598" s="4">
        <v>37233</v>
      </c>
      <c r="BV598" s="3">
        <v>37234</v>
      </c>
      <c r="BW598" s="4">
        <v>37235</v>
      </c>
      <c r="BX598" s="3">
        <v>37236</v>
      </c>
      <c r="BY598" s="4">
        <v>37237</v>
      </c>
      <c r="BZ598" s="3">
        <v>37238</v>
      </c>
      <c r="CA598" s="4">
        <v>37239</v>
      </c>
      <c r="CB598" s="3">
        <v>37240</v>
      </c>
      <c r="CC598" s="4">
        <v>37241</v>
      </c>
      <c r="CD598" s="3">
        <v>37242</v>
      </c>
      <c r="CE598" s="4">
        <v>37243</v>
      </c>
      <c r="CF598" s="3">
        <v>37244</v>
      </c>
      <c r="CG598" s="4">
        <v>37245</v>
      </c>
      <c r="CH598" s="3">
        <v>37246</v>
      </c>
      <c r="CI598" s="4">
        <v>37247</v>
      </c>
      <c r="CJ598" s="3">
        <v>37248</v>
      </c>
      <c r="CK598" s="4">
        <v>37249</v>
      </c>
      <c r="CL598" s="3">
        <v>37250</v>
      </c>
      <c r="CM598" s="4">
        <v>37251</v>
      </c>
      <c r="CN598" s="3">
        <v>37252</v>
      </c>
      <c r="CO598" s="4">
        <v>37253</v>
      </c>
      <c r="CP598" s="3">
        <v>37254</v>
      </c>
      <c r="CQ598" s="4">
        <v>37255</v>
      </c>
      <c r="CR598" s="3">
        <v>37256</v>
      </c>
      <c r="CS598" s="4">
        <v>37257</v>
      </c>
      <c r="CT598" s="3">
        <v>37258</v>
      </c>
      <c r="CU598" s="4">
        <v>37259</v>
      </c>
      <c r="CV598" s="3">
        <v>37260</v>
      </c>
      <c r="CW598" s="4">
        <v>37261</v>
      </c>
      <c r="CX598" s="3">
        <v>37262</v>
      </c>
      <c r="CY598" s="4">
        <v>37263</v>
      </c>
      <c r="CZ598" s="3">
        <v>37264</v>
      </c>
      <c r="DA598" s="4">
        <v>37265</v>
      </c>
      <c r="DB598" s="3">
        <v>37266</v>
      </c>
      <c r="DC598" s="4">
        <v>37267</v>
      </c>
      <c r="DD598" s="3">
        <v>37268</v>
      </c>
      <c r="DE598" s="4">
        <v>37269</v>
      </c>
      <c r="DF598" s="3">
        <v>37270</v>
      </c>
      <c r="DG598" s="4">
        <v>37271</v>
      </c>
      <c r="DH598" s="3">
        <v>37272</v>
      </c>
      <c r="DI598" s="4">
        <v>37273</v>
      </c>
      <c r="DJ598" s="3">
        <v>37274</v>
      </c>
      <c r="DK598" s="4">
        <v>37275</v>
      </c>
      <c r="DL598" s="3">
        <v>37276</v>
      </c>
      <c r="DM598" s="4">
        <v>37277</v>
      </c>
      <c r="DN598" s="3">
        <v>37278</v>
      </c>
      <c r="DO598" s="4">
        <v>37279</v>
      </c>
      <c r="DP598" s="3">
        <v>37280</v>
      </c>
      <c r="DQ598" s="4">
        <v>37281</v>
      </c>
      <c r="DR598" s="3">
        <v>37282</v>
      </c>
      <c r="DS598" s="4">
        <v>37283</v>
      </c>
      <c r="DT598" s="3">
        <v>37284</v>
      </c>
      <c r="DU598" s="4">
        <v>37285</v>
      </c>
      <c r="DV598" s="3">
        <v>37286</v>
      </c>
      <c r="DW598" s="4">
        <v>37287</v>
      </c>
      <c r="DX598" s="3">
        <v>37288</v>
      </c>
      <c r="DY598" s="4">
        <v>37289</v>
      </c>
      <c r="DZ598" s="3">
        <v>37290</v>
      </c>
      <c r="EA598" s="4">
        <v>37291</v>
      </c>
      <c r="EB598" s="3">
        <v>37292</v>
      </c>
      <c r="EC598" s="4">
        <v>37293</v>
      </c>
      <c r="ED598" s="3">
        <v>37294</v>
      </c>
      <c r="EE598" s="4">
        <v>37295</v>
      </c>
      <c r="EF598" s="3">
        <v>37296</v>
      </c>
      <c r="EG598" s="4">
        <v>37297</v>
      </c>
      <c r="EH598" s="3">
        <v>37298</v>
      </c>
      <c r="EI598" s="4">
        <v>37299</v>
      </c>
      <c r="EJ598" s="3">
        <v>37300</v>
      </c>
      <c r="EK598" s="4">
        <v>37301</v>
      </c>
      <c r="EL598" s="3">
        <v>37302</v>
      </c>
      <c r="EM598" s="4">
        <v>37303</v>
      </c>
      <c r="EN598" s="3">
        <v>37304</v>
      </c>
      <c r="EO598" s="4">
        <v>37305</v>
      </c>
      <c r="EP598" s="3">
        <v>37306</v>
      </c>
      <c r="EQ598" s="4">
        <v>37307</v>
      </c>
      <c r="ER598" s="3">
        <v>37308</v>
      </c>
      <c r="ES598" s="4">
        <v>37309</v>
      </c>
      <c r="ET598" s="3">
        <v>37310</v>
      </c>
      <c r="EU598" s="4">
        <v>37311</v>
      </c>
      <c r="EV598" s="3">
        <v>37312</v>
      </c>
      <c r="EW598" s="4">
        <v>37313</v>
      </c>
      <c r="EX598" s="3">
        <v>37314</v>
      </c>
      <c r="EY598" s="4">
        <v>37315</v>
      </c>
      <c r="EZ598" s="3">
        <v>37316</v>
      </c>
      <c r="FA598" s="4">
        <v>37317</v>
      </c>
      <c r="FB598" s="3">
        <v>37318</v>
      </c>
      <c r="FC598" s="4">
        <v>37319</v>
      </c>
      <c r="FD598" s="3">
        <v>37320</v>
      </c>
      <c r="FE598" s="4">
        <v>37321</v>
      </c>
      <c r="FF598" s="3">
        <v>37322</v>
      </c>
      <c r="FG598" s="4">
        <v>37323</v>
      </c>
      <c r="FH598" s="3">
        <v>37324</v>
      </c>
      <c r="FI598" s="4">
        <v>37325</v>
      </c>
      <c r="FJ598" s="3">
        <v>37326</v>
      </c>
      <c r="FK598" s="4">
        <v>37327</v>
      </c>
      <c r="FL598" s="3">
        <v>37328</v>
      </c>
      <c r="FM598" s="4">
        <v>37329</v>
      </c>
      <c r="FN598" s="3">
        <v>37330</v>
      </c>
      <c r="FO598" s="4">
        <v>37331</v>
      </c>
      <c r="FP598" s="3">
        <v>37332</v>
      </c>
      <c r="FQ598" s="4">
        <v>37333</v>
      </c>
      <c r="FR598" s="3">
        <v>37334</v>
      </c>
      <c r="FS598" s="4">
        <v>37335</v>
      </c>
      <c r="FT598" s="3">
        <v>37336</v>
      </c>
      <c r="FU598" s="4">
        <v>37337</v>
      </c>
      <c r="FV598" s="3">
        <v>37338</v>
      </c>
      <c r="FW598" s="4">
        <v>37339</v>
      </c>
      <c r="FX598" s="3">
        <v>37340</v>
      </c>
      <c r="FY598" s="4">
        <v>37341</v>
      </c>
      <c r="FZ598" s="3">
        <v>37342</v>
      </c>
      <c r="GA598" s="4">
        <v>37343</v>
      </c>
      <c r="GB598" s="3">
        <v>37344</v>
      </c>
      <c r="GC598" s="4">
        <v>37345</v>
      </c>
      <c r="GD598" s="3">
        <v>37346</v>
      </c>
      <c r="GE598" s="4">
        <v>37347</v>
      </c>
      <c r="GF598" s="3">
        <v>37348</v>
      </c>
      <c r="GG598" s="4">
        <v>37349</v>
      </c>
      <c r="GH598" s="3">
        <v>37350</v>
      </c>
      <c r="GI598" s="4">
        <v>37351</v>
      </c>
      <c r="GJ598" s="3">
        <v>37352</v>
      </c>
      <c r="GK598" s="4">
        <v>37353</v>
      </c>
      <c r="GL598" s="3">
        <v>37354</v>
      </c>
      <c r="GM598" s="4">
        <v>37355</v>
      </c>
      <c r="GN598" s="3">
        <v>37356</v>
      </c>
      <c r="GO598" s="4">
        <v>37357</v>
      </c>
      <c r="GP598" s="3">
        <v>37358</v>
      </c>
      <c r="GQ598" s="4">
        <v>37359</v>
      </c>
      <c r="GR598" s="3">
        <v>37360</v>
      </c>
      <c r="GS598" s="4">
        <v>37361</v>
      </c>
      <c r="GT598" s="3">
        <v>37362</v>
      </c>
      <c r="GU598" s="4">
        <v>37363</v>
      </c>
      <c r="GV598" s="3">
        <v>37364</v>
      </c>
      <c r="GW598" s="4">
        <v>37365</v>
      </c>
      <c r="GX598" s="3">
        <v>37366</v>
      </c>
      <c r="GY598" s="4">
        <v>37367</v>
      </c>
      <c r="GZ598" s="3">
        <v>37368</v>
      </c>
      <c r="HA598" s="4">
        <v>37369</v>
      </c>
      <c r="HB598" s="3">
        <v>37370</v>
      </c>
      <c r="HC598" s="4">
        <v>37371</v>
      </c>
      <c r="HD598" s="3">
        <v>37372</v>
      </c>
      <c r="HE598" s="4">
        <v>37373</v>
      </c>
      <c r="HF598" s="3">
        <v>37374</v>
      </c>
      <c r="HG598" s="4">
        <v>37375</v>
      </c>
      <c r="HH598" s="3">
        <v>37376</v>
      </c>
      <c r="HI598" s="4">
        <v>37377</v>
      </c>
      <c r="HJ598" s="3">
        <v>37378</v>
      </c>
      <c r="HK598" s="4">
        <v>37379</v>
      </c>
      <c r="HL598" s="3">
        <v>37380</v>
      </c>
      <c r="HM598" s="4">
        <v>37381</v>
      </c>
      <c r="HN598" s="3">
        <v>37382</v>
      </c>
      <c r="HO598" s="4">
        <v>37383</v>
      </c>
      <c r="HP598" s="3">
        <v>37384</v>
      </c>
      <c r="HQ598" s="4">
        <v>37385</v>
      </c>
      <c r="HR598" s="3">
        <v>37386</v>
      </c>
      <c r="HS598" s="4">
        <v>37387</v>
      </c>
      <c r="HT598" s="3">
        <v>37388</v>
      </c>
      <c r="HU598" s="4">
        <v>37389</v>
      </c>
      <c r="HV598" s="3">
        <v>37390</v>
      </c>
      <c r="HW598" s="4">
        <v>37391</v>
      </c>
      <c r="HX598" s="3">
        <v>37392</v>
      </c>
      <c r="HY598" s="4">
        <v>37393</v>
      </c>
      <c r="HZ598" s="3">
        <v>37394</v>
      </c>
      <c r="IA598" s="4">
        <v>37395</v>
      </c>
      <c r="IB598" s="3">
        <v>37396</v>
      </c>
      <c r="IC598" s="4">
        <v>37397</v>
      </c>
      <c r="ID598" s="3">
        <v>37398</v>
      </c>
      <c r="IE598" s="4">
        <v>37399</v>
      </c>
      <c r="IF598" s="3">
        <v>37400</v>
      </c>
      <c r="IG598" s="4">
        <v>37401</v>
      </c>
      <c r="IH598" s="3">
        <v>37402</v>
      </c>
      <c r="II598" s="4">
        <v>37403</v>
      </c>
      <c r="IJ598" s="3">
        <v>37404</v>
      </c>
      <c r="IK598" s="4">
        <v>37405</v>
      </c>
      <c r="IL598" s="3">
        <v>37406</v>
      </c>
      <c r="IM598" s="4">
        <v>37407</v>
      </c>
      <c r="IN598" s="3">
        <v>37408</v>
      </c>
      <c r="IO598" s="4">
        <v>37409</v>
      </c>
      <c r="IP598" s="3">
        <v>37410</v>
      </c>
      <c r="IQ598" s="4">
        <v>37411</v>
      </c>
      <c r="IR598" s="3">
        <v>37412</v>
      </c>
      <c r="IS598" s="4">
        <v>37413</v>
      </c>
    </row>
    <row r="599" spans="1:255" s="11" customFormat="1" ht="10.199999999999999" thickBot="1" x14ac:dyDescent="0.25">
      <c r="A599" s="1"/>
      <c r="B599" s="6" t="s">
        <v>0</v>
      </c>
      <c r="C599" s="6" t="s">
        <v>1</v>
      </c>
      <c r="D599" s="6" t="s">
        <v>2</v>
      </c>
      <c r="E599" s="6" t="s">
        <v>3</v>
      </c>
      <c r="F599" s="6" t="s">
        <v>4</v>
      </c>
      <c r="G599" s="6" t="s">
        <v>5</v>
      </c>
      <c r="H599" s="6" t="s">
        <v>6</v>
      </c>
      <c r="I599" s="6" t="s">
        <v>0</v>
      </c>
      <c r="J599" s="6" t="s">
        <v>1</v>
      </c>
      <c r="K599" s="6" t="s">
        <v>2</v>
      </c>
      <c r="L599" s="6" t="s">
        <v>3</v>
      </c>
      <c r="M599" s="6" t="s">
        <v>4</v>
      </c>
      <c r="N599" s="6" t="s">
        <v>5</v>
      </c>
      <c r="O599" s="6" t="s">
        <v>6</v>
      </c>
      <c r="P599" s="6" t="s">
        <v>0</v>
      </c>
      <c r="Q599" s="6" t="s">
        <v>1</v>
      </c>
      <c r="R599" s="6" t="s">
        <v>2</v>
      </c>
      <c r="S599" s="6" t="s">
        <v>3</v>
      </c>
      <c r="T599" s="6" t="s">
        <v>4</v>
      </c>
      <c r="U599" s="6" t="s">
        <v>5</v>
      </c>
      <c r="V599" s="6" t="s">
        <v>6</v>
      </c>
      <c r="W599" s="6" t="s">
        <v>0</v>
      </c>
      <c r="X599" s="6" t="s">
        <v>1</v>
      </c>
      <c r="Y599" s="6" t="s">
        <v>2</v>
      </c>
      <c r="Z599" s="6" t="s">
        <v>3</v>
      </c>
      <c r="AA599" s="6" t="s">
        <v>4</v>
      </c>
      <c r="AB599" s="6" t="s">
        <v>5</v>
      </c>
      <c r="AC599" s="6" t="s">
        <v>6</v>
      </c>
      <c r="AD599" s="6" t="s">
        <v>0</v>
      </c>
      <c r="AE599" s="6" t="s">
        <v>1</v>
      </c>
      <c r="AF599" s="6" t="s">
        <v>2</v>
      </c>
      <c r="AG599" s="6" t="s">
        <v>3</v>
      </c>
      <c r="AH599" s="6" t="s">
        <v>4</v>
      </c>
      <c r="AI599" s="6" t="s">
        <v>5</v>
      </c>
      <c r="AJ599" s="6" t="s">
        <v>6</v>
      </c>
      <c r="AK599" s="6" t="s">
        <v>0</v>
      </c>
      <c r="AL599" s="6" t="s">
        <v>1</v>
      </c>
      <c r="AM599" s="6" t="s">
        <v>2</v>
      </c>
      <c r="AN599" s="6" t="s">
        <v>3</v>
      </c>
      <c r="AO599" s="6" t="s">
        <v>4</v>
      </c>
      <c r="AP599" s="6" t="s">
        <v>5</v>
      </c>
      <c r="AQ599" s="6" t="s">
        <v>6</v>
      </c>
      <c r="AR599" s="6" t="s">
        <v>0</v>
      </c>
      <c r="AS599" s="6" t="s">
        <v>1</v>
      </c>
      <c r="AT599" s="6" t="s">
        <v>2</v>
      </c>
      <c r="AU599" s="6" t="s">
        <v>3</v>
      </c>
      <c r="AV599" s="6" t="s">
        <v>4</v>
      </c>
      <c r="AW599" s="6" t="s">
        <v>5</v>
      </c>
      <c r="AX599" s="6" t="s">
        <v>6</v>
      </c>
      <c r="AY599" s="6" t="s">
        <v>0</v>
      </c>
      <c r="AZ599" s="6" t="s">
        <v>1</v>
      </c>
      <c r="BA599" s="6" t="s">
        <v>2</v>
      </c>
      <c r="BB599" s="6" t="s">
        <v>3</v>
      </c>
      <c r="BC599" s="6" t="s">
        <v>4</v>
      </c>
      <c r="BD599" s="6" t="s">
        <v>5</v>
      </c>
      <c r="BE599" s="6" t="s">
        <v>6</v>
      </c>
      <c r="BF599" s="6" t="s">
        <v>0</v>
      </c>
      <c r="BG599" s="6" t="s">
        <v>1</v>
      </c>
      <c r="BH599" s="6" t="s">
        <v>2</v>
      </c>
      <c r="BI599" s="6" t="s">
        <v>3</v>
      </c>
      <c r="BJ599" s="6" t="s">
        <v>4</v>
      </c>
      <c r="BK599" s="6" t="s">
        <v>5</v>
      </c>
      <c r="BL599" s="6" t="s">
        <v>6</v>
      </c>
      <c r="BM599" s="6" t="s">
        <v>0</v>
      </c>
      <c r="BN599" s="6" t="s">
        <v>1</v>
      </c>
      <c r="BO599" s="6" t="s">
        <v>2</v>
      </c>
      <c r="BP599" s="6" t="s">
        <v>3</v>
      </c>
      <c r="BQ599" s="6" t="s">
        <v>4</v>
      </c>
      <c r="BR599" s="6" t="s">
        <v>5</v>
      </c>
      <c r="BS599" s="6" t="s">
        <v>6</v>
      </c>
      <c r="BT599" s="6" t="s">
        <v>0</v>
      </c>
      <c r="BU599" s="6" t="s">
        <v>1</v>
      </c>
      <c r="BV599" s="6" t="s">
        <v>2</v>
      </c>
      <c r="BW599" s="6" t="s">
        <v>3</v>
      </c>
      <c r="BX599" s="6" t="s">
        <v>4</v>
      </c>
      <c r="BY599" s="6" t="s">
        <v>5</v>
      </c>
      <c r="BZ599" s="6" t="s">
        <v>6</v>
      </c>
      <c r="CA599" s="6" t="s">
        <v>0</v>
      </c>
      <c r="CB599" s="6" t="s">
        <v>1</v>
      </c>
      <c r="CC599" s="6" t="s">
        <v>2</v>
      </c>
      <c r="CD599" s="6" t="s">
        <v>3</v>
      </c>
      <c r="CE599" s="6" t="s">
        <v>4</v>
      </c>
      <c r="CF599" s="6" t="s">
        <v>5</v>
      </c>
      <c r="CG599" s="6" t="s">
        <v>6</v>
      </c>
      <c r="CH599" s="6" t="s">
        <v>0</v>
      </c>
      <c r="CI599" s="6" t="s">
        <v>1</v>
      </c>
      <c r="CJ599" s="6" t="s">
        <v>2</v>
      </c>
      <c r="CK599" s="6" t="s">
        <v>3</v>
      </c>
      <c r="CL599" s="6" t="s">
        <v>4</v>
      </c>
      <c r="CM599" s="6" t="s">
        <v>5</v>
      </c>
      <c r="CN599" s="6" t="s">
        <v>6</v>
      </c>
      <c r="CO599" s="6" t="s">
        <v>0</v>
      </c>
      <c r="CP599" s="6" t="s">
        <v>1</v>
      </c>
      <c r="CQ599" s="6" t="s">
        <v>2</v>
      </c>
      <c r="CR599" s="6" t="s">
        <v>3</v>
      </c>
      <c r="CS599" s="6" t="s">
        <v>4</v>
      </c>
      <c r="CT599" s="6" t="s">
        <v>5</v>
      </c>
      <c r="CU599" s="6" t="s">
        <v>6</v>
      </c>
      <c r="CV599" s="6" t="s">
        <v>0</v>
      </c>
      <c r="CW599" s="6" t="s">
        <v>1</v>
      </c>
      <c r="CX599" s="6" t="s">
        <v>2</v>
      </c>
      <c r="CY599" s="6" t="s">
        <v>3</v>
      </c>
      <c r="CZ599" s="6" t="s">
        <v>4</v>
      </c>
      <c r="DA599" s="6" t="s">
        <v>5</v>
      </c>
      <c r="DB599" s="6" t="s">
        <v>6</v>
      </c>
      <c r="DC599" s="6" t="s">
        <v>0</v>
      </c>
      <c r="DD599" s="6" t="s">
        <v>1</v>
      </c>
      <c r="DE599" s="6" t="s">
        <v>2</v>
      </c>
      <c r="DF599" s="6" t="s">
        <v>3</v>
      </c>
      <c r="DG599" s="6" t="s">
        <v>4</v>
      </c>
      <c r="DH599" s="6" t="s">
        <v>5</v>
      </c>
      <c r="DI599" s="6" t="s">
        <v>6</v>
      </c>
      <c r="DJ599" s="6" t="s">
        <v>0</v>
      </c>
      <c r="DK599" s="6" t="s">
        <v>1</v>
      </c>
      <c r="DL599" s="6" t="s">
        <v>2</v>
      </c>
      <c r="DM599" s="6" t="s">
        <v>3</v>
      </c>
      <c r="DN599" s="6" t="s">
        <v>4</v>
      </c>
      <c r="DO599" s="6" t="s">
        <v>5</v>
      </c>
      <c r="DP599" s="6" t="s">
        <v>6</v>
      </c>
      <c r="DQ599" s="6" t="s">
        <v>0</v>
      </c>
      <c r="DR599" s="6" t="s">
        <v>1</v>
      </c>
      <c r="DS599" s="6" t="s">
        <v>2</v>
      </c>
      <c r="DT599" s="6" t="s">
        <v>3</v>
      </c>
      <c r="DU599" s="6" t="s">
        <v>4</v>
      </c>
      <c r="DV599" s="6" t="s">
        <v>5</v>
      </c>
      <c r="DW599" s="6" t="s">
        <v>6</v>
      </c>
      <c r="DX599" s="6" t="s">
        <v>0</v>
      </c>
      <c r="DY599" s="6" t="s">
        <v>1</v>
      </c>
      <c r="DZ599" s="6" t="s">
        <v>2</v>
      </c>
      <c r="EA599" s="6" t="s">
        <v>3</v>
      </c>
      <c r="EB599" s="6" t="s">
        <v>4</v>
      </c>
      <c r="EC599" s="6" t="s">
        <v>5</v>
      </c>
      <c r="ED599" s="6" t="s">
        <v>6</v>
      </c>
      <c r="EE599" s="6" t="s">
        <v>0</v>
      </c>
      <c r="EF599" s="6" t="s">
        <v>1</v>
      </c>
      <c r="EG599" s="6" t="s">
        <v>2</v>
      </c>
      <c r="EH599" s="6" t="s">
        <v>3</v>
      </c>
      <c r="EI599" s="6" t="s">
        <v>4</v>
      </c>
      <c r="EJ599" s="6" t="s">
        <v>5</v>
      </c>
      <c r="EK599" s="6" t="s">
        <v>6</v>
      </c>
      <c r="EL599" s="6" t="s">
        <v>0</v>
      </c>
      <c r="EM599" s="6" t="s">
        <v>1</v>
      </c>
      <c r="EN599" s="6" t="s">
        <v>2</v>
      </c>
      <c r="EO599" s="6" t="s">
        <v>3</v>
      </c>
      <c r="EP599" s="6" t="s">
        <v>4</v>
      </c>
      <c r="EQ599" s="6" t="s">
        <v>5</v>
      </c>
      <c r="ER599" s="6" t="s">
        <v>6</v>
      </c>
      <c r="ES599" s="6" t="s">
        <v>0</v>
      </c>
      <c r="ET599" s="6" t="s">
        <v>1</v>
      </c>
      <c r="EU599" s="6" t="s">
        <v>2</v>
      </c>
      <c r="EV599" s="6" t="s">
        <v>3</v>
      </c>
      <c r="EW599" s="6" t="s">
        <v>4</v>
      </c>
      <c r="EX599" s="6" t="s">
        <v>5</v>
      </c>
      <c r="EY599" s="6" t="s">
        <v>6</v>
      </c>
      <c r="EZ599" s="6" t="s">
        <v>0</v>
      </c>
      <c r="FA599" s="6" t="s">
        <v>1</v>
      </c>
      <c r="FB599" s="6" t="s">
        <v>2</v>
      </c>
      <c r="FC599" s="6" t="s">
        <v>3</v>
      </c>
      <c r="FD599" s="6" t="s">
        <v>4</v>
      </c>
      <c r="FE599" s="6" t="s">
        <v>5</v>
      </c>
      <c r="FF599" s="6" t="s">
        <v>6</v>
      </c>
      <c r="FG599" s="6" t="s">
        <v>0</v>
      </c>
      <c r="FH599" s="6" t="s">
        <v>1</v>
      </c>
      <c r="FI599" s="6" t="s">
        <v>2</v>
      </c>
      <c r="FJ599" s="6" t="s">
        <v>3</v>
      </c>
      <c r="FK599" s="6" t="s">
        <v>4</v>
      </c>
      <c r="FL599" s="6" t="s">
        <v>5</v>
      </c>
      <c r="FM599" s="6" t="s">
        <v>6</v>
      </c>
      <c r="FN599" s="6" t="s">
        <v>0</v>
      </c>
      <c r="FO599" s="6" t="s">
        <v>1</v>
      </c>
      <c r="FP599" s="6" t="s">
        <v>2</v>
      </c>
      <c r="FQ599" s="6" t="s">
        <v>3</v>
      </c>
      <c r="FR599" s="6" t="s">
        <v>4</v>
      </c>
      <c r="FS599" s="6" t="s">
        <v>5</v>
      </c>
      <c r="FT599" s="6" t="s">
        <v>6</v>
      </c>
      <c r="FU599" s="6" t="s">
        <v>0</v>
      </c>
      <c r="FV599" s="6" t="s">
        <v>1</v>
      </c>
      <c r="FW599" s="6" t="s">
        <v>2</v>
      </c>
      <c r="FX599" s="6" t="s">
        <v>3</v>
      </c>
      <c r="FY599" s="6" t="s">
        <v>4</v>
      </c>
      <c r="FZ599" s="6" t="s">
        <v>5</v>
      </c>
      <c r="GA599" s="6" t="s">
        <v>6</v>
      </c>
      <c r="GB599" s="6" t="s">
        <v>0</v>
      </c>
      <c r="GC599" s="6" t="s">
        <v>1</v>
      </c>
      <c r="GD599" s="6" t="s">
        <v>2</v>
      </c>
      <c r="GE599" s="6" t="s">
        <v>3</v>
      </c>
      <c r="GF599" s="6" t="s">
        <v>4</v>
      </c>
      <c r="GG599" s="6" t="s">
        <v>5</v>
      </c>
      <c r="GH599" s="6" t="s">
        <v>6</v>
      </c>
      <c r="GI599" s="6" t="s">
        <v>0</v>
      </c>
      <c r="GJ599" s="6" t="s">
        <v>1</v>
      </c>
      <c r="GK599" s="6" t="s">
        <v>2</v>
      </c>
      <c r="GL599" s="6" t="s">
        <v>3</v>
      </c>
      <c r="GM599" s="6" t="s">
        <v>4</v>
      </c>
      <c r="GN599" s="6" t="s">
        <v>5</v>
      </c>
      <c r="GO599" s="6" t="s">
        <v>6</v>
      </c>
      <c r="GP599" s="6" t="s">
        <v>0</v>
      </c>
      <c r="GQ599" s="6" t="s">
        <v>1</v>
      </c>
      <c r="GR599" s="6" t="s">
        <v>2</v>
      </c>
      <c r="GS599" s="6" t="s">
        <v>3</v>
      </c>
      <c r="GT599" s="6" t="s">
        <v>4</v>
      </c>
      <c r="GU599" s="6" t="s">
        <v>5</v>
      </c>
      <c r="GV599" s="6" t="s">
        <v>6</v>
      </c>
      <c r="GW599" s="6" t="s">
        <v>0</v>
      </c>
      <c r="GX599" s="6" t="s">
        <v>1</v>
      </c>
      <c r="GY599" s="6" t="s">
        <v>2</v>
      </c>
      <c r="GZ599" s="6" t="s">
        <v>3</v>
      </c>
      <c r="HA599" s="6" t="s">
        <v>4</v>
      </c>
      <c r="HB599" s="6" t="s">
        <v>5</v>
      </c>
      <c r="HC599" s="6" t="s">
        <v>6</v>
      </c>
      <c r="HD599" s="6" t="s">
        <v>0</v>
      </c>
      <c r="HE599" s="6" t="s">
        <v>1</v>
      </c>
      <c r="HF599" s="6" t="s">
        <v>2</v>
      </c>
      <c r="HG599" s="6" t="s">
        <v>3</v>
      </c>
      <c r="HH599" s="6" t="s">
        <v>4</v>
      </c>
      <c r="HI599" s="6" t="s">
        <v>5</v>
      </c>
      <c r="HJ599" s="6" t="s">
        <v>6</v>
      </c>
      <c r="HK599" s="6" t="s">
        <v>0</v>
      </c>
      <c r="HL599" s="6" t="s">
        <v>1</v>
      </c>
      <c r="HM599" s="6" t="s">
        <v>2</v>
      </c>
      <c r="HN599" s="6" t="s">
        <v>3</v>
      </c>
      <c r="HO599" s="6" t="s">
        <v>4</v>
      </c>
      <c r="HP599" s="6" t="s">
        <v>5</v>
      </c>
      <c r="HQ599" s="6" t="s">
        <v>6</v>
      </c>
      <c r="HR599" s="6" t="s">
        <v>0</v>
      </c>
      <c r="HS599" s="6" t="s">
        <v>1</v>
      </c>
      <c r="HT599" s="6" t="s">
        <v>2</v>
      </c>
      <c r="HU599" s="6" t="s">
        <v>3</v>
      </c>
      <c r="HV599" s="6" t="s">
        <v>4</v>
      </c>
      <c r="HW599" s="6" t="s">
        <v>5</v>
      </c>
      <c r="HX599" s="6" t="s">
        <v>6</v>
      </c>
      <c r="HY599" s="6" t="s">
        <v>0</v>
      </c>
      <c r="HZ599" s="6" t="s">
        <v>1</v>
      </c>
      <c r="IA599" s="6" t="s">
        <v>2</v>
      </c>
      <c r="IB599" s="6" t="s">
        <v>3</v>
      </c>
      <c r="IC599" s="6" t="s">
        <v>4</v>
      </c>
      <c r="ID599" s="6" t="s">
        <v>5</v>
      </c>
      <c r="IE599" s="6" t="s">
        <v>6</v>
      </c>
      <c r="IF599" s="6" t="s">
        <v>0</v>
      </c>
      <c r="IG599" s="6" t="s">
        <v>1</v>
      </c>
      <c r="IH599" s="6" t="s">
        <v>2</v>
      </c>
      <c r="II599" s="6" t="s">
        <v>3</v>
      </c>
      <c r="IJ599" s="6" t="s">
        <v>4</v>
      </c>
      <c r="IK599" s="6" t="s">
        <v>5</v>
      </c>
      <c r="IL599" s="6" t="s">
        <v>6</v>
      </c>
      <c r="IM599" s="6" t="s">
        <v>0</v>
      </c>
      <c r="IN599" s="6" t="s">
        <v>1</v>
      </c>
      <c r="IO599" s="6" t="s">
        <v>2</v>
      </c>
      <c r="IP599" s="6" t="s">
        <v>3</v>
      </c>
      <c r="IQ599" s="6" t="s">
        <v>4</v>
      </c>
      <c r="IR599" s="6" t="s">
        <v>5</v>
      </c>
      <c r="IS599" s="6" t="s">
        <v>6</v>
      </c>
    </row>
    <row r="600" spans="1:255" s="11" customFormat="1" x14ac:dyDescent="0.2">
      <c r="A600" s="11" t="s">
        <v>9</v>
      </c>
      <c r="B600" s="61">
        <v>-193</v>
      </c>
      <c r="C600" s="61">
        <v>-188</v>
      </c>
      <c r="D600" s="61">
        <v>-51</v>
      </c>
      <c r="E600" s="61">
        <v>-132</v>
      </c>
      <c r="F600" s="61">
        <v>-292</v>
      </c>
      <c r="G600" s="61">
        <v>-114</v>
      </c>
      <c r="H600" s="61">
        <v>350</v>
      </c>
      <c r="I600" s="61">
        <v>474</v>
      </c>
      <c r="J600" s="61">
        <v>104</v>
      </c>
      <c r="K600" s="61">
        <v>8</v>
      </c>
      <c r="L600" s="61">
        <v>-135</v>
      </c>
      <c r="M600" s="61">
        <v>251</v>
      </c>
      <c r="N600" s="61">
        <v>702</v>
      </c>
      <c r="O600" s="61">
        <v>243</v>
      </c>
      <c r="P600" s="61">
        <v>153</v>
      </c>
      <c r="Q600" s="61">
        <v>29</v>
      </c>
      <c r="R600" s="61">
        <v>175</v>
      </c>
      <c r="S600" s="61">
        <v>372</v>
      </c>
      <c r="T600" s="61">
        <v>79</v>
      </c>
      <c r="U600" s="61">
        <v>-27</v>
      </c>
      <c r="V600" s="61">
        <v>220</v>
      </c>
      <c r="W600" s="61">
        <v>-178</v>
      </c>
      <c r="X600" s="61">
        <v>-142</v>
      </c>
      <c r="Y600" s="61">
        <v>-157</v>
      </c>
      <c r="Z600" s="61">
        <v>-286</v>
      </c>
      <c r="AA600" s="61">
        <v>-93</v>
      </c>
      <c r="AB600" s="61">
        <v>443</v>
      </c>
      <c r="AC600" s="61">
        <v>216</v>
      </c>
      <c r="AD600" s="61">
        <v>-25</v>
      </c>
      <c r="AE600" s="61">
        <v>-404</v>
      </c>
      <c r="AF600" s="61">
        <v>-229</v>
      </c>
      <c r="AG600" s="61">
        <v>-189</v>
      </c>
      <c r="AH600" s="61">
        <v>1</v>
      </c>
      <c r="AI600" s="61">
        <v>-576</v>
      </c>
      <c r="AJ600" s="61">
        <v>-405</v>
      </c>
      <c r="AK600" s="61">
        <v>-487</v>
      </c>
      <c r="AL600" s="61">
        <v>-383</v>
      </c>
      <c r="AM600" s="61">
        <v>-550</v>
      </c>
      <c r="AN600" s="61">
        <v>-342</v>
      </c>
      <c r="AO600" s="61">
        <v>-297</v>
      </c>
      <c r="AP600" s="61">
        <v>-449</v>
      </c>
      <c r="AQ600" s="61">
        <v>-164</v>
      </c>
      <c r="AR600" s="61">
        <v>-143</v>
      </c>
      <c r="AS600" s="61">
        <v>-523</v>
      </c>
      <c r="AT600" s="61">
        <v>-429</v>
      </c>
      <c r="AU600" s="61">
        <v>-632</v>
      </c>
      <c r="AV600" s="61">
        <v>-887</v>
      </c>
      <c r="AW600" s="61">
        <v>-1032</v>
      </c>
      <c r="AX600" s="61">
        <v>-908</v>
      </c>
      <c r="AY600" s="61">
        <v>-863</v>
      </c>
      <c r="AZ600" s="61">
        <v>-693</v>
      </c>
      <c r="BA600" s="61">
        <v>-151</v>
      </c>
      <c r="BB600" s="61">
        <v>-433</v>
      </c>
      <c r="BC600" s="61">
        <v>-743</v>
      </c>
      <c r="BD600" s="61">
        <v>-647</v>
      </c>
      <c r="BE600" s="61">
        <v>-547</v>
      </c>
      <c r="BF600" s="61">
        <v>-388</v>
      </c>
      <c r="BG600" s="61">
        <v>81</v>
      </c>
      <c r="BH600" s="61">
        <v>149</v>
      </c>
      <c r="BI600" s="61">
        <v>189</v>
      </c>
      <c r="BJ600" s="61">
        <v>131</v>
      </c>
      <c r="BK600" s="61">
        <v>135</v>
      </c>
      <c r="BL600" s="61">
        <v>59</v>
      </c>
      <c r="BM600" s="61"/>
      <c r="BN600" s="61"/>
      <c r="BO600" s="61"/>
      <c r="BP600" s="61"/>
      <c r="BQ600" s="61"/>
      <c r="BR600" s="61"/>
      <c r="BS600" s="61"/>
      <c r="BT600" s="61"/>
      <c r="BU600" s="61"/>
      <c r="BV600" s="61"/>
      <c r="BW600" s="61"/>
      <c r="BX600" s="61"/>
      <c r="BY600" s="61"/>
      <c r="BZ600" s="61"/>
      <c r="CA600" s="61"/>
      <c r="CB600" s="61"/>
      <c r="CC600" s="61"/>
      <c r="CD600" s="61"/>
      <c r="CE600" s="61"/>
      <c r="CF600" s="61"/>
      <c r="CG600" s="61"/>
      <c r="CH600" s="61"/>
      <c r="CI600" s="61"/>
      <c r="CJ600" s="61"/>
      <c r="CK600" s="61"/>
      <c r="CL600" s="61"/>
      <c r="CM600" s="61"/>
      <c r="CN600" s="61"/>
      <c r="CO600" s="61"/>
      <c r="CP600" s="61"/>
      <c r="CQ600" s="61"/>
      <c r="CR600" s="61"/>
      <c r="CS600" s="61"/>
      <c r="CT600" s="61"/>
      <c r="CU600" s="61"/>
      <c r="CV600" s="61"/>
      <c r="CW600" s="61"/>
      <c r="CX600" s="61"/>
      <c r="CY600" s="61"/>
      <c r="CZ600" s="61"/>
      <c r="DA600" s="61"/>
      <c r="DB600" s="61"/>
      <c r="DC600" s="61"/>
      <c r="DD600" s="61"/>
      <c r="DE600" s="61"/>
      <c r="DF600" s="61"/>
      <c r="DG600" s="61"/>
      <c r="DH600" s="61"/>
      <c r="DI600" s="61"/>
      <c r="DJ600" s="61"/>
      <c r="DK600" s="61"/>
      <c r="DL600" s="61"/>
      <c r="DM600" s="61"/>
      <c r="DN600" s="61"/>
      <c r="DO600" s="61"/>
      <c r="DP600" s="61"/>
      <c r="DQ600" s="61"/>
      <c r="DR600" s="61"/>
      <c r="DS600" s="61"/>
      <c r="DT600" s="61"/>
      <c r="DU600" s="61"/>
      <c r="DV600" s="61"/>
      <c r="DW600" s="61"/>
      <c r="DX600" s="61"/>
      <c r="DY600" s="61"/>
      <c r="DZ600" s="61"/>
      <c r="EA600" s="61"/>
      <c r="EB600" s="61"/>
      <c r="EC600" s="61"/>
      <c r="ED600" s="61"/>
      <c r="EE600" s="61"/>
      <c r="EF600" s="61"/>
      <c r="EG600" s="61"/>
      <c r="EH600" s="61"/>
      <c r="EI600" s="61"/>
      <c r="EJ600" s="61"/>
      <c r="EK600" s="61"/>
      <c r="EL600" s="61"/>
      <c r="EM600" s="61"/>
      <c r="EN600" s="61"/>
      <c r="EO600" s="61"/>
      <c r="EP600" s="61"/>
      <c r="EQ600" s="61"/>
      <c r="ER600" s="61"/>
      <c r="ES600" s="61"/>
      <c r="ET600" s="61"/>
      <c r="EU600" s="61"/>
      <c r="EV600" s="61"/>
      <c r="EW600" s="61"/>
      <c r="EX600" s="61"/>
      <c r="EY600" s="61"/>
      <c r="EZ600" s="61"/>
      <c r="FA600" s="61"/>
      <c r="FB600" s="61"/>
      <c r="FC600" s="61"/>
      <c r="FD600" s="61"/>
      <c r="FE600" s="61"/>
      <c r="FF600" s="61"/>
      <c r="FG600" s="61"/>
      <c r="FH600" s="61"/>
      <c r="FI600" s="61"/>
      <c r="FJ600" s="61"/>
      <c r="FK600" s="61"/>
      <c r="FL600" s="61"/>
      <c r="FM600" s="61"/>
      <c r="FN600" s="61"/>
      <c r="FO600" s="61"/>
      <c r="FP600" s="61"/>
      <c r="FQ600" s="61"/>
      <c r="FR600" s="61"/>
      <c r="FS600" s="61"/>
      <c r="FT600" s="61"/>
      <c r="FU600" s="61"/>
      <c r="FV600" s="61"/>
      <c r="FW600" s="61"/>
      <c r="FX600" s="61"/>
      <c r="FY600" s="61"/>
      <c r="FZ600" s="61"/>
      <c r="GA600" s="61"/>
      <c r="GB600" s="61"/>
      <c r="GC600" s="61"/>
      <c r="GD600" s="61"/>
      <c r="GE600" s="61"/>
      <c r="GF600" s="61"/>
      <c r="GG600" s="61"/>
      <c r="GH600" s="61"/>
      <c r="GI600" s="61"/>
      <c r="GJ600" s="61"/>
      <c r="GK600" s="61"/>
      <c r="GL600" s="61"/>
      <c r="GM600" s="61"/>
      <c r="GN600" s="61"/>
      <c r="GO600" s="61"/>
      <c r="GP600" s="61"/>
      <c r="GQ600" s="61"/>
      <c r="GR600" s="61"/>
      <c r="GS600" s="61"/>
      <c r="GT600" s="61"/>
      <c r="GU600" s="61"/>
      <c r="GV600" s="61"/>
      <c r="GW600" s="61"/>
      <c r="GX600" s="61"/>
      <c r="GY600" s="61"/>
      <c r="GZ600" s="61"/>
      <c r="HA600" s="61"/>
      <c r="HB600" s="61"/>
      <c r="HC600" s="61"/>
      <c r="HD600" s="61"/>
      <c r="HE600" s="61"/>
      <c r="HF600" s="61"/>
      <c r="HG600" s="61"/>
      <c r="HH600" s="61"/>
      <c r="HI600" s="61"/>
      <c r="HJ600" s="61"/>
      <c r="HK600" s="61"/>
      <c r="HL600" s="61"/>
      <c r="HM600" s="61"/>
      <c r="HN600" s="61"/>
      <c r="HO600" s="61"/>
      <c r="HP600" s="61"/>
      <c r="HQ600" s="61"/>
      <c r="HR600" s="61"/>
      <c r="HS600" s="61"/>
      <c r="HT600" s="61"/>
      <c r="HU600" s="61"/>
      <c r="HV600" s="61"/>
      <c r="HW600" s="61"/>
      <c r="HX600" s="61"/>
      <c r="HY600" s="61"/>
      <c r="HZ600" s="61"/>
      <c r="IA600" s="61"/>
      <c r="IB600" s="61"/>
      <c r="IC600" s="61"/>
      <c r="ID600" s="61"/>
      <c r="IE600" s="61"/>
      <c r="IF600" s="61"/>
      <c r="IG600" s="61"/>
      <c r="IH600" s="61"/>
      <c r="II600" s="61"/>
      <c r="IJ600" s="61"/>
      <c r="IK600" s="61"/>
      <c r="IL600" s="61"/>
      <c r="IM600" s="61"/>
      <c r="IN600" s="61"/>
      <c r="IO600" s="61"/>
      <c r="IP600" s="61"/>
      <c r="IQ600" s="61"/>
      <c r="IR600" s="61"/>
      <c r="IS600" s="61"/>
    </row>
    <row r="601" spans="1:255" s="11" customFormat="1" x14ac:dyDescent="0.2">
      <c r="A601" s="11" t="s">
        <v>10</v>
      </c>
      <c r="B601" s="61">
        <v>-341</v>
      </c>
      <c r="C601" s="61">
        <v>128</v>
      </c>
      <c r="D601" s="61">
        <v>1002</v>
      </c>
      <c r="E601" s="61">
        <v>255</v>
      </c>
      <c r="F601" s="61">
        <v>428</v>
      </c>
      <c r="G601" s="61">
        <v>24</v>
      </c>
      <c r="H601" s="61">
        <v>-568</v>
      </c>
      <c r="I601" s="61">
        <v>-631</v>
      </c>
      <c r="J601" s="61">
        <v>-603</v>
      </c>
      <c r="K601" s="61">
        <v>-730</v>
      </c>
      <c r="L601" s="61">
        <v>-804</v>
      </c>
      <c r="M601" s="61">
        <v>-482</v>
      </c>
      <c r="N601" s="61">
        <v>-154</v>
      </c>
      <c r="O601" s="61">
        <v>-436</v>
      </c>
      <c r="P601" s="61">
        <v>396</v>
      </c>
      <c r="Q601" s="61">
        <v>426</v>
      </c>
      <c r="R601" s="61">
        <v>335</v>
      </c>
      <c r="S601" s="61">
        <v>16</v>
      </c>
      <c r="T601" s="61">
        <v>-290</v>
      </c>
      <c r="U601" s="61">
        <v>-622</v>
      </c>
      <c r="V601" s="61">
        <v>52</v>
      </c>
      <c r="W601" s="61">
        <v>306</v>
      </c>
      <c r="X601" s="61">
        <v>-216</v>
      </c>
      <c r="Y601" s="61">
        <v>-711</v>
      </c>
      <c r="Z601" s="61">
        <v>-457</v>
      </c>
      <c r="AA601" s="61">
        <v>-254</v>
      </c>
      <c r="AB601" s="61">
        <v>-257</v>
      </c>
      <c r="AC601" s="61">
        <v>-239</v>
      </c>
      <c r="AD601" s="61">
        <v>-62</v>
      </c>
      <c r="AE601" s="61">
        <v>-498</v>
      </c>
      <c r="AF601" s="61">
        <v>-680</v>
      </c>
      <c r="AG601" s="61">
        <v>-621</v>
      </c>
      <c r="AH601" s="61">
        <v>-679</v>
      </c>
      <c r="AI601" s="61">
        <v>-534</v>
      </c>
      <c r="AJ601" s="61">
        <v>-556</v>
      </c>
      <c r="AK601" s="61">
        <v>-385</v>
      </c>
      <c r="AL601" s="61">
        <v>-386</v>
      </c>
      <c r="AM601" s="61">
        <v>-719</v>
      </c>
      <c r="AN601" s="61">
        <v>-708</v>
      </c>
      <c r="AO601" s="61">
        <v>-1284</v>
      </c>
      <c r="AP601" s="61">
        <v>-695</v>
      </c>
      <c r="AQ601" s="61">
        <v>424</v>
      </c>
      <c r="AR601" s="61">
        <v>-269</v>
      </c>
      <c r="AS601" s="61">
        <v>-413</v>
      </c>
      <c r="AT601" s="61">
        <v>-920</v>
      </c>
      <c r="AU601" s="61">
        <v>-986</v>
      </c>
      <c r="AV601" s="61">
        <v>-213</v>
      </c>
      <c r="AW601" s="61">
        <v>-514</v>
      </c>
      <c r="AX601" s="61">
        <v>-136</v>
      </c>
      <c r="AY601" s="61">
        <v>-132</v>
      </c>
      <c r="AZ601" s="61">
        <v>-613</v>
      </c>
      <c r="BA601" s="61">
        <v>-350</v>
      </c>
      <c r="BB601" s="61">
        <v>-321</v>
      </c>
      <c r="BC601" s="61">
        <v>-410</v>
      </c>
      <c r="BD601" s="61">
        <v>-589</v>
      </c>
      <c r="BE601" s="61">
        <v>-865</v>
      </c>
      <c r="BF601" s="61">
        <v>-989</v>
      </c>
      <c r="BG601" s="61">
        <v>-10</v>
      </c>
      <c r="BH601" s="61">
        <v>384</v>
      </c>
      <c r="BI601" s="61">
        <v>397</v>
      </c>
      <c r="BJ601" s="61">
        <v>592</v>
      </c>
      <c r="BK601" s="61">
        <v>1686</v>
      </c>
      <c r="BL601" s="61">
        <v>893</v>
      </c>
      <c r="BM601" s="61"/>
      <c r="BN601" s="61"/>
      <c r="BO601" s="61"/>
      <c r="BP601" s="61"/>
      <c r="BQ601" s="61"/>
      <c r="BR601" s="61"/>
      <c r="BS601" s="61"/>
      <c r="BT601" s="61"/>
      <c r="BU601" s="61"/>
      <c r="BV601" s="61"/>
      <c r="BW601" s="61"/>
      <c r="BX601" s="61"/>
      <c r="BY601" s="61"/>
      <c r="BZ601" s="61"/>
      <c r="CA601" s="61"/>
      <c r="CB601" s="61"/>
      <c r="CC601" s="61"/>
      <c r="CD601" s="61"/>
      <c r="CE601" s="61"/>
      <c r="CF601" s="61"/>
      <c r="CG601" s="61"/>
      <c r="CH601" s="61"/>
      <c r="CI601" s="61"/>
      <c r="CJ601" s="61"/>
      <c r="CK601" s="61"/>
      <c r="CL601" s="61"/>
      <c r="CM601" s="61"/>
      <c r="CN601" s="61"/>
      <c r="CO601" s="61"/>
      <c r="CP601" s="61"/>
      <c r="CQ601" s="61"/>
      <c r="CR601" s="61"/>
      <c r="CS601" s="61"/>
      <c r="CT601" s="61"/>
      <c r="CU601" s="61"/>
      <c r="CV601" s="61"/>
      <c r="CW601" s="61"/>
      <c r="CX601" s="61"/>
      <c r="CY601" s="61"/>
      <c r="CZ601" s="61"/>
      <c r="DA601" s="61"/>
      <c r="DB601" s="61"/>
      <c r="DC601" s="61"/>
      <c r="DD601" s="61"/>
      <c r="DE601" s="61"/>
      <c r="DF601" s="61"/>
      <c r="DG601" s="61"/>
      <c r="DH601" s="61"/>
      <c r="DI601" s="61"/>
      <c r="DJ601" s="61"/>
      <c r="DK601" s="61"/>
      <c r="DL601" s="61"/>
      <c r="DM601" s="61"/>
      <c r="DN601" s="61"/>
      <c r="DO601" s="61"/>
      <c r="DP601" s="61"/>
      <c r="DQ601" s="61"/>
      <c r="DR601" s="61"/>
      <c r="DS601" s="61"/>
      <c r="DT601" s="61"/>
      <c r="DU601" s="61"/>
      <c r="DV601" s="61"/>
      <c r="DW601" s="61"/>
      <c r="DX601" s="61"/>
      <c r="DY601" s="61"/>
      <c r="DZ601" s="61"/>
      <c r="EA601" s="61"/>
      <c r="EB601" s="61"/>
      <c r="EC601" s="61"/>
      <c r="ED601" s="61"/>
      <c r="EE601" s="61"/>
      <c r="EF601" s="61"/>
      <c r="EG601" s="61"/>
      <c r="EH601" s="61"/>
      <c r="EI601" s="61"/>
      <c r="EJ601" s="61"/>
      <c r="EK601" s="61"/>
      <c r="EL601" s="61"/>
      <c r="EM601" s="61"/>
      <c r="EN601" s="61"/>
      <c r="EO601" s="61"/>
      <c r="EP601" s="61"/>
      <c r="EQ601" s="61"/>
      <c r="ER601" s="61"/>
      <c r="ES601" s="61"/>
      <c r="ET601" s="61"/>
      <c r="EU601" s="61"/>
      <c r="EV601" s="61"/>
      <c r="EW601" s="61"/>
      <c r="EX601" s="61"/>
      <c r="EY601" s="61"/>
      <c r="EZ601" s="61"/>
      <c r="FA601" s="61"/>
      <c r="FB601" s="61"/>
      <c r="FC601" s="61"/>
      <c r="FD601" s="61"/>
      <c r="FE601" s="61"/>
      <c r="FF601" s="61"/>
      <c r="FG601" s="61"/>
      <c r="FH601" s="61"/>
      <c r="FI601" s="61"/>
      <c r="FJ601" s="61"/>
      <c r="FK601" s="61"/>
      <c r="FL601" s="61"/>
      <c r="FM601" s="61"/>
      <c r="FN601" s="61"/>
      <c r="FO601" s="61"/>
      <c r="FP601" s="61"/>
      <c r="FQ601" s="61"/>
      <c r="FR601" s="61"/>
      <c r="FS601" s="61"/>
      <c r="FT601" s="61"/>
      <c r="FU601" s="61"/>
      <c r="FV601" s="61"/>
      <c r="FW601" s="61"/>
      <c r="FX601" s="61"/>
      <c r="FY601" s="61"/>
      <c r="FZ601" s="61"/>
      <c r="GA601" s="61"/>
      <c r="GB601" s="61"/>
      <c r="GC601" s="61"/>
      <c r="GD601" s="61"/>
      <c r="GE601" s="61"/>
      <c r="GF601" s="61"/>
      <c r="GG601" s="61"/>
      <c r="GH601" s="61"/>
      <c r="GI601" s="61"/>
      <c r="GJ601" s="61"/>
      <c r="GK601" s="61"/>
      <c r="GL601" s="61"/>
      <c r="GM601" s="61"/>
      <c r="GN601" s="61"/>
      <c r="GO601" s="61"/>
      <c r="GP601" s="61"/>
      <c r="GQ601" s="61"/>
      <c r="GR601" s="61"/>
      <c r="GS601" s="61"/>
      <c r="GT601" s="61"/>
      <c r="GU601" s="61"/>
      <c r="GV601" s="61"/>
      <c r="GW601" s="61"/>
      <c r="GX601" s="61"/>
      <c r="GY601" s="61"/>
      <c r="GZ601" s="61"/>
      <c r="HA601" s="61"/>
      <c r="HB601" s="61"/>
      <c r="HC601" s="61"/>
      <c r="HD601" s="61"/>
      <c r="HE601" s="61"/>
      <c r="HF601" s="61"/>
      <c r="HG601" s="61"/>
      <c r="HH601" s="61"/>
      <c r="HI601" s="61"/>
      <c r="HJ601" s="61"/>
      <c r="HK601" s="61"/>
      <c r="HL601" s="61"/>
      <c r="HM601" s="61"/>
      <c r="HN601" s="61"/>
      <c r="HO601" s="61"/>
      <c r="HP601" s="61"/>
      <c r="HQ601" s="61"/>
      <c r="HR601" s="61"/>
      <c r="HS601" s="61"/>
      <c r="HT601" s="61"/>
      <c r="HU601" s="61"/>
      <c r="HV601" s="61"/>
      <c r="HW601" s="61"/>
      <c r="HX601" s="61"/>
      <c r="HY601" s="61"/>
      <c r="HZ601" s="61"/>
      <c r="IA601" s="61"/>
      <c r="IB601" s="61"/>
      <c r="IC601" s="61"/>
      <c r="ID601" s="61"/>
      <c r="IE601" s="61"/>
      <c r="IF601" s="61"/>
      <c r="IG601" s="61"/>
      <c r="IH601" s="61"/>
      <c r="II601" s="61"/>
      <c r="IJ601" s="61"/>
      <c r="IK601" s="61"/>
      <c r="IL601" s="61"/>
      <c r="IM601" s="61"/>
      <c r="IN601" s="61"/>
      <c r="IO601" s="61"/>
      <c r="IP601" s="61"/>
      <c r="IQ601" s="61"/>
      <c r="IR601" s="61"/>
      <c r="IS601" s="61"/>
    </row>
    <row r="602" spans="1:255" s="11" customFormat="1" x14ac:dyDescent="0.2">
      <c r="A602" s="11" t="s">
        <v>12</v>
      </c>
      <c r="B602" s="61">
        <v>-729</v>
      </c>
      <c r="C602" s="61">
        <v>-228</v>
      </c>
      <c r="D602" s="61">
        <v>-876</v>
      </c>
      <c r="E602" s="61">
        <v>-537</v>
      </c>
      <c r="F602" s="61">
        <v>147</v>
      </c>
      <c r="G602" s="61">
        <v>106</v>
      </c>
      <c r="H602" s="61">
        <v>151</v>
      </c>
      <c r="I602" s="61">
        <v>-759</v>
      </c>
      <c r="J602" s="61">
        <v>-1109</v>
      </c>
      <c r="K602" s="61">
        <v>-874</v>
      </c>
      <c r="L602" s="61">
        <v>-226</v>
      </c>
      <c r="M602" s="61">
        <v>-95</v>
      </c>
      <c r="N602" s="61">
        <v>573</v>
      </c>
      <c r="O602" s="61">
        <v>-728</v>
      </c>
      <c r="P602" s="61">
        <v>-39</v>
      </c>
      <c r="Q602" s="61">
        <v>-1165</v>
      </c>
      <c r="R602" s="61">
        <v>65</v>
      </c>
      <c r="S602" s="61">
        <v>492</v>
      </c>
      <c r="T602" s="61">
        <v>-666</v>
      </c>
      <c r="U602" s="61">
        <v>-358</v>
      </c>
      <c r="V602" s="61">
        <v>111</v>
      </c>
      <c r="W602" s="61">
        <v>-47</v>
      </c>
      <c r="X602" s="61">
        <v>418</v>
      </c>
      <c r="Y602" s="61">
        <v>526</v>
      </c>
      <c r="Z602" s="61">
        <v>1015</v>
      </c>
      <c r="AA602" s="61">
        <v>1615</v>
      </c>
      <c r="AB602" s="61">
        <v>857</v>
      </c>
      <c r="AC602" s="61">
        <v>327</v>
      </c>
      <c r="AD602" s="61">
        <v>270</v>
      </c>
      <c r="AE602" s="61">
        <v>34</v>
      </c>
      <c r="AF602" s="61">
        <v>146</v>
      </c>
      <c r="AG602" s="61">
        <v>435</v>
      </c>
      <c r="AH602" s="61">
        <v>185</v>
      </c>
      <c r="AI602" s="61">
        <v>743</v>
      </c>
      <c r="AJ602" s="61">
        <v>1084</v>
      </c>
      <c r="AK602" s="61">
        <v>561</v>
      </c>
      <c r="AL602" s="61">
        <v>263</v>
      </c>
      <c r="AM602" s="61">
        <v>500</v>
      </c>
      <c r="AN602" s="61">
        <v>488</v>
      </c>
      <c r="AO602" s="61">
        <v>878</v>
      </c>
      <c r="AP602" s="61">
        <v>741</v>
      </c>
      <c r="AQ602" s="61">
        <v>822</v>
      </c>
      <c r="AR602" s="61">
        <v>12</v>
      </c>
      <c r="AS602" s="61">
        <v>-200</v>
      </c>
      <c r="AT602" s="61">
        <v>-234</v>
      </c>
      <c r="AU602" s="61">
        <v>-241</v>
      </c>
      <c r="AV602" s="61">
        <v>368</v>
      </c>
      <c r="AW602" s="61">
        <v>172</v>
      </c>
      <c r="AX602" s="61">
        <v>-276</v>
      </c>
      <c r="AY602" s="61">
        <v>-514</v>
      </c>
      <c r="AZ602" s="61">
        <v>111</v>
      </c>
      <c r="BA602" s="61">
        <v>422</v>
      </c>
      <c r="BB602" s="61">
        <v>-462</v>
      </c>
      <c r="BC602" s="61">
        <v>1708</v>
      </c>
      <c r="BD602" s="61">
        <v>979</v>
      </c>
      <c r="BE602" s="61">
        <v>346</v>
      </c>
      <c r="BF602" s="61">
        <v>-39</v>
      </c>
      <c r="BG602" s="61">
        <v>-394</v>
      </c>
      <c r="BH602" s="61">
        <v>-1189</v>
      </c>
      <c r="BI602" s="61">
        <v>-650</v>
      </c>
      <c r="BJ602" s="61">
        <v>-1290</v>
      </c>
      <c r="BK602" s="61">
        <v>-424</v>
      </c>
      <c r="BL602" s="61">
        <v>-696</v>
      </c>
      <c r="BM602" s="61"/>
      <c r="BN602" s="61"/>
      <c r="BO602" s="61"/>
      <c r="BP602" s="61"/>
      <c r="BQ602" s="61"/>
      <c r="BR602" s="61"/>
      <c r="BS602" s="61"/>
      <c r="BT602" s="61"/>
      <c r="BU602" s="61"/>
      <c r="BV602" s="61"/>
      <c r="BW602" s="61"/>
      <c r="BX602" s="61"/>
      <c r="BY602" s="61"/>
      <c r="BZ602" s="61"/>
      <c r="CA602" s="61"/>
      <c r="CB602" s="61"/>
      <c r="CC602" s="61"/>
      <c r="CD602" s="61"/>
      <c r="CE602" s="61"/>
      <c r="CF602" s="61"/>
      <c r="CG602" s="61"/>
      <c r="CH602" s="61"/>
      <c r="CI602" s="61"/>
      <c r="CJ602" s="61"/>
      <c r="CK602" s="61"/>
      <c r="CL602" s="61"/>
      <c r="CM602" s="61"/>
      <c r="CN602" s="61"/>
      <c r="CO602" s="61"/>
      <c r="CP602" s="61"/>
      <c r="CQ602" s="61"/>
      <c r="CR602" s="61"/>
      <c r="CS602" s="61"/>
      <c r="CT602" s="61"/>
      <c r="CU602" s="61"/>
      <c r="CV602" s="61"/>
      <c r="CW602" s="61"/>
      <c r="CX602" s="61"/>
      <c r="CY602" s="61"/>
      <c r="CZ602" s="61"/>
      <c r="DA602" s="61"/>
      <c r="DB602" s="61"/>
      <c r="DC602" s="61"/>
      <c r="DD602" s="61"/>
      <c r="DE602" s="61"/>
      <c r="DF602" s="61"/>
      <c r="DG602" s="61"/>
      <c r="DH602" s="61"/>
      <c r="DI602" s="61"/>
      <c r="DJ602" s="61"/>
      <c r="DK602" s="61"/>
      <c r="DL602" s="61"/>
      <c r="DM602" s="61"/>
      <c r="DN602" s="61"/>
      <c r="DO602" s="61"/>
      <c r="DP602" s="61"/>
      <c r="DQ602" s="61"/>
      <c r="DR602" s="61"/>
      <c r="DS602" s="61"/>
      <c r="DT602" s="61"/>
      <c r="DU602" s="61"/>
      <c r="DV602" s="61"/>
      <c r="DW602" s="61"/>
      <c r="DX602" s="61"/>
      <c r="DY602" s="61"/>
      <c r="DZ602" s="61"/>
      <c r="EA602" s="61"/>
      <c r="EB602" s="61"/>
      <c r="EC602" s="61"/>
      <c r="ED602" s="61"/>
      <c r="EE602" s="61"/>
      <c r="EF602" s="61"/>
      <c r="EG602" s="61"/>
      <c r="EH602" s="61"/>
      <c r="EI602" s="61"/>
      <c r="EJ602" s="61"/>
      <c r="EK602" s="61"/>
      <c r="EL602" s="61"/>
      <c r="EM602" s="61"/>
      <c r="EN602" s="61"/>
      <c r="EO602" s="61"/>
      <c r="EP602" s="61"/>
      <c r="EQ602" s="61"/>
      <c r="ER602" s="61"/>
      <c r="ES602" s="61"/>
      <c r="ET602" s="61"/>
      <c r="EU602" s="61"/>
      <c r="EV602" s="61"/>
      <c r="EW602" s="61"/>
      <c r="EX602" s="61"/>
      <c r="EY602" s="61"/>
      <c r="EZ602" s="61"/>
      <c r="FA602" s="61"/>
      <c r="FB602" s="61"/>
      <c r="FC602" s="61"/>
      <c r="FD602" s="61"/>
      <c r="FE602" s="61"/>
      <c r="FF602" s="61"/>
      <c r="FG602" s="61"/>
      <c r="FH602" s="61"/>
      <c r="FI602" s="61"/>
      <c r="FJ602" s="61"/>
      <c r="FK602" s="61"/>
      <c r="FL602" s="61"/>
      <c r="FM602" s="61"/>
      <c r="FN602" s="61"/>
      <c r="FO602" s="61"/>
      <c r="FP602" s="61"/>
      <c r="FQ602" s="61"/>
      <c r="FR602" s="61"/>
      <c r="FS602" s="61"/>
      <c r="FT602" s="61"/>
      <c r="FU602" s="61"/>
      <c r="FV602" s="61"/>
      <c r="FW602" s="61"/>
      <c r="FX602" s="61"/>
      <c r="FY602" s="61"/>
      <c r="FZ602" s="61"/>
      <c r="GA602" s="61"/>
      <c r="GB602" s="61"/>
      <c r="GC602" s="61"/>
      <c r="GD602" s="61"/>
      <c r="GE602" s="61"/>
      <c r="GF602" s="61"/>
      <c r="GG602" s="61"/>
      <c r="GH602" s="61"/>
      <c r="GI602" s="61"/>
      <c r="GJ602" s="61"/>
      <c r="GK602" s="61"/>
      <c r="GL602" s="61"/>
      <c r="GM602" s="61"/>
      <c r="GN602" s="61"/>
      <c r="GO602" s="61"/>
      <c r="GP602" s="61"/>
      <c r="GQ602" s="61"/>
      <c r="GR602" s="61"/>
      <c r="GS602" s="61"/>
      <c r="GT602" s="61"/>
      <c r="GU602" s="61"/>
      <c r="GV602" s="61"/>
      <c r="GW602" s="61"/>
      <c r="GX602" s="61"/>
      <c r="GY602" s="61"/>
      <c r="GZ602" s="61"/>
      <c r="HA602" s="61"/>
      <c r="HB602" s="61"/>
      <c r="HC602" s="61"/>
      <c r="HD602" s="61"/>
      <c r="HE602" s="61"/>
      <c r="HF602" s="61"/>
      <c r="HG602" s="61"/>
      <c r="HH602" s="61"/>
      <c r="HI602" s="61"/>
      <c r="HJ602" s="61"/>
      <c r="HK602" s="61"/>
      <c r="HL602" s="61"/>
      <c r="HM602" s="61"/>
      <c r="HN602" s="61"/>
      <c r="HO602" s="61"/>
      <c r="HP602" s="61"/>
      <c r="HQ602" s="61"/>
      <c r="HR602" s="61"/>
      <c r="HS602" s="61"/>
      <c r="HT602" s="61"/>
      <c r="HU602" s="61"/>
      <c r="HV602" s="61"/>
      <c r="HW602" s="61"/>
      <c r="HX602" s="61"/>
      <c r="HY602" s="61"/>
      <c r="HZ602" s="61"/>
      <c r="IA602" s="61"/>
      <c r="IB602" s="61"/>
      <c r="IC602" s="61"/>
      <c r="ID602" s="61"/>
      <c r="IE602" s="61"/>
      <c r="IF602" s="61"/>
      <c r="IG602" s="61"/>
      <c r="IH602" s="61"/>
      <c r="II602" s="61"/>
      <c r="IJ602" s="61"/>
      <c r="IK602" s="61"/>
      <c r="IL602" s="61"/>
      <c r="IM602" s="61"/>
      <c r="IN602" s="61"/>
      <c r="IO602" s="61"/>
      <c r="IP602" s="61"/>
      <c r="IQ602" s="61"/>
      <c r="IR602" s="61"/>
      <c r="IS602" s="61"/>
    </row>
    <row r="603" spans="1:255" x14ac:dyDescent="0.2">
      <c r="A603" s="11" t="s">
        <v>36</v>
      </c>
      <c r="B603" s="61">
        <v>1164</v>
      </c>
      <c r="C603" s="61">
        <v>646</v>
      </c>
      <c r="D603" s="61">
        <v>867</v>
      </c>
      <c r="E603" s="61">
        <v>22</v>
      </c>
      <c r="F603" s="61">
        <v>-1067</v>
      </c>
      <c r="G603" s="61">
        <v>-1402</v>
      </c>
      <c r="H603" s="61">
        <v>2</v>
      </c>
      <c r="I603" s="61">
        <v>2196</v>
      </c>
      <c r="J603" s="61">
        <v>4777</v>
      </c>
      <c r="K603" s="61">
        <v>5590</v>
      </c>
      <c r="L603" s="61">
        <v>2250</v>
      </c>
      <c r="M603" s="61">
        <v>-921</v>
      </c>
      <c r="N603" s="61">
        <v>-1656</v>
      </c>
      <c r="O603" s="61">
        <v>-1672</v>
      </c>
      <c r="P603" s="61">
        <v>-2109</v>
      </c>
      <c r="Q603" s="61">
        <v>-2502</v>
      </c>
      <c r="R603" s="61">
        <v>-406</v>
      </c>
      <c r="S603" s="61">
        <v>2086</v>
      </c>
      <c r="T603" s="61">
        <v>4079</v>
      </c>
      <c r="U603" s="61">
        <v>4377</v>
      </c>
      <c r="V603" s="61">
        <v>1683</v>
      </c>
      <c r="W603" s="61">
        <v>-559</v>
      </c>
      <c r="X603" s="61">
        <v>-1752</v>
      </c>
      <c r="Y603" s="61">
        <v>-2996</v>
      </c>
      <c r="Z603" s="61">
        <v>-2867</v>
      </c>
      <c r="AA603" s="61">
        <v>-4644</v>
      </c>
      <c r="AB603" s="61">
        <v>-2424</v>
      </c>
      <c r="AC603" s="61">
        <v>2974</v>
      </c>
      <c r="AD603" s="61">
        <v>4101</v>
      </c>
      <c r="AE603" s="61">
        <v>5184</v>
      </c>
      <c r="AF603" s="61">
        <v>2070</v>
      </c>
      <c r="AG603" s="61">
        <v>-590</v>
      </c>
      <c r="AH603" s="61">
        <v>-1487</v>
      </c>
      <c r="AI603" s="61">
        <v>-4547</v>
      </c>
      <c r="AJ603" s="61">
        <v>-6240</v>
      </c>
      <c r="AK603" s="61">
        <v>-6241</v>
      </c>
      <c r="AL603" s="61">
        <v>-5162</v>
      </c>
      <c r="AM603" s="61">
        <v>-2938</v>
      </c>
      <c r="AN603" s="61">
        <v>-350</v>
      </c>
      <c r="AO603" s="61">
        <v>-2054</v>
      </c>
      <c r="AP603" s="61">
        <v>-5078</v>
      </c>
      <c r="AQ603" s="61">
        <v>-2403</v>
      </c>
      <c r="AR603" s="61">
        <v>-1216</v>
      </c>
      <c r="AS603" s="61">
        <v>37</v>
      </c>
      <c r="AT603" s="61">
        <v>99</v>
      </c>
      <c r="AU603" s="61">
        <v>-739</v>
      </c>
      <c r="AV603" s="61">
        <v>-4231</v>
      </c>
      <c r="AW603" s="61">
        <v>-7289</v>
      </c>
      <c r="AX603" s="61">
        <v>-8193</v>
      </c>
      <c r="AY603" s="61">
        <v>-7931</v>
      </c>
      <c r="AZ603" s="61">
        <v>-7188</v>
      </c>
      <c r="BA603" s="61">
        <v>-6239</v>
      </c>
      <c r="BB603" s="61">
        <v>-5153</v>
      </c>
      <c r="BC603" s="61">
        <v>1037</v>
      </c>
      <c r="BD603" s="61">
        <v>-490</v>
      </c>
      <c r="BE603" s="61">
        <v>-2415</v>
      </c>
      <c r="BF603" s="61">
        <v>-3010</v>
      </c>
      <c r="BG603" s="61">
        <v>-3107</v>
      </c>
      <c r="BH603" s="61">
        <v>-1964</v>
      </c>
      <c r="BI603" s="61">
        <v>-1192</v>
      </c>
      <c r="BJ603" s="61">
        <v>-2239</v>
      </c>
      <c r="BK603" s="61">
        <v>-1664</v>
      </c>
      <c r="BL603" s="61">
        <v>-288</v>
      </c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  <c r="BW603" s="61"/>
      <c r="BX603" s="61"/>
      <c r="BY603" s="61"/>
      <c r="BZ603" s="61"/>
      <c r="CA603" s="61"/>
      <c r="CB603" s="61"/>
      <c r="CC603" s="61"/>
      <c r="CD603" s="61"/>
      <c r="CE603" s="61"/>
      <c r="CF603" s="61"/>
      <c r="CG603" s="61"/>
      <c r="CH603" s="61"/>
      <c r="CI603" s="61"/>
      <c r="CJ603" s="61"/>
      <c r="CK603" s="61"/>
      <c r="CL603" s="61"/>
      <c r="CM603" s="61"/>
      <c r="CN603" s="61"/>
      <c r="CO603" s="61"/>
      <c r="CP603" s="61"/>
      <c r="CQ603" s="61"/>
      <c r="CR603" s="61"/>
      <c r="CS603" s="61"/>
      <c r="CT603" s="61"/>
      <c r="CU603" s="61"/>
      <c r="CV603" s="61"/>
      <c r="CW603" s="61"/>
      <c r="CX603" s="61"/>
      <c r="CY603" s="61"/>
      <c r="CZ603" s="61"/>
      <c r="DA603" s="61"/>
      <c r="DB603" s="61"/>
      <c r="DC603" s="61"/>
      <c r="DD603" s="61"/>
      <c r="DE603" s="61"/>
      <c r="DF603" s="61"/>
      <c r="DG603" s="61"/>
      <c r="DH603" s="61"/>
      <c r="DI603" s="61"/>
      <c r="DJ603" s="61"/>
      <c r="DK603" s="61"/>
      <c r="DL603" s="61"/>
      <c r="DM603" s="61"/>
      <c r="DN603" s="61"/>
      <c r="DO603" s="61"/>
      <c r="DP603" s="61"/>
      <c r="DQ603" s="61"/>
      <c r="DR603" s="61"/>
      <c r="DS603" s="61"/>
      <c r="DT603" s="61"/>
      <c r="DU603" s="61"/>
      <c r="DV603" s="61"/>
      <c r="DW603" s="61"/>
      <c r="DX603" s="61"/>
      <c r="DY603" s="61"/>
      <c r="DZ603" s="61"/>
      <c r="EA603" s="61"/>
      <c r="EB603" s="61"/>
      <c r="EC603" s="61"/>
      <c r="ED603" s="61"/>
      <c r="EE603" s="61"/>
      <c r="EF603" s="61"/>
      <c r="EG603" s="61"/>
      <c r="EH603" s="61"/>
      <c r="EI603" s="61"/>
      <c r="EJ603" s="61"/>
      <c r="EK603" s="61"/>
      <c r="EL603" s="61"/>
      <c r="EM603" s="61"/>
      <c r="EN603" s="61"/>
      <c r="EO603" s="61"/>
      <c r="EP603" s="61"/>
      <c r="EQ603" s="61"/>
      <c r="ER603" s="61"/>
      <c r="ES603" s="61"/>
      <c r="ET603" s="61"/>
      <c r="EU603" s="61"/>
      <c r="EV603" s="61"/>
      <c r="EW603" s="61"/>
      <c r="EX603" s="61"/>
      <c r="EY603" s="61"/>
      <c r="EZ603" s="61"/>
      <c r="FA603" s="61"/>
      <c r="FB603" s="61"/>
      <c r="FC603" s="61"/>
      <c r="FD603" s="61"/>
      <c r="FE603" s="61"/>
      <c r="FF603" s="61"/>
      <c r="FG603" s="61"/>
      <c r="FH603" s="61"/>
      <c r="FI603" s="61"/>
      <c r="FJ603" s="61"/>
      <c r="FK603" s="61"/>
      <c r="FL603" s="61"/>
      <c r="FM603" s="61"/>
      <c r="FN603" s="61"/>
      <c r="FO603" s="61"/>
      <c r="FP603" s="61"/>
      <c r="FQ603" s="61"/>
      <c r="FR603" s="61"/>
      <c r="FS603" s="61"/>
      <c r="FT603" s="61"/>
      <c r="FU603" s="61"/>
      <c r="FV603" s="61"/>
      <c r="FW603" s="61"/>
      <c r="FX603" s="61"/>
      <c r="FY603" s="61"/>
      <c r="FZ603" s="61"/>
      <c r="GA603" s="61"/>
      <c r="GB603" s="61"/>
      <c r="GC603" s="61"/>
      <c r="GD603" s="61"/>
      <c r="GE603" s="61"/>
      <c r="GF603" s="61"/>
      <c r="GG603" s="61"/>
      <c r="GH603" s="61"/>
      <c r="GI603" s="61"/>
      <c r="GJ603" s="61"/>
      <c r="GK603" s="61"/>
      <c r="GL603" s="61"/>
      <c r="GM603" s="61"/>
      <c r="GN603" s="61"/>
      <c r="GO603" s="61"/>
      <c r="GP603" s="61"/>
      <c r="GQ603" s="61"/>
      <c r="GR603" s="61"/>
      <c r="GS603" s="61"/>
      <c r="GT603" s="61"/>
      <c r="GU603" s="61"/>
      <c r="GV603" s="61"/>
      <c r="GW603" s="61"/>
      <c r="GX603" s="61"/>
      <c r="GY603" s="61"/>
      <c r="GZ603" s="61"/>
      <c r="HA603" s="61"/>
      <c r="HB603" s="61"/>
      <c r="HC603" s="61"/>
      <c r="HD603" s="61"/>
      <c r="HE603" s="61"/>
      <c r="HF603" s="61"/>
      <c r="HG603" s="61"/>
      <c r="HH603" s="61"/>
      <c r="HI603" s="61"/>
      <c r="HJ603" s="61"/>
      <c r="HK603" s="61"/>
      <c r="HL603" s="61"/>
      <c r="HM603" s="61"/>
      <c r="HN603" s="61"/>
      <c r="HO603" s="61"/>
      <c r="HP603" s="61"/>
      <c r="HQ603" s="61"/>
      <c r="HR603" s="61"/>
      <c r="HS603" s="61"/>
      <c r="HT603" s="61"/>
      <c r="HU603" s="61"/>
      <c r="HV603" s="61"/>
      <c r="HW603" s="61"/>
      <c r="HX603" s="61"/>
      <c r="HY603" s="61"/>
      <c r="HZ603" s="61"/>
      <c r="IA603" s="61"/>
      <c r="IB603" s="61"/>
      <c r="IC603" s="61"/>
      <c r="ID603" s="61"/>
      <c r="IE603" s="61"/>
      <c r="IF603" s="61"/>
      <c r="IG603" s="61"/>
      <c r="IH603" s="61"/>
      <c r="II603" s="61"/>
      <c r="IJ603" s="61"/>
      <c r="IK603" s="61"/>
      <c r="IL603" s="61"/>
      <c r="IM603" s="61"/>
      <c r="IN603" s="61"/>
      <c r="IO603" s="61"/>
      <c r="IP603" s="61"/>
      <c r="IQ603" s="61"/>
      <c r="IR603" s="61"/>
      <c r="IS603" s="61"/>
    </row>
    <row r="604" spans="1:255" x14ac:dyDescent="0.2">
      <c r="A604" s="11" t="s">
        <v>51</v>
      </c>
      <c r="B604" s="61">
        <v>847</v>
      </c>
      <c r="C604" s="61">
        <v>536</v>
      </c>
      <c r="D604" s="61">
        <v>1397</v>
      </c>
      <c r="E604" s="61">
        <v>1185</v>
      </c>
      <c r="F604" s="61">
        <v>467</v>
      </c>
      <c r="G604" s="61">
        <v>330</v>
      </c>
      <c r="H604" s="61">
        <v>88</v>
      </c>
      <c r="I604" s="61">
        <v>-52</v>
      </c>
      <c r="J604" s="61">
        <v>-668</v>
      </c>
      <c r="K604" s="61">
        <v>2068</v>
      </c>
      <c r="L604" s="61">
        <v>2938</v>
      </c>
      <c r="M604" s="61">
        <v>2051</v>
      </c>
      <c r="N604" s="61">
        <v>368</v>
      </c>
      <c r="O604" s="61">
        <v>-287</v>
      </c>
      <c r="P604" s="61">
        <v>-485</v>
      </c>
      <c r="Q604" s="61">
        <v>-369</v>
      </c>
      <c r="R604" s="61">
        <v>-1187</v>
      </c>
      <c r="S604" s="61">
        <v>-823</v>
      </c>
      <c r="T604" s="61">
        <v>-501</v>
      </c>
      <c r="U604" s="61">
        <v>713</v>
      </c>
      <c r="V604" s="61">
        <v>1274</v>
      </c>
      <c r="W604" s="61">
        <v>499</v>
      </c>
      <c r="X604" s="61">
        <v>-1028</v>
      </c>
      <c r="Y604" s="61">
        <v>-1059</v>
      </c>
      <c r="Z604" s="61">
        <v>-1485</v>
      </c>
      <c r="AA604" s="61">
        <v>-1724</v>
      </c>
      <c r="AB604" s="61">
        <v>-1389</v>
      </c>
      <c r="AC604" s="61">
        <v>-1192</v>
      </c>
      <c r="AD604" s="61">
        <v>-333</v>
      </c>
      <c r="AE604" s="61">
        <v>1543</v>
      </c>
      <c r="AF604" s="61">
        <v>1731</v>
      </c>
      <c r="AG604" s="61">
        <v>949</v>
      </c>
      <c r="AH604" s="61">
        <v>925</v>
      </c>
      <c r="AI604" s="61">
        <v>435</v>
      </c>
      <c r="AJ604" s="61">
        <v>-1810</v>
      </c>
      <c r="AK604" s="61">
        <v>-2342</v>
      </c>
      <c r="AL604" s="61">
        <v>-2331</v>
      </c>
      <c r="AM604" s="61">
        <v>-880</v>
      </c>
      <c r="AN604" s="61">
        <v>831</v>
      </c>
      <c r="AO604" s="61">
        <v>143</v>
      </c>
      <c r="AP604" s="61">
        <v>-974</v>
      </c>
      <c r="AQ604" s="61">
        <v>-453</v>
      </c>
      <c r="AR604" s="61">
        <v>-972</v>
      </c>
      <c r="AS604" s="61">
        <v>-362</v>
      </c>
      <c r="AT604" s="61">
        <v>997</v>
      </c>
      <c r="AU604" s="61">
        <v>1752</v>
      </c>
      <c r="AV604" s="61">
        <v>735</v>
      </c>
      <c r="AW604" s="61">
        <v>-830</v>
      </c>
      <c r="AX604" s="61">
        <v>-2732</v>
      </c>
      <c r="AY604" s="61">
        <v>-2437</v>
      </c>
      <c r="AZ604" s="61">
        <v>-2558</v>
      </c>
      <c r="BA604" s="61">
        <v>-681</v>
      </c>
      <c r="BB604" s="61">
        <v>-2175</v>
      </c>
      <c r="BC604" s="61">
        <v>-1297</v>
      </c>
      <c r="BD604" s="61">
        <v>1747</v>
      </c>
      <c r="BE604" s="61">
        <v>572</v>
      </c>
      <c r="BF604" s="61">
        <v>-636</v>
      </c>
      <c r="BG604" s="61">
        <v>-1185</v>
      </c>
      <c r="BH604" s="61">
        <v>-1135</v>
      </c>
      <c r="BI604" s="61">
        <v>-428</v>
      </c>
      <c r="BJ604" s="61">
        <v>-416</v>
      </c>
      <c r="BK604" s="61">
        <v>-1303</v>
      </c>
      <c r="BL604" s="61">
        <v>-1761</v>
      </c>
      <c r="BM604" s="61"/>
      <c r="BN604" s="61"/>
      <c r="BO604" s="61"/>
      <c r="BP604" s="61"/>
      <c r="BQ604" s="61"/>
      <c r="BR604" s="61"/>
      <c r="BS604" s="61"/>
      <c r="BT604" s="61"/>
      <c r="BU604" s="61"/>
      <c r="BV604" s="61"/>
      <c r="BW604" s="61"/>
      <c r="BX604" s="61"/>
      <c r="BY604" s="61"/>
      <c r="BZ604" s="61"/>
      <c r="CA604" s="61"/>
      <c r="CB604" s="61"/>
      <c r="CC604" s="61"/>
      <c r="CD604" s="61"/>
      <c r="CE604" s="61"/>
      <c r="CF604" s="61"/>
      <c r="CG604" s="61"/>
      <c r="CH604" s="61"/>
      <c r="CI604" s="61"/>
      <c r="CJ604" s="61"/>
      <c r="CK604" s="61"/>
      <c r="CL604" s="61"/>
      <c r="CM604" s="61"/>
      <c r="CN604" s="61"/>
      <c r="CO604" s="61"/>
      <c r="CP604" s="61"/>
      <c r="CQ604" s="61"/>
      <c r="CR604" s="61"/>
      <c r="CS604" s="61"/>
      <c r="CT604" s="61"/>
      <c r="CU604" s="61"/>
      <c r="CV604" s="61"/>
      <c r="CW604" s="61"/>
      <c r="CX604" s="61"/>
      <c r="CY604" s="61"/>
      <c r="CZ604" s="61"/>
      <c r="DA604" s="61"/>
      <c r="DB604" s="61"/>
      <c r="DC604" s="61"/>
      <c r="DD604" s="61"/>
      <c r="DE604" s="61"/>
      <c r="DF604" s="61"/>
      <c r="DG604" s="61"/>
      <c r="DH604" s="61"/>
      <c r="DI604" s="61"/>
      <c r="DJ604" s="61"/>
      <c r="DK604" s="61"/>
      <c r="DL604" s="61"/>
      <c r="DM604" s="61"/>
      <c r="DN604" s="61"/>
      <c r="DO604" s="61"/>
      <c r="DP604" s="61"/>
      <c r="DQ604" s="61"/>
      <c r="DR604" s="61"/>
      <c r="DS604" s="61"/>
      <c r="DT604" s="61"/>
      <c r="DU604" s="61"/>
      <c r="DV604" s="61"/>
      <c r="DW604" s="61"/>
      <c r="DX604" s="61"/>
      <c r="DY604" s="61"/>
      <c r="DZ604" s="61"/>
      <c r="EA604" s="61"/>
      <c r="EB604" s="61"/>
      <c r="EC604" s="61"/>
      <c r="ED604" s="61"/>
      <c r="EE604" s="61"/>
      <c r="EF604" s="61"/>
      <c r="EG604" s="61"/>
      <c r="EH604" s="61"/>
      <c r="EI604" s="61"/>
      <c r="EJ604" s="61"/>
      <c r="EK604" s="61"/>
      <c r="EL604" s="61"/>
      <c r="EM604" s="61"/>
      <c r="EN604" s="61"/>
      <c r="EO604" s="61"/>
      <c r="EP604" s="61"/>
      <c r="EQ604" s="61"/>
      <c r="ER604" s="61"/>
      <c r="ES604" s="61"/>
      <c r="ET604" s="61"/>
      <c r="EU604" s="61"/>
      <c r="EV604" s="61"/>
      <c r="EW604" s="61"/>
      <c r="EX604" s="61"/>
      <c r="EY604" s="61"/>
      <c r="EZ604" s="61"/>
      <c r="FA604" s="61"/>
      <c r="FB604" s="61"/>
      <c r="FC604" s="61"/>
      <c r="FD604" s="61"/>
      <c r="FE604" s="61"/>
      <c r="FF604" s="61"/>
      <c r="FG604" s="61"/>
      <c r="FH604" s="61"/>
      <c r="FI604" s="61"/>
      <c r="FJ604" s="61"/>
      <c r="FK604" s="61"/>
      <c r="FL604" s="61"/>
      <c r="FM604" s="61"/>
      <c r="FN604" s="61"/>
      <c r="FO604" s="61"/>
      <c r="FP604" s="61"/>
      <c r="FQ604" s="61"/>
      <c r="FR604" s="61"/>
      <c r="FS604" s="61"/>
      <c r="FT604" s="61"/>
      <c r="FU604" s="61"/>
      <c r="FV604" s="61"/>
      <c r="FW604" s="61"/>
      <c r="FX604" s="61"/>
      <c r="FY604" s="61"/>
      <c r="FZ604" s="61"/>
      <c r="GA604" s="61"/>
      <c r="GB604" s="61"/>
      <c r="GC604" s="61"/>
      <c r="GD604" s="61"/>
      <c r="GE604" s="61"/>
      <c r="GF604" s="61"/>
      <c r="GG604" s="61"/>
      <c r="GH604" s="61"/>
      <c r="GI604" s="61"/>
      <c r="GJ604" s="61"/>
      <c r="GK604" s="61"/>
      <c r="GL604" s="61"/>
      <c r="GM604" s="61"/>
      <c r="GN604" s="61"/>
      <c r="GO604" s="61"/>
      <c r="GP604" s="61"/>
      <c r="GQ604" s="61"/>
      <c r="GR604" s="61"/>
      <c r="GS604" s="61"/>
      <c r="GT604" s="61"/>
      <c r="GU604" s="61"/>
      <c r="GV604" s="61"/>
      <c r="GW604" s="61"/>
      <c r="GX604" s="61"/>
      <c r="GY604" s="61"/>
      <c r="GZ604" s="61"/>
      <c r="HA604" s="61"/>
      <c r="HB604" s="61"/>
      <c r="HC604" s="61"/>
      <c r="HD604" s="61"/>
      <c r="HE604" s="61"/>
      <c r="HF604" s="61"/>
      <c r="HG604" s="61"/>
      <c r="HH604" s="61"/>
      <c r="HI604" s="61"/>
      <c r="HJ604" s="61"/>
      <c r="HK604" s="61"/>
      <c r="HL604" s="61"/>
      <c r="HM604" s="61"/>
      <c r="HN604" s="61"/>
      <c r="HO604" s="61"/>
      <c r="HP604" s="61"/>
      <c r="HQ604" s="61"/>
      <c r="HR604" s="61"/>
      <c r="HS604" s="61"/>
      <c r="HT604" s="61"/>
      <c r="HU604" s="61"/>
      <c r="HV604" s="61"/>
      <c r="HW604" s="61"/>
      <c r="HX604" s="61"/>
      <c r="HY604" s="61"/>
      <c r="HZ604" s="61"/>
      <c r="IA604" s="61"/>
      <c r="IB604" s="61"/>
      <c r="IC604" s="61"/>
      <c r="ID604" s="61"/>
      <c r="IE604" s="61"/>
      <c r="IF604" s="61"/>
      <c r="IG604" s="61"/>
      <c r="IH604" s="61"/>
      <c r="II604" s="61"/>
      <c r="IJ604" s="61"/>
      <c r="IK604" s="61"/>
      <c r="IL604" s="61"/>
      <c r="IM604" s="61"/>
      <c r="IN604" s="61"/>
      <c r="IO604" s="61"/>
      <c r="IP604" s="61"/>
      <c r="IQ604" s="61"/>
      <c r="IR604" s="61"/>
      <c r="IS604" s="61"/>
    </row>
    <row r="605" spans="1:255" x14ac:dyDescent="0.2">
      <c r="A605" s="11" t="s">
        <v>38</v>
      </c>
      <c r="B605" s="61">
        <v>601</v>
      </c>
      <c r="C605" s="61">
        <v>430</v>
      </c>
      <c r="D605" s="61">
        <v>568</v>
      </c>
      <c r="E605" s="61">
        <v>549</v>
      </c>
      <c r="F605" s="61">
        <v>270</v>
      </c>
      <c r="G605" s="61">
        <v>6</v>
      </c>
      <c r="H605" s="61">
        <v>-109</v>
      </c>
      <c r="I605" s="61">
        <v>-125</v>
      </c>
      <c r="J605" s="61">
        <v>-180</v>
      </c>
      <c r="K605" s="61">
        <v>1760</v>
      </c>
      <c r="L605" s="61">
        <v>1704</v>
      </c>
      <c r="M605" s="61">
        <v>1171</v>
      </c>
      <c r="N605" s="61">
        <v>184</v>
      </c>
      <c r="O605" s="61">
        <v>-396</v>
      </c>
      <c r="P605" s="61">
        <v>-520</v>
      </c>
      <c r="Q605" s="61">
        <v>-599</v>
      </c>
      <c r="R605" s="61">
        <v>-461</v>
      </c>
      <c r="S605" s="61">
        <v>125</v>
      </c>
      <c r="T605" s="61">
        <v>1024</v>
      </c>
      <c r="U605" s="61">
        <v>2126</v>
      </c>
      <c r="V605" s="61">
        <v>1871</v>
      </c>
      <c r="W605" s="61">
        <v>670</v>
      </c>
      <c r="X605" s="61">
        <v>-267</v>
      </c>
      <c r="Y605" s="61">
        <v>-371</v>
      </c>
      <c r="Z605" s="61">
        <v>-730</v>
      </c>
      <c r="AA605" s="61">
        <v>-929</v>
      </c>
      <c r="AB605" s="61">
        <v>-769</v>
      </c>
      <c r="AC605" s="61">
        <v>-462</v>
      </c>
      <c r="AD605" s="61">
        <v>704</v>
      </c>
      <c r="AE605" s="61">
        <v>2819</v>
      </c>
      <c r="AF605" s="61">
        <v>2815</v>
      </c>
      <c r="AG605" s="61">
        <v>1778</v>
      </c>
      <c r="AH605" s="61">
        <v>1783</v>
      </c>
      <c r="AI605" s="61">
        <v>191</v>
      </c>
      <c r="AJ605" s="61">
        <v>-773</v>
      </c>
      <c r="AK605" s="61">
        <v>-1382</v>
      </c>
      <c r="AL605" s="61">
        <v>-1470</v>
      </c>
      <c r="AM605" s="61">
        <v>-159</v>
      </c>
      <c r="AN605" s="61">
        <v>49</v>
      </c>
      <c r="AO605" s="61">
        <v>577</v>
      </c>
      <c r="AP605" s="61">
        <v>61</v>
      </c>
      <c r="AQ605" s="61">
        <v>-626</v>
      </c>
      <c r="AR605" s="61">
        <v>-1162</v>
      </c>
      <c r="AS605" s="61">
        <v>-295</v>
      </c>
      <c r="AT605" s="61">
        <v>-164</v>
      </c>
      <c r="AU605" s="61">
        <v>389</v>
      </c>
      <c r="AV605" s="61">
        <v>279</v>
      </c>
      <c r="AW605" s="61">
        <v>-797</v>
      </c>
      <c r="AX605" s="61">
        <v>-1181</v>
      </c>
      <c r="AY605" s="61">
        <v>-980</v>
      </c>
      <c r="AZ605" s="61">
        <v>-1883</v>
      </c>
      <c r="BA605" s="61">
        <v>-1116</v>
      </c>
      <c r="BB605" s="61">
        <v>-1290</v>
      </c>
      <c r="BC605" s="61">
        <v>-366</v>
      </c>
      <c r="BD605" s="61">
        <v>1853</v>
      </c>
      <c r="BE605" s="61">
        <v>574</v>
      </c>
      <c r="BF605" s="61">
        <v>-867</v>
      </c>
      <c r="BG605" s="61">
        <v>-1356</v>
      </c>
      <c r="BH605" s="61">
        <v>-1450</v>
      </c>
      <c r="BI605" s="61">
        <v>-798</v>
      </c>
      <c r="BJ605" s="61">
        <v>-897</v>
      </c>
      <c r="BK605" s="61">
        <v>-1481</v>
      </c>
      <c r="BL605" s="61">
        <v>-1458</v>
      </c>
      <c r="BM605" s="61"/>
      <c r="BN605" s="61"/>
      <c r="BO605" s="61"/>
      <c r="BP605" s="61"/>
      <c r="BQ605" s="61"/>
      <c r="BR605" s="61"/>
      <c r="BS605" s="61"/>
      <c r="BT605" s="61"/>
      <c r="BU605" s="61"/>
      <c r="BV605" s="61"/>
      <c r="BW605" s="61"/>
      <c r="BX605" s="61"/>
      <c r="BY605" s="61"/>
      <c r="BZ605" s="61"/>
      <c r="CA605" s="61"/>
      <c r="CB605" s="61"/>
      <c r="CC605" s="61"/>
      <c r="CD605" s="61"/>
      <c r="CE605" s="61"/>
      <c r="CF605" s="61"/>
      <c r="CG605" s="61"/>
      <c r="CH605" s="61"/>
      <c r="CI605" s="61"/>
      <c r="CJ605" s="61"/>
      <c r="CK605" s="61"/>
      <c r="CL605" s="61"/>
      <c r="CM605" s="61"/>
      <c r="CN605" s="61"/>
      <c r="CO605" s="61"/>
      <c r="CP605" s="61"/>
      <c r="CQ605" s="61"/>
      <c r="CR605" s="61"/>
      <c r="CS605" s="61"/>
      <c r="CT605" s="61"/>
      <c r="CU605" s="61"/>
      <c r="CV605" s="61"/>
      <c r="CW605" s="61"/>
      <c r="CX605" s="61"/>
      <c r="CY605" s="61"/>
      <c r="CZ605" s="61"/>
      <c r="DA605" s="61"/>
      <c r="DB605" s="61"/>
      <c r="DC605" s="61"/>
      <c r="DD605" s="61"/>
      <c r="DE605" s="61"/>
      <c r="DF605" s="61"/>
      <c r="DG605" s="61"/>
      <c r="DH605" s="61"/>
      <c r="DI605" s="61"/>
      <c r="DJ605" s="61"/>
      <c r="DK605" s="61"/>
      <c r="DL605" s="61"/>
      <c r="DM605" s="61"/>
      <c r="DN605" s="61"/>
      <c r="DO605" s="61"/>
      <c r="DP605" s="61"/>
      <c r="DQ605" s="61"/>
      <c r="DR605" s="61"/>
      <c r="DS605" s="61"/>
      <c r="DT605" s="61"/>
      <c r="DU605" s="61"/>
      <c r="DV605" s="61"/>
      <c r="DW605" s="61"/>
      <c r="DX605" s="61"/>
      <c r="DY605" s="61"/>
      <c r="DZ605" s="61"/>
      <c r="EA605" s="61"/>
      <c r="EB605" s="61"/>
      <c r="EC605" s="61"/>
      <c r="ED605" s="61"/>
      <c r="EE605" s="61"/>
      <c r="EF605" s="61"/>
      <c r="EG605" s="61"/>
      <c r="EH605" s="61"/>
      <c r="EI605" s="61"/>
      <c r="EJ605" s="61"/>
      <c r="EK605" s="61"/>
      <c r="EL605" s="61"/>
      <c r="EM605" s="61"/>
      <c r="EN605" s="61"/>
      <c r="EO605" s="61"/>
      <c r="EP605" s="61"/>
      <c r="EQ605" s="61"/>
      <c r="ER605" s="61"/>
      <c r="ES605" s="61"/>
      <c r="ET605" s="61"/>
      <c r="EU605" s="61"/>
      <c r="EV605" s="61"/>
      <c r="EW605" s="61"/>
      <c r="EX605" s="61"/>
      <c r="EY605" s="61"/>
      <c r="EZ605" s="61"/>
      <c r="FA605" s="61"/>
      <c r="FB605" s="61"/>
      <c r="FC605" s="61"/>
      <c r="FD605" s="61"/>
      <c r="FE605" s="61"/>
      <c r="FF605" s="61"/>
      <c r="FG605" s="61"/>
      <c r="FH605" s="61"/>
      <c r="FI605" s="61"/>
      <c r="FJ605" s="61"/>
      <c r="FK605" s="61"/>
      <c r="FL605" s="61"/>
      <c r="FM605" s="61"/>
      <c r="FN605" s="61"/>
      <c r="FO605" s="61"/>
      <c r="FP605" s="61"/>
      <c r="FQ605" s="61"/>
      <c r="FR605" s="61"/>
      <c r="FS605" s="61"/>
      <c r="FT605" s="61"/>
      <c r="FU605" s="61"/>
      <c r="FV605" s="61"/>
      <c r="FW605" s="61"/>
      <c r="FX605" s="61"/>
      <c r="FY605" s="61"/>
      <c r="FZ605" s="61"/>
      <c r="GA605" s="61"/>
      <c r="GB605" s="61"/>
      <c r="GC605" s="61"/>
      <c r="GD605" s="61"/>
      <c r="GE605" s="61"/>
      <c r="GF605" s="61"/>
      <c r="GG605" s="61"/>
      <c r="GH605" s="61"/>
      <c r="GI605" s="61"/>
      <c r="GJ605" s="61"/>
      <c r="GK605" s="61"/>
      <c r="GL605" s="61"/>
      <c r="GM605" s="61"/>
      <c r="GN605" s="61"/>
      <c r="GO605" s="61"/>
      <c r="GP605" s="61"/>
      <c r="GQ605" s="61"/>
      <c r="GR605" s="61"/>
      <c r="GS605" s="61"/>
      <c r="GT605" s="61"/>
      <c r="GU605" s="61"/>
      <c r="GV605" s="61"/>
      <c r="GW605" s="61"/>
      <c r="GX605" s="61"/>
      <c r="GY605" s="61"/>
      <c r="GZ605" s="61"/>
      <c r="HA605" s="61"/>
      <c r="HB605" s="61"/>
      <c r="HC605" s="61"/>
      <c r="HD605" s="61"/>
      <c r="HE605" s="61"/>
      <c r="HF605" s="61"/>
      <c r="HG605" s="61"/>
      <c r="HH605" s="61"/>
      <c r="HI605" s="61"/>
      <c r="HJ605" s="61"/>
      <c r="HK605" s="61"/>
      <c r="HL605" s="61"/>
      <c r="HM605" s="61"/>
      <c r="HN605" s="61"/>
      <c r="HO605" s="61"/>
      <c r="HP605" s="61"/>
      <c r="HQ605" s="61"/>
      <c r="HR605" s="61"/>
      <c r="HS605" s="61"/>
      <c r="HT605" s="61"/>
      <c r="HU605" s="61"/>
      <c r="HV605" s="61"/>
      <c r="HW605" s="61"/>
      <c r="HX605" s="61"/>
      <c r="HY605" s="61"/>
      <c r="HZ605" s="61"/>
      <c r="IA605" s="61"/>
      <c r="IB605" s="61"/>
      <c r="IC605" s="61"/>
      <c r="ID605" s="61"/>
      <c r="IE605" s="61"/>
      <c r="IF605" s="61"/>
      <c r="IG605" s="61"/>
      <c r="IH605" s="61"/>
      <c r="II605" s="61"/>
      <c r="IJ605" s="61"/>
      <c r="IK605" s="61"/>
      <c r="IL605" s="61"/>
      <c r="IM605" s="61"/>
      <c r="IN605" s="61"/>
      <c r="IO605" s="61"/>
      <c r="IP605" s="61"/>
      <c r="IQ605" s="61"/>
      <c r="IR605" s="61"/>
      <c r="IS605" s="61"/>
    </row>
    <row r="606" spans="1:255" x14ac:dyDescent="0.2">
      <c r="A606" s="14" t="s">
        <v>52</v>
      </c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109"/>
      <c r="R606" s="61"/>
      <c r="S606" s="61"/>
      <c r="T606" s="61"/>
      <c r="U606" s="61"/>
      <c r="V606" s="61"/>
      <c r="W606" s="109"/>
      <c r="X606" s="109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  <c r="BV606" s="61"/>
      <c r="BW606" s="61"/>
      <c r="BX606" s="61"/>
      <c r="BY606" s="61"/>
      <c r="BZ606" s="61"/>
      <c r="CA606" s="61"/>
      <c r="CB606" s="61"/>
      <c r="CC606" s="61"/>
      <c r="CD606" s="61"/>
      <c r="CE606" s="61"/>
      <c r="CF606" s="61"/>
      <c r="CG606" s="61"/>
      <c r="CH606" s="61"/>
      <c r="CI606" s="61"/>
      <c r="CJ606" s="61"/>
      <c r="CK606" s="61"/>
      <c r="CL606" s="61"/>
      <c r="CM606" s="61"/>
      <c r="CN606" s="61"/>
      <c r="CO606" s="61"/>
      <c r="CP606" s="61"/>
      <c r="CQ606" s="61"/>
      <c r="CR606" s="61"/>
      <c r="CS606" s="61"/>
      <c r="CT606" s="61"/>
      <c r="CU606" s="61"/>
      <c r="CV606" s="61"/>
      <c r="CW606" s="61"/>
      <c r="CX606" s="61"/>
      <c r="CY606" s="61"/>
      <c r="CZ606" s="61"/>
      <c r="DA606" s="61"/>
      <c r="DB606" s="61"/>
      <c r="DC606" s="61"/>
      <c r="DD606" s="61"/>
      <c r="DE606" s="61"/>
      <c r="DF606" s="61"/>
      <c r="DG606" s="61"/>
      <c r="DH606" s="61"/>
      <c r="DI606" s="61"/>
      <c r="DJ606" s="61"/>
      <c r="DK606" s="61"/>
      <c r="DL606" s="61"/>
      <c r="DM606" s="61"/>
      <c r="DN606" s="61"/>
      <c r="DO606" s="61"/>
      <c r="DP606" s="61"/>
      <c r="DQ606" s="61"/>
      <c r="DR606" s="61"/>
      <c r="DS606" s="61"/>
      <c r="DT606" s="61"/>
      <c r="DU606" s="61"/>
      <c r="DV606" s="61"/>
      <c r="DW606" s="61"/>
      <c r="DX606" s="61"/>
      <c r="DY606" s="61"/>
      <c r="DZ606" s="61"/>
      <c r="EA606" s="61"/>
      <c r="EB606" s="61"/>
      <c r="EC606" s="61"/>
      <c r="ED606" s="61"/>
      <c r="EE606" s="61"/>
      <c r="EF606" s="61"/>
      <c r="EG606" s="61"/>
      <c r="EH606" s="61"/>
      <c r="EI606" s="61"/>
      <c r="EJ606" s="61"/>
      <c r="EK606" s="61"/>
      <c r="EL606" s="61"/>
      <c r="EM606" s="61"/>
      <c r="EN606" s="61"/>
      <c r="EO606" s="61"/>
      <c r="EP606" s="61"/>
      <c r="EQ606" s="61"/>
      <c r="ER606" s="61"/>
      <c r="ES606" s="61"/>
      <c r="ET606" s="61"/>
      <c r="EU606" s="61"/>
      <c r="EV606" s="61"/>
      <c r="EW606" s="61"/>
      <c r="EX606" s="61"/>
      <c r="EY606" s="61"/>
      <c r="EZ606" s="61"/>
      <c r="FA606" s="61"/>
      <c r="FB606" s="61"/>
      <c r="FC606" s="61"/>
      <c r="FD606" s="61"/>
      <c r="FE606" s="61"/>
      <c r="FF606" s="61"/>
      <c r="FG606" s="61"/>
      <c r="FH606" s="61"/>
      <c r="FI606" s="61"/>
      <c r="FJ606" s="61"/>
      <c r="FK606" s="61"/>
      <c r="FL606" s="61"/>
      <c r="FM606" s="61"/>
      <c r="FN606" s="61"/>
      <c r="FO606" s="61"/>
      <c r="FP606" s="61"/>
      <c r="FQ606" s="61"/>
      <c r="FR606" s="61"/>
      <c r="FS606" s="61"/>
      <c r="FT606" s="61"/>
      <c r="FU606" s="61"/>
      <c r="FV606" s="61"/>
      <c r="FW606" s="61"/>
      <c r="FX606" s="61"/>
      <c r="FY606" s="61"/>
      <c r="FZ606" s="61"/>
      <c r="GA606" s="61"/>
      <c r="GB606" s="61"/>
      <c r="GC606" s="61"/>
      <c r="GD606" s="61"/>
      <c r="GE606" s="61"/>
      <c r="GF606" s="61"/>
      <c r="GG606" s="61"/>
      <c r="GH606" s="61"/>
      <c r="GI606" s="61"/>
      <c r="GJ606" s="61"/>
      <c r="GK606" s="61"/>
      <c r="GL606" s="61"/>
      <c r="GM606" s="61"/>
      <c r="GN606" s="61"/>
      <c r="GO606" s="61"/>
      <c r="GP606" s="61"/>
      <c r="GQ606" s="61"/>
      <c r="GR606" s="61"/>
      <c r="GS606" s="61"/>
      <c r="GT606" s="61"/>
      <c r="GU606" s="61"/>
      <c r="GV606" s="61"/>
      <c r="GW606" s="61"/>
      <c r="GX606" s="61"/>
      <c r="GY606" s="61"/>
      <c r="GZ606" s="61"/>
      <c r="HA606" s="61"/>
      <c r="HB606" s="61"/>
      <c r="HC606" s="61"/>
      <c r="HD606" s="61"/>
      <c r="HE606" s="61"/>
      <c r="HF606" s="61"/>
      <c r="HG606" s="61"/>
      <c r="HH606" s="61"/>
      <c r="HI606" s="61"/>
      <c r="HJ606" s="61"/>
      <c r="HK606" s="61"/>
      <c r="HL606" s="61"/>
      <c r="HM606" s="61"/>
      <c r="HN606" s="61"/>
      <c r="HO606" s="61"/>
      <c r="HP606" s="61"/>
      <c r="HQ606" s="61"/>
      <c r="HR606" s="61"/>
      <c r="HS606" s="61"/>
      <c r="HT606" s="61"/>
      <c r="HU606" s="61"/>
      <c r="HV606" s="61"/>
      <c r="HW606" s="61"/>
      <c r="HX606" s="61"/>
      <c r="HY606" s="61"/>
      <c r="HZ606" s="61"/>
      <c r="IA606" s="61"/>
      <c r="IB606" s="61"/>
      <c r="IC606" s="61"/>
      <c r="ID606" s="61"/>
      <c r="IE606" s="61"/>
      <c r="IF606" s="61"/>
      <c r="IG606" s="61"/>
      <c r="IH606" s="61"/>
      <c r="II606" s="61"/>
      <c r="IJ606" s="61"/>
      <c r="IK606" s="61"/>
      <c r="IL606" s="61"/>
      <c r="IM606" s="61"/>
      <c r="IN606" s="61"/>
      <c r="IO606" s="61"/>
      <c r="IP606" s="61"/>
      <c r="IQ606" s="61"/>
      <c r="IR606" s="61"/>
      <c r="IS606" s="61"/>
    </row>
    <row r="607" spans="1:255" ht="10.199999999999999" thickBot="1" x14ac:dyDescent="0.25">
      <c r="A607" s="11" t="s">
        <v>53</v>
      </c>
      <c r="B607" s="17">
        <f>SUM(B600:B606)</f>
        <v>1349</v>
      </c>
      <c r="C607" s="17">
        <f>SUM(C600:C606)</f>
        <v>1324</v>
      </c>
      <c r="D607" s="17">
        <f>SUM(D600:D606)</f>
        <v>2907</v>
      </c>
      <c r="E607" s="17">
        <f t="shared" ref="E607:O607" si="415">SUM(E600:E606)</f>
        <v>1342</v>
      </c>
      <c r="F607" s="17">
        <f t="shared" si="415"/>
        <v>-47</v>
      </c>
      <c r="G607" s="17">
        <f t="shared" si="415"/>
        <v>-1050</v>
      </c>
      <c r="H607" s="17">
        <f t="shared" si="415"/>
        <v>-86</v>
      </c>
      <c r="I607" s="17">
        <f t="shared" si="415"/>
        <v>1103</v>
      </c>
      <c r="J607" s="17">
        <f t="shared" si="415"/>
        <v>2321</v>
      </c>
      <c r="K607" s="17">
        <f t="shared" si="415"/>
        <v>7822</v>
      </c>
      <c r="L607" s="17">
        <f t="shared" si="415"/>
        <v>5727</v>
      </c>
      <c r="M607" s="17">
        <f t="shared" si="415"/>
        <v>1975</v>
      </c>
      <c r="N607" s="17">
        <f t="shared" si="415"/>
        <v>17</v>
      </c>
      <c r="O607" s="17">
        <f t="shared" si="415"/>
        <v>-3276</v>
      </c>
      <c r="P607" s="17">
        <f t="shared" ref="P607:V607" si="416">SUM(P600:P606)</f>
        <v>-2604</v>
      </c>
      <c r="Q607" s="17">
        <f t="shared" si="416"/>
        <v>-4180</v>
      </c>
      <c r="R607" s="17">
        <f t="shared" si="416"/>
        <v>-1479</v>
      </c>
      <c r="S607" s="17">
        <f t="shared" si="416"/>
        <v>2268</v>
      </c>
      <c r="T607" s="17">
        <f t="shared" si="416"/>
        <v>3725</v>
      </c>
      <c r="U607" s="17">
        <f t="shared" si="416"/>
        <v>6209</v>
      </c>
      <c r="V607" s="17">
        <f t="shared" si="416"/>
        <v>5211</v>
      </c>
      <c r="W607" s="17">
        <f t="shared" ref="W607:AC607" si="417">SUM(W600:W606)</f>
        <v>691</v>
      </c>
      <c r="X607" s="17">
        <f t="shared" si="417"/>
        <v>-2987</v>
      </c>
      <c r="Y607" s="17">
        <f t="shared" si="417"/>
        <v>-4768</v>
      </c>
      <c r="Z607" s="17">
        <f t="shared" si="417"/>
        <v>-4810</v>
      </c>
      <c r="AA607" s="17">
        <f t="shared" si="417"/>
        <v>-6029</v>
      </c>
      <c r="AB607" s="17">
        <f t="shared" si="417"/>
        <v>-3539</v>
      </c>
      <c r="AC607" s="17">
        <f t="shared" si="417"/>
        <v>1624</v>
      </c>
      <c r="AD607" s="17">
        <f t="shared" ref="AD607:AJ607" si="418">SUM(AD600:AD606)</f>
        <v>4655</v>
      </c>
      <c r="AE607" s="17">
        <f t="shared" si="418"/>
        <v>8678</v>
      </c>
      <c r="AF607" s="17">
        <f t="shared" si="418"/>
        <v>5853</v>
      </c>
      <c r="AG607" s="17">
        <f t="shared" si="418"/>
        <v>1762</v>
      </c>
      <c r="AH607" s="17">
        <f t="shared" si="418"/>
        <v>728</v>
      </c>
      <c r="AI607" s="17">
        <f t="shared" si="418"/>
        <v>-4288</v>
      </c>
      <c r="AJ607" s="17">
        <f t="shared" si="418"/>
        <v>-8700</v>
      </c>
      <c r="AK607" s="17">
        <f t="shared" ref="AK607:AQ607" si="419">SUM(AK600:AK606)</f>
        <v>-10276</v>
      </c>
      <c r="AL607" s="17">
        <f t="shared" si="419"/>
        <v>-9469</v>
      </c>
      <c r="AM607" s="17">
        <f t="shared" si="419"/>
        <v>-4746</v>
      </c>
      <c r="AN607" s="17">
        <f t="shared" si="419"/>
        <v>-32</v>
      </c>
      <c r="AO607" s="17">
        <f t="shared" si="419"/>
        <v>-2037</v>
      </c>
      <c r="AP607" s="17">
        <f t="shared" si="419"/>
        <v>-6394</v>
      </c>
      <c r="AQ607" s="17">
        <f t="shared" si="419"/>
        <v>-2400</v>
      </c>
      <c r="AR607" s="17">
        <f t="shared" ref="AR607:AX607" si="420">SUM(AR600:AR606)</f>
        <v>-3750</v>
      </c>
      <c r="AS607" s="17">
        <f t="shared" si="420"/>
        <v>-1756</v>
      </c>
      <c r="AT607" s="17">
        <f t="shared" si="420"/>
        <v>-651</v>
      </c>
      <c r="AU607" s="17">
        <f t="shared" si="420"/>
        <v>-457</v>
      </c>
      <c r="AV607" s="17">
        <f t="shared" si="420"/>
        <v>-3949</v>
      </c>
      <c r="AW607" s="17">
        <f t="shared" si="420"/>
        <v>-10290</v>
      </c>
      <c r="AX607" s="17">
        <f t="shared" si="420"/>
        <v>-13426</v>
      </c>
      <c r="AY607" s="17">
        <f t="shared" ref="AY607:BE607" si="421">SUM(AY600:AY606)</f>
        <v>-12857</v>
      </c>
      <c r="AZ607" s="17">
        <f t="shared" si="421"/>
        <v>-12824</v>
      </c>
      <c r="BA607" s="17">
        <f t="shared" si="421"/>
        <v>-8115</v>
      </c>
      <c r="BB607" s="17">
        <f t="shared" si="421"/>
        <v>-9834</v>
      </c>
      <c r="BC607" s="17">
        <f t="shared" si="421"/>
        <v>-71</v>
      </c>
      <c r="BD607" s="17">
        <f t="shared" si="421"/>
        <v>2853</v>
      </c>
      <c r="BE607" s="17">
        <f t="shared" si="421"/>
        <v>-2335</v>
      </c>
      <c r="BF607" s="17">
        <f t="shared" ref="BF607:BM607" si="422">SUM(BF600:BF606)</f>
        <v>-5929</v>
      </c>
      <c r="BG607" s="17">
        <f t="shared" si="422"/>
        <v>-5971</v>
      </c>
      <c r="BH607" s="17">
        <f t="shared" si="422"/>
        <v>-5205</v>
      </c>
      <c r="BI607" s="17">
        <f t="shared" si="422"/>
        <v>-2482</v>
      </c>
      <c r="BJ607" s="17">
        <f t="shared" si="422"/>
        <v>-4119</v>
      </c>
      <c r="BK607" s="17">
        <f t="shared" si="422"/>
        <v>-3051</v>
      </c>
      <c r="BL607" s="17">
        <f t="shared" si="422"/>
        <v>-3251</v>
      </c>
      <c r="BM607" s="17">
        <f t="shared" si="422"/>
        <v>0</v>
      </c>
      <c r="BN607" s="17">
        <f t="shared" ref="BN607:DY607" si="423">SUM(BN600:BN606)</f>
        <v>0</v>
      </c>
      <c r="BO607" s="17">
        <f t="shared" si="423"/>
        <v>0</v>
      </c>
      <c r="BP607" s="17">
        <f t="shared" si="423"/>
        <v>0</v>
      </c>
      <c r="BQ607" s="17">
        <f t="shared" si="423"/>
        <v>0</v>
      </c>
      <c r="BR607" s="17">
        <f t="shared" si="423"/>
        <v>0</v>
      </c>
      <c r="BS607" s="17">
        <f t="shared" si="423"/>
        <v>0</v>
      </c>
      <c r="BT607" s="17">
        <f t="shared" si="423"/>
        <v>0</v>
      </c>
      <c r="BU607" s="17">
        <f t="shared" si="423"/>
        <v>0</v>
      </c>
      <c r="BV607" s="17">
        <f t="shared" si="423"/>
        <v>0</v>
      </c>
      <c r="BW607" s="17">
        <f t="shared" si="423"/>
        <v>0</v>
      </c>
      <c r="BX607" s="17">
        <f t="shared" si="423"/>
        <v>0</v>
      </c>
      <c r="BY607" s="17">
        <f t="shared" si="423"/>
        <v>0</v>
      </c>
      <c r="BZ607" s="17">
        <f t="shared" si="423"/>
        <v>0</v>
      </c>
      <c r="CA607" s="17">
        <f t="shared" si="423"/>
        <v>0</v>
      </c>
      <c r="CB607" s="17">
        <f t="shared" si="423"/>
        <v>0</v>
      </c>
      <c r="CC607" s="17">
        <f t="shared" si="423"/>
        <v>0</v>
      </c>
      <c r="CD607" s="17">
        <f t="shared" si="423"/>
        <v>0</v>
      </c>
      <c r="CE607" s="17">
        <f t="shared" si="423"/>
        <v>0</v>
      </c>
      <c r="CF607" s="17">
        <f t="shared" si="423"/>
        <v>0</v>
      </c>
      <c r="CG607" s="17">
        <f t="shared" si="423"/>
        <v>0</v>
      </c>
      <c r="CH607" s="17">
        <f t="shared" si="423"/>
        <v>0</v>
      </c>
      <c r="CI607" s="17">
        <f t="shared" si="423"/>
        <v>0</v>
      </c>
      <c r="CJ607" s="17">
        <f t="shared" si="423"/>
        <v>0</v>
      </c>
      <c r="CK607" s="17">
        <f t="shared" si="423"/>
        <v>0</v>
      </c>
      <c r="CL607" s="17">
        <f t="shared" si="423"/>
        <v>0</v>
      </c>
      <c r="CM607" s="17">
        <f t="shared" si="423"/>
        <v>0</v>
      </c>
      <c r="CN607" s="17">
        <f t="shared" si="423"/>
        <v>0</v>
      </c>
      <c r="CO607" s="17">
        <f t="shared" si="423"/>
        <v>0</v>
      </c>
      <c r="CP607" s="17">
        <f t="shared" si="423"/>
        <v>0</v>
      </c>
      <c r="CQ607" s="17">
        <f t="shared" si="423"/>
        <v>0</v>
      </c>
      <c r="CR607" s="17">
        <f t="shared" si="423"/>
        <v>0</v>
      </c>
      <c r="CS607" s="17">
        <f t="shared" si="423"/>
        <v>0</v>
      </c>
      <c r="CT607" s="17">
        <f t="shared" si="423"/>
        <v>0</v>
      </c>
      <c r="CU607" s="17">
        <f t="shared" si="423"/>
        <v>0</v>
      </c>
      <c r="CV607" s="17">
        <f t="shared" si="423"/>
        <v>0</v>
      </c>
      <c r="CW607" s="17">
        <f t="shared" si="423"/>
        <v>0</v>
      </c>
      <c r="CX607" s="17">
        <f t="shared" si="423"/>
        <v>0</v>
      </c>
      <c r="CY607" s="17">
        <f t="shared" si="423"/>
        <v>0</v>
      </c>
      <c r="CZ607" s="17">
        <f t="shared" si="423"/>
        <v>0</v>
      </c>
      <c r="DA607" s="17">
        <f t="shared" si="423"/>
        <v>0</v>
      </c>
      <c r="DB607" s="17">
        <f t="shared" si="423"/>
        <v>0</v>
      </c>
      <c r="DC607" s="17">
        <f t="shared" si="423"/>
        <v>0</v>
      </c>
      <c r="DD607" s="17">
        <f t="shared" si="423"/>
        <v>0</v>
      </c>
      <c r="DE607" s="17">
        <f t="shared" si="423"/>
        <v>0</v>
      </c>
      <c r="DF607" s="17">
        <f t="shared" si="423"/>
        <v>0</v>
      </c>
      <c r="DG607" s="17">
        <f t="shared" si="423"/>
        <v>0</v>
      </c>
      <c r="DH607" s="17">
        <f t="shared" si="423"/>
        <v>0</v>
      </c>
      <c r="DI607" s="17">
        <f t="shared" si="423"/>
        <v>0</v>
      </c>
      <c r="DJ607" s="17">
        <f t="shared" si="423"/>
        <v>0</v>
      </c>
      <c r="DK607" s="17">
        <f t="shared" si="423"/>
        <v>0</v>
      </c>
      <c r="DL607" s="17">
        <f t="shared" si="423"/>
        <v>0</v>
      </c>
      <c r="DM607" s="17">
        <f t="shared" si="423"/>
        <v>0</v>
      </c>
      <c r="DN607" s="17">
        <f t="shared" si="423"/>
        <v>0</v>
      </c>
      <c r="DO607" s="17">
        <f t="shared" si="423"/>
        <v>0</v>
      </c>
      <c r="DP607" s="17">
        <f t="shared" si="423"/>
        <v>0</v>
      </c>
      <c r="DQ607" s="17">
        <f t="shared" si="423"/>
        <v>0</v>
      </c>
      <c r="DR607" s="17">
        <f t="shared" si="423"/>
        <v>0</v>
      </c>
      <c r="DS607" s="17">
        <f t="shared" si="423"/>
        <v>0</v>
      </c>
      <c r="DT607" s="17">
        <f t="shared" si="423"/>
        <v>0</v>
      </c>
      <c r="DU607" s="17">
        <f t="shared" si="423"/>
        <v>0</v>
      </c>
      <c r="DV607" s="17">
        <f t="shared" si="423"/>
        <v>0</v>
      </c>
      <c r="DW607" s="17">
        <f t="shared" si="423"/>
        <v>0</v>
      </c>
      <c r="DX607" s="17">
        <f t="shared" si="423"/>
        <v>0</v>
      </c>
      <c r="DY607" s="17">
        <f t="shared" si="423"/>
        <v>0</v>
      </c>
      <c r="DZ607" s="17">
        <f t="shared" ref="DZ607:GK607" si="424">SUM(DZ600:DZ606)</f>
        <v>0</v>
      </c>
      <c r="EA607" s="17">
        <f t="shared" si="424"/>
        <v>0</v>
      </c>
      <c r="EB607" s="17">
        <f t="shared" si="424"/>
        <v>0</v>
      </c>
      <c r="EC607" s="17">
        <f t="shared" si="424"/>
        <v>0</v>
      </c>
      <c r="ED607" s="17">
        <f t="shared" si="424"/>
        <v>0</v>
      </c>
      <c r="EE607" s="17">
        <f t="shared" si="424"/>
        <v>0</v>
      </c>
      <c r="EF607" s="17">
        <f t="shared" si="424"/>
        <v>0</v>
      </c>
      <c r="EG607" s="17">
        <f t="shared" si="424"/>
        <v>0</v>
      </c>
      <c r="EH607" s="17">
        <f t="shared" si="424"/>
        <v>0</v>
      </c>
      <c r="EI607" s="17">
        <f t="shared" si="424"/>
        <v>0</v>
      </c>
      <c r="EJ607" s="17">
        <f t="shared" si="424"/>
        <v>0</v>
      </c>
      <c r="EK607" s="17">
        <f t="shared" si="424"/>
        <v>0</v>
      </c>
      <c r="EL607" s="17">
        <f t="shared" si="424"/>
        <v>0</v>
      </c>
      <c r="EM607" s="17">
        <f t="shared" si="424"/>
        <v>0</v>
      </c>
      <c r="EN607" s="17">
        <f t="shared" si="424"/>
        <v>0</v>
      </c>
      <c r="EO607" s="17">
        <f t="shared" si="424"/>
        <v>0</v>
      </c>
      <c r="EP607" s="17">
        <f t="shared" si="424"/>
        <v>0</v>
      </c>
      <c r="EQ607" s="17">
        <f t="shared" si="424"/>
        <v>0</v>
      </c>
      <c r="ER607" s="17">
        <f t="shared" si="424"/>
        <v>0</v>
      </c>
      <c r="ES607" s="17">
        <f t="shared" si="424"/>
        <v>0</v>
      </c>
      <c r="ET607" s="17">
        <f t="shared" si="424"/>
        <v>0</v>
      </c>
      <c r="EU607" s="17">
        <f t="shared" si="424"/>
        <v>0</v>
      </c>
      <c r="EV607" s="17">
        <f t="shared" si="424"/>
        <v>0</v>
      </c>
      <c r="EW607" s="17">
        <f t="shared" si="424"/>
        <v>0</v>
      </c>
      <c r="EX607" s="17">
        <f t="shared" si="424"/>
        <v>0</v>
      </c>
      <c r="EY607" s="17">
        <f t="shared" si="424"/>
        <v>0</v>
      </c>
      <c r="EZ607" s="17">
        <f t="shared" si="424"/>
        <v>0</v>
      </c>
      <c r="FA607" s="17">
        <f t="shared" si="424"/>
        <v>0</v>
      </c>
      <c r="FB607" s="17">
        <f t="shared" si="424"/>
        <v>0</v>
      </c>
      <c r="FC607" s="17">
        <f t="shared" si="424"/>
        <v>0</v>
      </c>
      <c r="FD607" s="17">
        <f t="shared" si="424"/>
        <v>0</v>
      </c>
      <c r="FE607" s="17">
        <f t="shared" si="424"/>
        <v>0</v>
      </c>
      <c r="FF607" s="17">
        <f t="shared" si="424"/>
        <v>0</v>
      </c>
      <c r="FG607" s="17">
        <f t="shared" si="424"/>
        <v>0</v>
      </c>
      <c r="FH607" s="17">
        <f t="shared" si="424"/>
        <v>0</v>
      </c>
      <c r="FI607" s="17">
        <f t="shared" si="424"/>
        <v>0</v>
      </c>
      <c r="FJ607" s="17">
        <f t="shared" si="424"/>
        <v>0</v>
      </c>
      <c r="FK607" s="17">
        <f t="shared" si="424"/>
        <v>0</v>
      </c>
      <c r="FL607" s="17">
        <f t="shared" si="424"/>
        <v>0</v>
      </c>
      <c r="FM607" s="17">
        <f t="shared" si="424"/>
        <v>0</v>
      </c>
      <c r="FN607" s="17">
        <f t="shared" si="424"/>
        <v>0</v>
      </c>
      <c r="FO607" s="17">
        <f t="shared" si="424"/>
        <v>0</v>
      </c>
      <c r="FP607" s="17">
        <f t="shared" si="424"/>
        <v>0</v>
      </c>
      <c r="FQ607" s="17">
        <f t="shared" si="424"/>
        <v>0</v>
      </c>
      <c r="FR607" s="17">
        <f t="shared" si="424"/>
        <v>0</v>
      </c>
      <c r="FS607" s="17">
        <f t="shared" si="424"/>
        <v>0</v>
      </c>
      <c r="FT607" s="17">
        <f t="shared" si="424"/>
        <v>0</v>
      </c>
      <c r="FU607" s="17">
        <f t="shared" si="424"/>
        <v>0</v>
      </c>
      <c r="FV607" s="17">
        <f t="shared" si="424"/>
        <v>0</v>
      </c>
      <c r="FW607" s="17">
        <f t="shared" si="424"/>
        <v>0</v>
      </c>
      <c r="FX607" s="17">
        <f t="shared" si="424"/>
        <v>0</v>
      </c>
      <c r="FY607" s="17">
        <f t="shared" si="424"/>
        <v>0</v>
      </c>
      <c r="FZ607" s="17">
        <f t="shared" si="424"/>
        <v>0</v>
      </c>
      <c r="GA607" s="17">
        <f t="shared" si="424"/>
        <v>0</v>
      </c>
      <c r="GB607" s="17">
        <f t="shared" si="424"/>
        <v>0</v>
      </c>
      <c r="GC607" s="17">
        <f t="shared" si="424"/>
        <v>0</v>
      </c>
      <c r="GD607" s="17">
        <f t="shared" si="424"/>
        <v>0</v>
      </c>
      <c r="GE607" s="17">
        <f t="shared" si="424"/>
        <v>0</v>
      </c>
      <c r="GF607" s="17">
        <f t="shared" si="424"/>
        <v>0</v>
      </c>
      <c r="GG607" s="17">
        <f t="shared" si="424"/>
        <v>0</v>
      </c>
      <c r="GH607" s="17">
        <f t="shared" si="424"/>
        <v>0</v>
      </c>
      <c r="GI607" s="17">
        <f t="shared" si="424"/>
        <v>0</v>
      </c>
      <c r="GJ607" s="17">
        <f t="shared" si="424"/>
        <v>0</v>
      </c>
      <c r="GK607" s="17">
        <f t="shared" si="424"/>
        <v>0</v>
      </c>
      <c r="GL607" s="17">
        <f t="shared" ref="GL607:IS607" si="425">SUM(GL600:GL606)</f>
        <v>0</v>
      </c>
      <c r="GM607" s="17">
        <f t="shared" si="425"/>
        <v>0</v>
      </c>
      <c r="GN607" s="17">
        <f t="shared" si="425"/>
        <v>0</v>
      </c>
      <c r="GO607" s="17">
        <f t="shared" si="425"/>
        <v>0</v>
      </c>
      <c r="GP607" s="17">
        <f t="shared" si="425"/>
        <v>0</v>
      </c>
      <c r="GQ607" s="17">
        <f t="shared" si="425"/>
        <v>0</v>
      </c>
      <c r="GR607" s="17">
        <f t="shared" si="425"/>
        <v>0</v>
      </c>
      <c r="GS607" s="17">
        <f t="shared" si="425"/>
        <v>0</v>
      </c>
      <c r="GT607" s="17">
        <f t="shared" si="425"/>
        <v>0</v>
      </c>
      <c r="GU607" s="17">
        <f t="shared" si="425"/>
        <v>0</v>
      </c>
      <c r="GV607" s="17">
        <f t="shared" si="425"/>
        <v>0</v>
      </c>
      <c r="GW607" s="17">
        <f t="shared" si="425"/>
        <v>0</v>
      </c>
      <c r="GX607" s="17">
        <f t="shared" si="425"/>
        <v>0</v>
      </c>
      <c r="GY607" s="17">
        <f t="shared" si="425"/>
        <v>0</v>
      </c>
      <c r="GZ607" s="17">
        <f t="shared" si="425"/>
        <v>0</v>
      </c>
      <c r="HA607" s="17">
        <f t="shared" si="425"/>
        <v>0</v>
      </c>
      <c r="HB607" s="17">
        <f t="shared" si="425"/>
        <v>0</v>
      </c>
      <c r="HC607" s="17">
        <f t="shared" si="425"/>
        <v>0</v>
      </c>
      <c r="HD607" s="17">
        <f t="shared" si="425"/>
        <v>0</v>
      </c>
      <c r="HE607" s="17">
        <f t="shared" si="425"/>
        <v>0</v>
      </c>
      <c r="HF607" s="17">
        <f t="shared" si="425"/>
        <v>0</v>
      </c>
      <c r="HG607" s="17">
        <f t="shared" si="425"/>
        <v>0</v>
      </c>
      <c r="HH607" s="17">
        <f t="shared" si="425"/>
        <v>0</v>
      </c>
      <c r="HI607" s="17">
        <f t="shared" si="425"/>
        <v>0</v>
      </c>
      <c r="HJ607" s="17">
        <f t="shared" si="425"/>
        <v>0</v>
      </c>
      <c r="HK607" s="17">
        <f t="shared" si="425"/>
        <v>0</v>
      </c>
      <c r="HL607" s="17">
        <f t="shared" si="425"/>
        <v>0</v>
      </c>
      <c r="HM607" s="17">
        <f t="shared" si="425"/>
        <v>0</v>
      </c>
      <c r="HN607" s="17">
        <f t="shared" si="425"/>
        <v>0</v>
      </c>
      <c r="HO607" s="17">
        <f t="shared" si="425"/>
        <v>0</v>
      </c>
      <c r="HP607" s="17">
        <f t="shared" si="425"/>
        <v>0</v>
      </c>
      <c r="HQ607" s="17">
        <f t="shared" si="425"/>
        <v>0</v>
      </c>
      <c r="HR607" s="17">
        <f t="shared" si="425"/>
        <v>0</v>
      </c>
      <c r="HS607" s="17">
        <f t="shared" si="425"/>
        <v>0</v>
      </c>
      <c r="HT607" s="17">
        <f t="shared" si="425"/>
        <v>0</v>
      </c>
      <c r="HU607" s="17">
        <f t="shared" si="425"/>
        <v>0</v>
      </c>
      <c r="HV607" s="17">
        <f t="shared" si="425"/>
        <v>0</v>
      </c>
      <c r="HW607" s="17">
        <f t="shared" si="425"/>
        <v>0</v>
      </c>
      <c r="HX607" s="17">
        <f t="shared" si="425"/>
        <v>0</v>
      </c>
      <c r="HY607" s="17">
        <f t="shared" si="425"/>
        <v>0</v>
      </c>
      <c r="HZ607" s="17">
        <f t="shared" si="425"/>
        <v>0</v>
      </c>
      <c r="IA607" s="17">
        <f t="shared" si="425"/>
        <v>0</v>
      </c>
      <c r="IB607" s="17">
        <f t="shared" si="425"/>
        <v>0</v>
      </c>
      <c r="IC607" s="17">
        <f t="shared" si="425"/>
        <v>0</v>
      </c>
      <c r="ID607" s="17">
        <f t="shared" si="425"/>
        <v>0</v>
      </c>
      <c r="IE607" s="17">
        <f t="shared" si="425"/>
        <v>0</v>
      </c>
      <c r="IF607" s="17">
        <f t="shared" si="425"/>
        <v>0</v>
      </c>
      <c r="IG607" s="17">
        <f t="shared" si="425"/>
        <v>0</v>
      </c>
      <c r="IH607" s="17">
        <f t="shared" si="425"/>
        <v>0</v>
      </c>
      <c r="II607" s="17">
        <f t="shared" si="425"/>
        <v>0</v>
      </c>
      <c r="IJ607" s="17">
        <f t="shared" si="425"/>
        <v>0</v>
      </c>
      <c r="IK607" s="17">
        <f t="shared" si="425"/>
        <v>0</v>
      </c>
      <c r="IL607" s="17">
        <f t="shared" si="425"/>
        <v>0</v>
      </c>
      <c r="IM607" s="17">
        <f t="shared" si="425"/>
        <v>0</v>
      </c>
      <c r="IN607" s="17">
        <f t="shared" si="425"/>
        <v>0</v>
      </c>
      <c r="IO607" s="17">
        <f t="shared" si="425"/>
        <v>0</v>
      </c>
      <c r="IP607" s="17">
        <f t="shared" si="425"/>
        <v>0</v>
      </c>
      <c r="IQ607" s="17">
        <f t="shared" si="425"/>
        <v>0</v>
      </c>
      <c r="IR607" s="17">
        <f t="shared" si="425"/>
        <v>0</v>
      </c>
      <c r="IS607" s="17">
        <f t="shared" si="425"/>
        <v>0</v>
      </c>
    </row>
    <row r="608" spans="1:255" ht="10.199999999999999" thickTop="1" x14ac:dyDescent="0.2">
      <c r="A608" s="11" t="s">
        <v>54</v>
      </c>
      <c r="B608" s="21">
        <v>46.744999999999997</v>
      </c>
      <c r="C608" s="21">
        <v>44.99</v>
      </c>
      <c r="D608" s="21">
        <v>44.988</v>
      </c>
      <c r="E608" s="21">
        <v>47.076000000000001</v>
      </c>
      <c r="F608" s="21">
        <v>47.402000000000001</v>
      </c>
      <c r="G608" s="21">
        <v>47.186999999999998</v>
      </c>
      <c r="H608" s="21">
        <v>47.59</v>
      </c>
      <c r="I608" s="21">
        <v>46.585000000000001</v>
      </c>
      <c r="J608" s="21">
        <v>43.394000000000005</v>
      </c>
      <c r="K608" s="21">
        <v>45.786000000000001</v>
      </c>
      <c r="L608" s="21">
        <v>48.263000000000005</v>
      </c>
      <c r="M608" s="21">
        <v>48.84</v>
      </c>
      <c r="N608" s="21">
        <v>48.302</v>
      </c>
      <c r="O608" s="21">
        <v>48.9</v>
      </c>
      <c r="P608" s="21">
        <v>49.327000000000005</v>
      </c>
      <c r="Q608" s="21">
        <v>46.926000000000002</v>
      </c>
      <c r="R608" s="21">
        <v>47.491999999999997</v>
      </c>
      <c r="S608" s="21">
        <v>49.768999999999998</v>
      </c>
      <c r="T608" s="21">
        <v>49.818000000000005</v>
      </c>
      <c r="U608" s="21">
        <v>50.298999999999999</v>
      </c>
      <c r="V608" s="21">
        <v>50.645000000000003</v>
      </c>
      <c r="W608" s="21">
        <v>51.2</v>
      </c>
      <c r="X608" s="21">
        <v>49.045999999999999</v>
      </c>
      <c r="Y608" s="21">
        <v>49.145000000000003</v>
      </c>
      <c r="Z608" s="21">
        <v>51.980999999999995</v>
      </c>
      <c r="AA608" s="21">
        <v>52.414999999999999</v>
      </c>
      <c r="AB608" s="21">
        <v>52.938000000000002</v>
      </c>
      <c r="AC608" s="21">
        <v>53.058</v>
      </c>
      <c r="AD608" s="21">
        <v>53.372</v>
      </c>
      <c r="AE608" s="21">
        <v>51.427</v>
      </c>
      <c r="AF608" s="21">
        <v>51.826999999999998</v>
      </c>
      <c r="AG608" s="21">
        <v>54.803000000000004</v>
      </c>
      <c r="AH608" s="21">
        <v>54.898000000000003</v>
      </c>
      <c r="AI608" s="21">
        <v>54.991</v>
      </c>
      <c r="AJ608" s="21">
        <v>55.431000000000004</v>
      </c>
      <c r="AK608" s="21">
        <v>55.994999999999997</v>
      </c>
      <c r="AL608" s="21">
        <v>54.155000000000001</v>
      </c>
      <c r="AM608" s="21">
        <v>54.262</v>
      </c>
      <c r="AN608" s="21">
        <v>56.844999999999999</v>
      </c>
      <c r="AO608" s="21">
        <v>57.524999999999999</v>
      </c>
      <c r="AP608" s="21">
        <v>58.048000000000002</v>
      </c>
      <c r="AQ608" s="21">
        <v>58.661999999999999</v>
      </c>
      <c r="AR608" s="21">
        <v>58.762999999999998</v>
      </c>
      <c r="AS608" s="21">
        <v>56.328000000000003</v>
      </c>
      <c r="AT608" s="21">
        <v>57.051000000000002</v>
      </c>
      <c r="AU608" s="21">
        <v>60.216000000000001</v>
      </c>
      <c r="AV608" s="21">
        <v>60.897000000000006</v>
      </c>
      <c r="AW608" s="21">
        <v>61.08</v>
      </c>
      <c r="AX608" s="21">
        <v>61.293000000000006</v>
      </c>
      <c r="AY608" s="21">
        <v>62.051999999999992</v>
      </c>
      <c r="AZ608" s="21">
        <v>59.625999999999991</v>
      </c>
      <c r="BA608" s="21">
        <v>60.420999999999999</v>
      </c>
      <c r="BB608" s="21">
        <v>63.297999999999995</v>
      </c>
      <c r="BC608" s="21">
        <v>63.329000000000008</v>
      </c>
      <c r="BD608" s="21">
        <v>64.013000000000005</v>
      </c>
      <c r="BE608" s="21">
        <v>64.5</v>
      </c>
      <c r="BF608" s="21">
        <v>65.317000000000007</v>
      </c>
      <c r="BG608" s="21">
        <v>62.567999999999998</v>
      </c>
      <c r="BH608" s="21">
        <v>62.658000000000001</v>
      </c>
      <c r="BI608" s="21">
        <v>66.188999999999993</v>
      </c>
      <c r="BJ608" s="21">
        <v>67.709999999999994</v>
      </c>
      <c r="BK608" s="21">
        <v>68.545000000000002</v>
      </c>
      <c r="BL608" s="21">
        <v>68.668999999999997</v>
      </c>
      <c r="BM608" s="21">
        <v>68.727000000000004</v>
      </c>
      <c r="BN608" s="21">
        <v>66.513999999999996</v>
      </c>
      <c r="BO608" s="21">
        <v>67.756</v>
      </c>
      <c r="BP608" s="18">
        <v>71.582999999999998</v>
      </c>
      <c r="BQ608" s="18">
        <v>71.590999999999994</v>
      </c>
      <c r="BR608" s="18">
        <v>71.554000000000002</v>
      </c>
      <c r="BS608" s="18">
        <v>72.472999999999999</v>
      </c>
      <c r="BT608" s="18">
        <v>73.031000000000006</v>
      </c>
      <c r="BU608" s="18">
        <v>71.004000000000005</v>
      </c>
      <c r="BV608" s="18">
        <v>70.972999999999999</v>
      </c>
      <c r="BW608" s="18">
        <v>74.111000000000004</v>
      </c>
      <c r="BX608" s="18">
        <v>74.680999999999997</v>
      </c>
      <c r="BY608" s="18">
        <v>74.604000000000013</v>
      </c>
      <c r="BZ608" s="18">
        <v>76.010999999999996</v>
      </c>
      <c r="CA608" s="18"/>
      <c r="CB608" s="18"/>
      <c r="CC608" s="18"/>
      <c r="CD608" s="18"/>
      <c r="CE608" s="18"/>
      <c r="CF608" s="18"/>
      <c r="CG608" s="18"/>
      <c r="CH608" s="18"/>
      <c r="CI608" s="18"/>
      <c r="CJ608" s="18"/>
      <c r="CK608" s="18"/>
      <c r="CL608" s="18"/>
      <c r="CM608" s="18"/>
      <c r="CN608" s="18"/>
      <c r="CO608" s="18"/>
      <c r="CP608" s="18"/>
      <c r="CQ608" s="18"/>
      <c r="CR608" s="18"/>
      <c r="CS608" s="18"/>
      <c r="CT608" s="18"/>
      <c r="CU608" s="18"/>
      <c r="CV608" s="18"/>
      <c r="CW608" s="18"/>
      <c r="CX608" s="18"/>
      <c r="CY608" s="18"/>
      <c r="CZ608" s="18"/>
      <c r="DA608" s="18"/>
      <c r="DB608" s="18"/>
      <c r="DC608" s="18"/>
      <c r="DD608" s="18"/>
      <c r="DE608" s="18"/>
      <c r="DF608" s="18"/>
      <c r="DG608" s="18"/>
      <c r="DH608" s="18"/>
      <c r="DI608" s="18"/>
      <c r="DJ608" s="111"/>
      <c r="DK608" s="18"/>
      <c r="DL608" s="18"/>
      <c r="DM608" s="18"/>
      <c r="DN608" s="18"/>
      <c r="DO608" s="18"/>
      <c r="DP608" s="18"/>
      <c r="DQ608" s="111"/>
      <c r="DR608" s="18"/>
      <c r="DS608" s="18"/>
      <c r="DT608" s="18"/>
      <c r="DU608" s="18"/>
      <c r="DV608" s="18"/>
      <c r="DW608" s="18"/>
      <c r="DX608" s="18"/>
      <c r="DY608" s="18"/>
      <c r="DZ608" s="18"/>
      <c r="EA608" s="18"/>
      <c r="EB608" s="18"/>
      <c r="EC608" s="18"/>
      <c r="ED608" s="18"/>
      <c r="EE608" s="18"/>
      <c r="EF608" s="18"/>
      <c r="EG608" s="18"/>
      <c r="EH608" s="18"/>
      <c r="EI608" s="18"/>
      <c r="EJ608" s="18"/>
      <c r="EK608" s="18"/>
      <c r="EL608" s="18"/>
      <c r="EM608" s="111"/>
      <c r="EN608" s="18"/>
      <c r="EO608" s="18"/>
      <c r="EP608" s="18"/>
      <c r="EQ608" s="18"/>
      <c r="ER608" s="18"/>
      <c r="ES608" s="111"/>
      <c r="ET608" s="18"/>
      <c r="EU608" s="18"/>
      <c r="EV608" s="122"/>
      <c r="EW608" s="121"/>
      <c r="EX608" s="121"/>
      <c r="EY608" s="18"/>
      <c r="EZ608" s="18"/>
      <c r="FA608" s="18"/>
      <c r="FB608" s="47"/>
      <c r="FC608" s="111"/>
      <c r="FD608" s="18"/>
      <c r="FE608" s="18"/>
      <c r="FF608" s="18"/>
      <c r="FG608" s="18"/>
      <c r="FH608" s="18"/>
      <c r="FI608" s="18"/>
      <c r="FJ608" s="18"/>
      <c r="FK608" s="18"/>
      <c r="FL608" s="18"/>
      <c r="FM608" s="18"/>
      <c r="FN608" s="18"/>
      <c r="FO608" s="18"/>
      <c r="FP608" s="18"/>
      <c r="FQ608" s="18"/>
      <c r="FR608" s="18"/>
      <c r="FS608" s="18"/>
      <c r="FT608" s="18"/>
      <c r="FU608" s="18"/>
      <c r="FV608" s="18"/>
      <c r="FW608" s="18"/>
      <c r="FX608" s="18"/>
      <c r="FY608" s="18"/>
      <c r="FZ608" s="18"/>
      <c r="GA608" s="111"/>
      <c r="GB608" s="18"/>
      <c r="GC608" s="18"/>
      <c r="GD608" s="18"/>
      <c r="GE608" s="18"/>
      <c r="GF608" s="18"/>
      <c r="GG608" s="18"/>
      <c r="GH608" s="18"/>
      <c r="GI608" s="18"/>
      <c r="GJ608" s="18"/>
      <c r="GK608" s="18"/>
      <c r="GL608" s="18"/>
      <c r="GM608" s="18"/>
      <c r="GN608" s="18"/>
      <c r="GO608" s="18"/>
      <c r="GP608" s="18"/>
      <c r="GQ608" s="18"/>
      <c r="GR608" s="18"/>
      <c r="GS608" s="18"/>
      <c r="GT608" s="18"/>
      <c r="GU608" s="18"/>
      <c r="GV608" s="18"/>
      <c r="GW608" s="18"/>
      <c r="GX608" s="18"/>
      <c r="GY608" s="18"/>
      <c r="GZ608" s="18"/>
      <c r="HA608" s="18"/>
      <c r="HB608" s="18"/>
      <c r="HC608" s="18"/>
      <c r="HD608" s="18"/>
      <c r="HE608" s="111"/>
      <c r="HF608" s="18"/>
      <c r="HG608" s="18"/>
      <c r="HH608" s="18"/>
      <c r="HI608" s="18"/>
      <c r="HJ608" s="18"/>
      <c r="HK608" s="18"/>
      <c r="HL608" s="18"/>
      <c r="HM608" s="18"/>
      <c r="HN608" s="18"/>
      <c r="HO608" s="18"/>
      <c r="HP608" s="18"/>
      <c r="HQ608" s="18"/>
      <c r="HR608" s="126">
        <v>47.830999999999996</v>
      </c>
      <c r="HS608" s="126">
        <v>45.58</v>
      </c>
      <c r="HT608" s="126">
        <v>45.572000000000003</v>
      </c>
      <c r="HU608" s="126">
        <v>45.643999999999998</v>
      </c>
      <c r="HV608" s="126">
        <v>47.381</v>
      </c>
      <c r="HW608" s="126">
        <v>47.406999999999996</v>
      </c>
      <c r="HX608" s="126">
        <v>47.451000000000001</v>
      </c>
      <c r="HY608" s="126">
        <v>47.503</v>
      </c>
      <c r="HZ608" s="126">
        <v>45.055999999999997</v>
      </c>
      <c r="IA608" s="126">
        <v>45.09</v>
      </c>
      <c r="IB608" s="126">
        <v>47.268000000000001</v>
      </c>
      <c r="IC608" s="126">
        <v>47.225000000000001</v>
      </c>
      <c r="ID608" s="126">
        <v>47.286999999999999</v>
      </c>
      <c r="IE608" s="126">
        <v>47.007999999999996</v>
      </c>
      <c r="IF608" s="126">
        <v>46.225000000000001</v>
      </c>
      <c r="IG608" s="126">
        <v>44.715000000000003</v>
      </c>
      <c r="IH608" s="126">
        <v>44.728999999999999</v>
      </c>
      <c r="II608" s="126">
        <v>46.918999999999997</v>
      </c>
      <c r="IJ608" s="126">
        <v>46.555</v>
      </c>
      <c r="IK608" s="126">
        <v>46.737000000000002</v>
      </c>
      <c r="IL608" s="126">
        <v>46.655999999999999</v>
      </c>
      <c r="IM608" s="126">
        <v>46.695999999999998</v>
      </c>
      <c r="IN608" s="126">
        <v>44.683999999999997</v>
      </c>
      <c r="IO608" s="126">
        <v>44.466000000000001</v>
      </c>
      <c r="IP608" s="126">
        <v>46.722999999999999</v>
      </c>
      <c r="IQ608" s="126">
        <v>46.735999999999997</v>
      </c>
      <c r="IR608" s="126">
        <v>46.707000000000001</v>
      </c>
      <c r="IS608" s="127">
        <v>46.905999999999999</v>
      </c>
      <c r="IT608" s="127"/>
      <c r="IU608" s="127"/>
    </row>
    <row r="609" spans="1:253" x14ac:dyDescent="0.2">
      <c r="A609" s="11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  <c r="BO609" s="18"/>
      <c r="BP609" s="18"/>
      <c r="BQ609" s="18"/>
      <c r="BR609" s="18"/>
      <c r="BS609" s="18"/>
      <c r="BT609" s="18"/>
      <c r="BU609" s="18"/>
      <c r="BV609" s="18"/>
      <c r="BW609" s="18"/>
      <c r="BX609" s="18"/>
      <c r="BY609" s="18"/>
      <c r="BZ609" s="18"/>
      <c r="CA609" s="18"/>
      <c r="CB609" s="18"/>
      <c r="CC609" s="18"/>
      <c r="CD609" s="18"/>
      <c r="CE609" s="18"/>
      <c r="CF609" s="18"/>
      <c r="CG609" s="18"/>
      <c r="CH609" s="18"/>
      <c r="CI609" s="18"/>
      <c r="CJ609" s="18"/>
      <c r="CK609" s="18"/>
      <c r="CL609" s="18"/>
      <c r="CM609" s="18"/>
      <c r="CN609" s="18"/>
      <c r="CO609" s="18"/>
      <c r="CP609" s="18"/>
      <c r="CQ609" s="18"/>
      <c r="CR609" s="18"/>
      <c r="CS609" s="18"/>
      <c r="CT609" s="18"/>
      <c r="CU609" s="18"/>
      <c r="CV609" s="18"/>
      <c r="CW609" s="18"/>
      <c r="CX609" s="18"/>
      <c r="CY609" s="18"/>
      <c r="CZ609" s="18"/>
      <c r="DA609" s="18"/>
      <c r="DB609" s="18"/>
      <c r="DC609" s="18"/>
      <c r="DD609" s="18"/>
      <c r="DE609" s="18"/>
      <c r="DF609" s="18"/>
      <c r="DG609" s="18"/>
      <c r="DH609" s="18"/>
      <c r="DI609" s="18"/>
      <c r="DJ609" s="18"/>
      <c r="DK609" s="111"/>
      <c r="DL609" s="18"/>
      <c r="DM609" s="18"/>
      <c r="DN609" s="18"/>
      <c r="DO609" s="18"/>
      <c r="DP609" s="18"/>
      <c r="DQ609" s="111"/>
      <c r="DR609" s="18"/>
      <c r="DS609" s="18"/>
      <c r="DT609" s="18"/>
      <c r="DU609" s="18"/>
      <c r="DV609" s="18"/>
      <c r="DW609" s="18"/>
      <c r="DX609" s="18"/>
      <c r="DY609" s="18"/>
      <c r="DZ609" s="18"/>
      <c r="EA609" s="18"/>
      <c r="EB609" s="18"/>
      <c r="EC609" s="18"/>
      <c r="ED609" s="18"/>
      <c r="EE609" s="18"/>
      <c r="EF609" s="18"/>
      <c r="EG609" s="18"/>
      <c r="EH609" s="18"/>
      <c r="EI609" s="18"/>
      <c r="EJ609" s="18"/>
      <c r="EK609" s="18"/>
      <c r="EL609" s="18"/>
      <c r="EM609" s="18"/>
      <c r="EN609" s="18"/>
      <c r="EO609" s="18"/>
      <c r="EP609" s="18"/>
      <c r="EQ609" s="18"/>
      <c r="ER609" s="18"/>
      <c r="ES609" s="18"/>
      <c r="ET609" s="18"/>
      <c r="EU609" s="18"/>
      <c r="EV609" s="18"/>
      <c r="EW609" s="18"/>
      <c r="EX609" s="18"/>
      <c r="EY609" s="18"/>
      <c r="EZ609" s="18"/>
      <c r="FA609" s="18"/>
      <c r="FB609" s="18"/>
      <c r="FC609" s="18"/>
      <c r="FD609" s="18"/>
      <c r="FE609" s="18"/>
      <c r="FF609" s="18"/>
      <c r="FG609" s="18"/>
      <c r="FH609" s="18"/>
      <c r="FI609" s="18"/>
      <c r="FJ609" s="18"/>
      <c r="FK609" s="18"/>
      <c r="FL609" s="18"/>
      <c r="FM609" s="18"/>
      <c r="FN609" s="18"/>
      <c r="FO609" s="18"/>
      <c r="FP609" s="18"/>
      <c r="FQ609" s="18"/>
      <c r="FR609" s="18"/>
      <c r="FS609" s="18"/>
      <c r="FT609" s="18"/>
      <c r="FU609" s="18"/>
      <c r="FV609" s="18"/>
      <c r="FW609" s="18"/>
      <c r="FX609" s="18"/>
      <c r="FY609" s="18"/>
      <c r="FZ609" s="18"/>
      <c r="GA609" s="18"/>
      <c r="GB609" s="18"/>
      <c r="GC609" s="18"/>
      <c r="GD609" s="18"/>
      <c r="GE609" s="18"/>
      <c r="GF609" s="18"/>
      <c r="GG609" s="18"/>
      <c r="GH609" s="18"/>
      <c r="GI609" s="18"/>
      <c r="GJ609" s="18"/>
      <c r="GK609" s="18"/>
      <c r="GL609" s="18"/>
      <c r="GM609" s="18"/>
      <c r="GN609" s="18"/>
      <c r="GO609" s="18"/>
      <c r="GP609" s="18"/>
      <c r="GQ609" s="18"/>
      <c r="GR609" s="18"/>
      <c r="GS609" s="18"/>
      <c r="GT609" s="18"/>
      <c r="GU609" s="18"/>
      <c r="GV609" s="18"/>
      <c r="GW609" s="18"/>
      <c r="GX609" s="18"/>
      <c r="GY609" s="18"/>
      <c r="GZ609" s="18"/>
      <c r="HA609" s="18"/>
      <c r="HB609" s="18"/>
      <c r="HC609" s="18"/>
      <c r="HD609" s="18"/>
      <c r="HE609" s="18"/>
      <c r="HF609" s="18"/>
      <c r="HG609" s="18"/>
      <c r="HH609" s="18"/>
      <c r="HI609" s="18"/>
      <c r="HJ609" s="18"/>
      <c r="HK609" s="18"/>
      <c r="HL609" s="18"/>
      <c r="HM609" s="18"/>
      <c r="HN609" s="18"/>
      <c r="HO609" s="18"/>
      <c r="HP609" s="18"/>
      <c r="HQ609" s="18"/>
    </row>
    <row r="610" spans="1:253" x14ac:dyDescent="0.2">
      <c r="A610" s="19" t="s">
        <v>45</v>
      </c>
      <c r="B610" s="22"/>
      <c r="C610" s="22">
        <v>46.3</v>
      </c>
      <c r="D610" s="22">
        <v>47.9</v>
      </c>
      <c r="E610" s="22">
        <v>48.4</v>
      </c>
      <c r="F610" s="22">
        <v>47.1</v>
      </c>
      <c r="G610" s="22">
        <v>46.3</v>
      </c>
      <c r="H610" s="22">
        <v>47.5</v>
      </c>
      <c r="I610" s="22">
        <v>48.8</v>
      </c>
      <c r="J610" s="22">
        <v>48.1</v>
      </c>
      <c r="K610" s="22">
        <v>53.6</v>
      </c>
      <c r="L610" s="22">
        <v>53.8</v>
      </c>
      <c r="M610" s="22">
        <v>50.2</v>
      </c>
      <c r="N610" s="22">
        <v>48.6</v>
      </c>
      <c r="O610" s="22">
        <v>45.6</v>
      </c>
      <c r="P610" s="22">
        <v>46.4</v>
      </c>
      <c r="Q610" s="22">
        <v>42.9</v>
      </c>
      <c r="R610" s="22">
        <v>46.3</v>
      </c>
      <c r="S610" s="22">
        <v>52.2</v>
      </c>
      <c r="T610" s="22">
        <v>53.8</v>
      </c>
      <c r="U610" s="22">
        <v>56.7</v>
      </c>
      <c r="V610" s="22">
        <v>56</v>
      </c>
      <c r="W610" s="22">
        <v>51.8</v>
      </c>
      <c r="X610" s="22">
        <v>46.2</v>
      </c>
      <c r="Y610" s="22">
        <v>44.5</v>
      </c>
      <c r="Z610" s="22">
        <v>47.4</v>
      </c>
      <c r="AA610" s="22">
        <v>46.5</v>
      </c>
      <c r="AB610" s="22">
        <v>49.3</v>
      </c>
      <c r="AC610" s="22">
        <v>54.8</v>
      </c>
      <c r="AD610" s="22">
        <v>58.3</v>
      </c>
      <c r="AE610" s="22">
        <v>60.2</v>
      </c>
      <c r="AF610" s="22">
        <v>57.7</v>
      </c>
      <c r="AG610" s="22">
        <v>56.4</v>
      </c>
      <c r="AH610" s="22">
        <v>55.8</v>
      </c>
      <c r="AI610" s="22">
        <v>50.7</v>
      </c>
      <c r="AJ610" s="22">
        <v>46.9</v>
      </c>
      <c r="AK610" s="22">
        <v>45.6</v>
      </c>
      <c r="AL610" s="22">
        <v>44.3</v>
      </c>
      <c r="AM610" s="22">
        <v>49.1</v>
      </c>
      <c r="AN610" s="22">
        <v>57.3</v>
      </c>
      <c r="AO610" s="22">
        <v>55.7</v>
      </c>
      <c r="AP610" s="22">
        <v>51.7</v>
      </c>
      <c r="AQ610" s="22">
        <v>56.5</v>
      </c>
      <c r="AR610" s="22">
        <v>55.2</v>
      </c>
      <c r="AS610" s="22">
        <v>54.9</v>
      </c>
      <c r="AT610" s="22">
        <v>56.5</v>
      </c>
      <c r="AU610" s="22">
        <v>59.7</v>
      </c>
      <c r="AV610" s="22">
        <v>56.7</v>
      </c>
      <c r="AW610" s="22">
        <v>50.8</v>
      </c>
      <c r="AX610" s="22">
        <v>48</v>
      </c>
      <c r="AY610" s="22">
        <v>49.1</v>
      </c>
      <c r="AZ610" s="22">
        <v>47</v>
      </c>
      <c r="BA610" s="21">
        <v>52</v>
      </c>
      <c r="BB610" s="21">
        <v>53.6</v>
      </c>
      <c r="BC610" s="21">
        <v>63.8</v>
      </c>
      <c r="BD610" s="21">
        <v>67.099999999999994</v>
      </c>
      <c r="BE610" s="21">
        <v>62.2</v>
      </c>
      <c r="BF610" s="21">
        <v>59.4</v>
      </c>
      <c r="BG610" s="21">
        <v>56.9</v>
      </c>
      <c r="BH610" s="21">
        <v>58.9</v>
      </c>
      <c r="BI610" s="21">
        <v>64.900000000000006</v>
      </c>
      <c r="BJ610" s="21">
        <v>63.6</v>
      </c>
      <c r="BK610" s="21">
        <v>65.3</v>
      </c>
      <c r="BL610" s="21">
        <v>65.599999999999994</v>
      </c>
      <c r="BM610" s="21">
        <v>68.727000000000004</v>
      </c>
      <c r="BN610" s="22">
        <v>64.5</v>
      </c>
      <c r="BO610" s="22">
        <v>74.7</v>
      </c>
      <c r="BP610" s="22">
        <v>82.2</v>
      </c>
      <c r="BQ610" s="22">
        <v>77.900000000000006</v>
      </c>
      <c r="BR610" s="22">
        <v>71.599999999999994</v>
      </c>
      <c r="BS610" s="22">
        <v>66</v>
      </c>
      <c r="BT610" s="22">
        <v>64.900000000000006</v>
      </c>
      <c r="BU610" s="22">
        <v>60.8</v>
      </c>
      <c r="BV610" s="22">
        <v>65</v>
      </c>
      <c r="BW610" s="22">
        <v>60.7</v>
      </c>
      <c r="BX610" s="22">
        <v>60.2</v>
      </c>
      <c r="BY610" s="22">
        <v>59.3</v>
      </c>
      <c r="BZ610" s="22">
        <v>56.1</v>
      </c>
      <c r="CA610" s="22">
        <v>51.2</v>
      </c>
      <c r="CB610" s="22">
        <v>48.8</v>
      </c>
      <c r="CC610" s="22">
        <v>51.4</v>
      </c>
      <c r="CD610" s="22">
        <v>53.8</v>
      </c>
      <c r="CE610" s="22">
        <v>54.8</v>
      </c>
      <c r="CF610" s="22">
        <v>51.7</v>
      </c>
      <c r="CG610" s="22">
        <v>49.7</v>
      </c>
      <c r="CH610" s="22">
        <v>53</v>
      </c>
      <c r="CI610" s="22">
        <v>50.6</v>
      </c>
      <c r="CJ610" s="22">
        <v>52.5</v>
      </c>
      <c r="CK610" s="22">
        <v>60.2</v>
      </c>
      <c r="CL610" s="22">
        <v>63.8</v>
      </c>
      <c r="CM610" s="22">
        <v>60.3</v>
      </c>
      <c r="CN610" s="22">
        <v>56.8</v>
      </c>
      <c r="CO610" s="22">
        <v>50.9</v>
      </c>
      <c r="CP610" s="22">
        <v>45.7</v>
      </c>
      <c r="CQ610" s="22">
        <v>47</v>
      </c>
      <c r="CR610" s="22">
        <v>45.7</v>
      </c>
      <c r="CS610" s="22">
        <v>50.6</v>
      </c>
      <c r="CT610" s="22">
        <v>54.1</v>
      </c>
      <c r="CU610" s="22">
        <v>50.9</v>
      </c>
      <c r="CV610" s="22">
        <v>48.4</v>
      </c>
      <c r="CW610" s="22">
        <v>48.3</v>
      </c>
      <c r="CX610" s="22">
        <v>48</v>
      </c>
      <c r="CY610" s="22">
        <v>48.2</v>
      </c>
      <c r="CZ610" s="22">
        <v>46.8</v>
      </c>
      <c r="DA610" s="22">
        <v>47.6</v>
      </c>
      <c r="DB610" s="22">
        <v>48.6</v>
      </c>
      <c r="DC610" s="22">
        <v>48.2</v>
      </c>
      <c r="DD610" s="22">
        <v>44.5</v>
      </c>
      <c r="DE610" s="22">
        <v>45.5</v>
      </c>
      <c r="DF610" s="22">
        <v>47.1</v>
      </c>
      <c r="DG610" s="22">
        <v>47.4</v>
      </c>
      <c r="DH610" s="22">
        <v>46.5</v>
      </c>
      <c r="DI610" s="22">
        <v>46.3</v>
      </c>
      <c r="DJ610" s="24">
        <v>46.4</v>
      </c>
      <c r="DK610" s="24">
        <v>45.1</v>
      </c>
      <c r="DL610" s="24">
        <v>46.6</v>
      </c>
      <c r="DM610" s="24">
        <v>49.2</v>
      </c>
      <c r="DN610" s="22">
        <v>47.5</v>
      </c>
      <c r="DO610" s="22">
        <v>47.7</v>
      </c>
      <c r="DP610" s="22">
        <v>47.4</v>
      </c>
      <c r="DQ610" s="24">
        <v>45.9</v>
      </c>
      <c r="DR610" s="24">
        <v>45</v>
      </c>
      <c r="DS610" s="22">
        <v>45.5</v>
      </c>
      <c r="DT610" s="22">
        <v>46.7</v>
      </c>
      <c r="DU610" s="22">
        <v>48</v>
      </c>
      <c r="DV610" s="22">
        <v>50.6</v>
      </c>
      <c r="DW610" s="22">
        <v>48.8</v>
      </c>
      <c r="DX610" s="22">
        <v>48</v>
      </c>
      <c r="DY610" s="22">
        <v>45.2</v>
      </c>
      <c r="DZ610" s="22">
        <v>44.7</v>
      </c>
      <c r="EA610" s="22">
        <v>46.8</v>
      </c>
      <c r="EB610" s="22">
        <v>48.3</v>
      </c>
      <c r="EC610" s="22">
        <v>50</v>
      </c>
      <c r="ED610" s="22">
        <v>49.5</v>
      </c>
      <c r="EE610" s="22">
        <v>47.9</v>
      </c>
      <c r="EF610" s="22">
        <v>45.4</v>
      </c>
      <c r="EG610" s="22">
        <v>48.2</v>
      </c>
      <c r="EH610" s="22">
        <v>50.3</v>
      </c>
      <c r="EI610" s="22">
        <v>47.8</v>
      </c>
      <c r="EJ610" s="22">
        <v>46.1</v>
      </c>
      <c r="EK610" s="22">
        <v>47.2</v>
      </c>
      <c r="EL610" s="22">
        <v>46.6</v>
      </c>
      <c r="EM610" s="22">
        <v>44.4</v>
      </c>
      <c r="EN610" s="22">
        <v>44.8</v>
      </c>
      <c r="EO610" s="22">
        <v>48.4</v>
      </c>
      <c r="EP610" s="22">
        <v>49.2</v>
      </c>
      <c r="EQ610" s="22">
        <v>49.8</v>
      </c>
      <c r="ER610" s="22">
        <v>49.4</v>
      </c>
      <c r="ES610" s="22">
        <v>50</v>
      </c>
      <c r="ET610" s="22">
        <v>47.1</v>
      </c>
      <c r="EU610" s="22">
        <v>46.4</v>
      </c>
      <c r="EV610" s="22">
        <v>49.5</v>
      </c>
      <c r="EW610" s="22">
        <v>49</v>
      </c>
      <c r="EX610" s="22">
        <v>48.8</v>
      </c>
      <c r="EY610" s="22">
        <v>47.7</v>
      </c>
      <c r="EZ610" s="22">
        <v>46.9</v>
      </c>
      <c r="FA610" s="22">
        <v>45.3</v>
      </c>
      <c r="FB610" s="22">
        <v>45.2</v>
      </c>
      <c r="FC610" s="22">
        <v>47.6</v>
      </c>
      <c r="FD610" s="22">
        <v>48.5</v>
      </c>
      <c r="FE610" s="22">
        <v>48.3</v>
      </c>
      <c r="FF610" s="22">
        <v>48.5</v>
      </c>
      <c r="FG610" s="22">
        <v>48.4</v>
      </c>
      <c r="FH610" s="22">
        <v>46.7</v>
      </c>
      <c r="FI610" s="22">
        <v>46.7</v>
      </c>
      <c r="FJ610" s="22">
        <v>48.8</v>
      </c>
      <c r="FK610" s="22">
        <v>48.6</v>
      </c>
      <c r="FL610" s="22">
        <v>49.4</v>
      </c>
      <c r="FM610" s="22">
        <v>48.9</v>
      </c>
      <c r="FN610" s="22">
        <v>50.9</v>
      </c>
      <c r="FO610" s="22">
        <v>49</v>
      </c>
      <c r="FP610" s="22">
        <v>46.8</v>
      </c>
      <c r="FQ610" s="22">
        <v>50.5</v>
      </c>
      <c r="FR610" s="22">
        <v>51.9</v>
      </c>
      <c r="FS610" s="22">
        <v>49.8</v>
      </c>
      <c r="FT610" s="22">
        <v>49.5</v>
      </c>
      <c r="FU610" s="22">
        <v>49.7</v>
      </c>
      <c r="FV610" s="22">
        <v>49.1</v>
      </c>
      <c r="FW610" s="22">
        <v>46.5</v>
      </c>
      <c r="FX610" s="22">
        <v>49.8</v>
      </c>
      <c r="FY610" s="22">
        <v>49.8</v>
      </c>
      <c r="FZ610" s="22">
        <v>49.3</v>
      </c>
      <c r="GA610" s="22">
        <v>48.7</v>
      </c>
      <c r="GB610" s="22">
        <v>49.1</v>
      </c>
      <c r="GC610" s="22">
        <v>48</v>
      </c>
      <c r="GD610" s="22">
        <v>49</v>
      </c>
      <c r="GE610" s="22">
        <v>51.6</v>
      </c>
      <c r="GF610" s="22">
        <v>52.4</v>
      </c>
      <c r="GG610" s="22">
        <v>50.3</v>
      </c>
      <c r="GH610" s="22">
        <v>47.7</v>
      </c>
      <c r="GI610" s="22">
        <v>47.3</v>
      </c>
      <c r="GJ610" s="22">
        <v>46.3</v>
      </c>
      <c r="GK610" s="22">
        <v>47.2</v>
      </c>
      <c r="GL610" s="22">
        <v>49.4</v>
      </c>
      <c r="GM610" s="22">
        <v>50.6</v>
      </c>
      <c r="GN610" s="22">
        <v>51</v>
      </c>
      <c r="GO610" s="22">
        <v>50</v>
      </c>
      <c r="GP610" s="22">
        <v>50</v>
      </c>
      <c r="GQ610" s="22">
        <v>49.5</v>
      </c>
      <c r="GR610" s="22">
        <v>50.3</v>
      </c>
      <c r="GS610" s="22">
        <v>52.1</v>
      </c>
      <c r="GT610" s="22">
        <v>52.3</v>
      </c>
      <c r="GU610" s="22">
        <v>52.1</v>
      </c>
      <c r="GV610" s="22">
        <v>54</v>
      </c>
      <c r="GW610" s="22">
        <v>50.4</v>
      </c>
      <c r="GX610" s="22">
        <v>47.3</v>
      </c>
      <c r="GY610" s="22">
        <v>47</v>
      </c>
      <c r="GZ610" s="22">
        <v>47.7</v>
      </c>
      <c r="HA610" s="22">
        <v>49.5</v>
      </c>
      <c r="HB610" s="22">
        <v>49</v>
      </c>
      <c r="HC610" s="22">
        <v>48.3</v>
      </c>
      <c r="HD610" s="22">
        <v>49.6</v>
      </c>
      <c r="HE610" s="22">
        <v>47.6</v>
      </c>
      <c r="HF610" s="22">
        <v>46.8</v>
      </c>
      <c r="HG610" s="22">
        <v>50</v>
      </c>
      <c r="HH610" s="22">
        <v>50.3</v>
      </c>
      <c r="HI610" s="22">
        <v>50.5</v>
      </c>
      <c r="HJ610" s="22">
        <v>49.7</v>
      </c>
      <c r="HK610" s="22">
        <v>49.7</v>
      </c>
      <c r="HL610" s="22">
        <v>47.2</v>
      </c>
      <c r="HM610" s="22">
        <v>46.2</v>
      </c>
      <c r="HN610" s="22">
        <v>48.5</v>
      </c>
      <c r="HO610" s="22">
        <v>47.2</v>
      </c>
      <c r="HP610" s="22">
        <v>46.6</v>
      </c>
      <c r="HQ610" s="22">
        <v>46.1</v>
      </c>
      <c r="HR610" s="22">
        <v>46</v>
      </c>
      <c r="HS610" s="22">
        <v>45</v>
      </c>
      <c r="HT610" s="22">
        <v>45.5</v>
      </c>
      <c r="HU610" s="22">
        <v>48.1</v>
      </c>
      <c r="HV610" s="22">
        <v>46.7</v>
      </c>
      <c r="HW610" s="22">
        <v>46.7</v>
      </c>
      <c r="HX610" s="22">
        <v>48.2</v>
      </c>
      <c r="HY610" s="22">
        <v>48.7</v>
      </c>
      <c r="HZ610" s="22">
        <v>46.2</v>
      </c>
      <c r="IA610" s="22">
        <v>43.4</v>
      </c>
      <c r="IB610" s="22">
        <v>47.2</v>
      </c>
      <c r="IC610" s="22">
        <v>46.7</v>
      </c>
      <c r="ID610" s="22">
        <v>46.9</v>
      </c>
      <c r="IE610" s="22">
        <v>47.5</v>
      </c>
      <c r="IF610" s="22">
        <v>48.1</v>
      </c>
      <c r="IG610" s="22">
        <v>45.7</v>
      </c>
      <c r="IH610" s="22">
        <v>45.9</v>
      </c>
      <c r="II610" s="22">
        <v>47.5</v>
      </c>
      <c r="IJ610" s="22">
        <v>46.1</v>
      </c>
      <c r="IK610" s="22">
        <v>46.1</v>
      </c>
      <c r="IL610" s="22">
        <v>46.6</v>
      </c>
      <c r="IM610" s="22">
        <v>47.3</v>
      </c>
      <c r="IN610" s="22">
        <v>45</v>
      </c>
      <c r="IO610" s="22">
        <v>44.8</v>
      </c>
      <c r="IP610" s="22">
        <v>47.7</v>
      </c>
      <c r="IQ610" s="22">
        <v>48.4</v>
      </c>
      <c r="IR610" s="22">
        <v>48.1</v>
      </c>
      <c r="IS610" s="22">
        <v>47.7</v>
      </c>
    </row>
    <row r="611" spans="1:253" x14ac:dyDescent="0.2">
      <c r="A611" s="19" t="s">
        <v>46</v>
      </c>
      <c r="B611" s="22">
        <f>B610-(B607/1000)</f>
        <v>-1.349</v>
      </c>
      <c r="C611" s="22">
        <f t="shared" ref="C611:BM611" si="426">C610-(C607/1000)</f>
        <v>44.975999999999999</v>
      </c>
      <c r="D611" s="22">
        <f t="shared" si="426"/>
        <v>44.992999999999995</v>
      </c>
      <c r="E611" s="22">
        <f t="shared" si="426"/>
        <v>47.058</v>
      </c>
      <c r="F611" s="22">
        <f t="shared" si="426"/>
        <v>47.146999999999998</v>
      </c>
      <c r="G611" s="22">
        <f t="shared" si="426"/>
        <v>47.349999999999994</v>
      </c>
      <c r="H611" s="22">
        <f t="shared" si="426"/>
        <v>47.585999999999999</v>
      </c>
      <c r="I611" s="22">
        <f t="shared" si="426"/>
        <v>47.696999999999996</v>
      </c>
      <c r="J611" s="22">
        <f t="shared" si="426"/>
        <v>45.779000000000003</v>
      </c>
      <c r="K611" s="22">
        <f t="shared" si="426"/>
        <v>45.777999999999999</v>
      </c>
      <c r="L611" s="22">
        <f t="shared" si="426"/>
        <v>48.072999999999993</v>
      </c>
      <c r="M611" s="22">
        <f t="shared" si="426"/>
        <v>48.225000000000001</v>
      </c>
      <c r="N611" s="22">
        <f t="shared" si="426"/>
        <v>48.582999999999998</v>
      </c>
      <c r="O611" s="22">
        <f t="shared" si="426"/>
        <v>48.876000000000005</v>
      </c>
      <c r="P611" s="22">
        <f t="shared" si="426"/>
        <v>49.003999999999998</v>
      </c>
      <c r="Q611" s="22">
        <f t="shared" si="426"/>
        <v>47.08</v>
      </c>
      <c r="R611" s="22">
        <f t="shared" si="426"/>
        <v>47.778999999999996</v>
      </c>
      <c r="S611" s="22">
        <f>S610-(S607/1000)</f>
        <v>49.932000000000002</v>
      </c>
      <c r="T611" s="22">
        <f>T610-(T607/1000)</f>
        <v>50.074999999999996</v>
      </c>
      <c r="U611" s="22">
        <f>U610-(U607/1000)</f>
        <v>50.491</v>
      </c>
      <c r="V611" s="22">
        <f>V610-(V607/1000)</f>
        <v>50.789000000000001</v>
      </c>
      <c r="W611" s="22">
        <f t="shared" si="426"/>
        <v>51.108999999999995</v>
      </c>
      <c r="X611" s="22">
        <f t="shared" si="426"/>
        <v>49.187000000000005</v>
      </c>
      <c r="Y611" s="22">
        <f t="shared" si="426"/>
        <v>49.268000000000001</v>
      </c>
      <c r="Z611" s="22">
        <f t="shared" si="426"/>
        <v>52.21</v>
      </c>
      <c r="AA611" s="22">
        <f t="shared" si="426"/>
        <v>52.528999999999996</v>
      </c>
      <c r="AB611" s="22">
        <f t="shared" si="426"/>
        <v>52.838999999999999</v>
      </c>
      <c r="AC611" s="22">
        <f t="shared" si="426"/>
        <v>53.175999999999995</v>
      </c>
      <c r="AD611" s="22">
        <f t="shared" si="426"/>
        <v>53.644999999999996</v>
      </c>
      <c r="AE611" s="22">
        <f t="shared" si="426"/>
        <v>51.522000000000006</v>
      </c>
      <c r="AF611" s="22">
        <f t="shared" si="426"/>
        <v>51.847000000000001</v>
      </c>
      <c r="AG611" s="22">
        <f t="shared" si="426"/>
        <v>54.637999999999998</v>
      </c>
      <c r="AH611" s="22">
        <f t="shared" si="426"/>
        <v>55.071999999999996</v>
      </c>
      <c r="AI611" s="22">
        <f t="shared" si="426"/>
        <v>54.988</v>
      </c>
      <c r="AJ611" s="22">
        <f t="shared" si="426"/>
        <v>55.599999999999994</v>
      </c>
      <c r="AK611" s="22">
        <f t="shared" si="426"/>
        <v>55.876000000000005</v>
      </c>
      <c r="AL611" s="22">
        <f t="shared" si="426"/>
        <v>53.768999999999998</v>
      </c>
      <c r="AM611" s="22">
        <f t="shared" si="426"/>
        <v>53.846000000000004</v>
      </c>
      <c r="AN611" s="22">
        <f t="shared" si="426"/>
        <v>57.331999999999994</v>
      </c>
      <c r="AO611" s="22">
        <f t="shared" si="426"/>
        <v>57.737000000000002</v>
      </c>
      <c r="AP611" s="22">
        <f t="shared" si="426"/>
        <v>58.094000000000001</v>
      </c>
      <c r="AQ611" s="22">
        <f t="shared" si="426"/>
        <v>58.9</v>
      </c>
      <c r="AR611" s="22">
        <f t="shared" si="426"/>
        <v>58.95</v>
      </c>
      <c r="AS611" s="22">
        <f t="shared" si="426"/>
        <v>56.655999999999999</v>
      </c>
      <c r="AT611" s="22">
        <f t="shared" si="426"/>
        <v>57.151000000000003</v>
      </c>
      <c r="AU611" s="22">
        <f>AU610-(AU607/1000)</f>
        <v>60.157000000000004</v>
      </c>
      <c r="AV611" s="22">
        <f>AV610-(AV607/1000)</f>
        <v>60.649000000000001</v>
      </c>
      <c r="AW611" s="22">
        <f>AW610-(AW607/1000)</f>
        <v>61.089999999999996</v>
      </c>
      <c r="AX611" s="22">
        <f>AX610-(AX607/1000)</f>
        <v>61.426000000000002</v>
      </c>
      <c r="AY611" s="22">
        <f t="shared" si="426"/>
        <v>61.957000000000001</v>
      </c>
      <c r="AZ611" s="22">
        <f t="shared" si="426"/>
        <v>59.823999999999998</v>
      </c>
      <c r="BA611" s="22">
        <f t="shared" si="426"/>
        <v>60.115000000000002</v>
      </c>
      <c r="BB611" s="22">
        <f t="shared" si="426"/>
        <v>63.433999999999997</v>
      </c>
      <c r="BC611" s="22">
        <f t="shared" si="426"/>
        <v>63.870999999999995</v>
      </c>
      <c r="BD611" s="22">
        <f t="shared" si="426"/>
        <v>64.247</v>
      </c>
      <c r="BE611" s="22">
        <f t="shared" si="426"/>
        <v>64.534999999999997</v>
      </c>
      <c r="BF611" s="22">
        <f t="shared" si="426"/>
        <v>65.328999999999994</v>
      </c>
      <c r="BG611" s="22">
        <f t="shared" si="426"/>
        <v>62.870999999999995</v>
      </c>
      <c r="BH611" s="22">
        <f t="shared" si="426"/>
        <v>64.105000000000004</v>
      </c>
      <c r="BI611" s="22">
        <f t="shared" si="426"/>
        <v>67.382000000000005</v>
      </c>
      <c r="BJ611" s="22">
        <f t="shared" si="426"/>
        <v>67.718999999999994</v>
      </c>
      <c r="BK611" s="22">
        <f t="shared" si="426"/>
        <v>68.350999999999999</v>
      </c>
      <c r="BL611" s="22">
        <f t="shared" si="426"/>
        <v>68.850999999999999</v>
      </c>
      <c r="BM611" s="22">
        <f t="shared" si="426"/>
        <v>68.727000000000004</v>
      </c>
      <c r="BN611" s="22">
        <f t="shared" ref="BN611:DY611" si="427">BN610-(BN607/1000)</f>
        <v>64.5</v>
      </c>
      <c r="BO611" s="22">
        <f t="shared" si="427"/>
        <v>74.7</v>
      </c>
      <c r="BP611" s="22">
        <f t="shared" si="427"/>
        <v>82.2</v>
      </c>
      <c r="BQ611" s="22">
        <f t="shared" si="427"/>
        <v>77.900000000000006</v>
      </c>
      <c r="BR611" s="22">
        <f t="shared" si="427"/>
        <v>71.599999999999994</v>
      </c>
      <c r="BS611" s="22">
        <f t="shared" si="427"/>
        <v>66</v>
      </c>
      <c r="BT611" s="22">
        <f t="shared" si="427"/>
        <v>64.900000000000006</v>
      </c>
      <c r="BU611" s="22">
        <f t="shared" si="427"/>
        <v>60.8</v>
      </c>
      <c r="BV611" s="22">
        <f t="shared" si="427"/>
        <v>65</v>
      </c>
      <c r="BW611" s="22">
        <f t="shared" si="427"/>
        <v>60.7</v>
      </c>
      <c r="BX611" s="22">
        <f t="shared" si="427"/>
        <v>60.2</v>
      </c>
      <c r="BY611" s="22">
        <f t="shared" si="427"/>
        <v>59.3</v>
      </c>
      <c r="BZ611" s="22">
        <f t="shared" si="427"/>
        <v>56.1</v>
      </c>
      <c r="CA611" s="22">
        <f t="shared" si="427"/>
        <v>51.2</v>
      </c>
      <c r="CB611" s="22">
        <f t="shared" si="427"/>
        <v>48.8</v>
      </c>
      <c r="CC611" s="22">
        <f t="shared" si="427"/>
        <v>51.4</v>
      </c>
      <c r="CD611" s="22">
        <f t="shared" si="427"/>
        <v>53.8</v>
      </c>
      <c r="CE611" s="22">
        <f t="shared" si="427"/>
        <v>54.8</v>
      </c>
      <c r="CF611" s="22">
        <f t="shared" si="427"/>
        <v>51.7</v>
      </c>
      <c r="CG611" s="22">
        <f t="shared" si="427"/>
        <v>49.7</v>
      </c>
      <c r="CH611" s="22">
        <f t="shared" si="427"/>
        <v>53</v>
      </c>
      <c r="CI611" s="22">
        <f t="shared" si="427"/>
        <v>50.6</v>
      </c>
      <c r="CJ611" s="22">
        <f t="shared" si="427"/>
        <v>52.5</v>
      </c>
      <c r="CK611" s="22">
        <f t="shared" si="427"/>
        <v>60.2</v>
      </c>
      <c r="CL611" s="22">
        <f t="shared" si="427"/>
        <v>63.8</v>
      </c>
      <c r="CM611" s="22">
        <f t="shared" si="427"/>
        <v>60.3</v>
      </c>
      <c r="CN611" s="22">
        <f t="shared" si="427"/>
        <v>56.8</v>
      </c>
      <c r="CO611" s="22">
        <f t="shared" si="427"/>
        <v>50.9</v>
      </c>
      <c r="CP611" s="22">
        <f t="shared" si="427"/>
        <v>45.7</v>
      </c>
      <c r="CQ611" s="22">
        <f t="shared" si="427"/>
        <v>47</v>
      </c>
      <c r="CR611" s="22">
        <f t="shared" si="427"/>
        <v>45.7</v>
      </c>
      <c r="CS611" s="22">
        <f t="shared" si="427"/>
        <v>50.6</v>
      </c>
      <c r="CT611" s="22">
        <f t="shared" si="427"/>
        <v>54.1</v>
      </c>
      <c r="CU611" s="22">
        <f t="shared" si="427"/>
        <v>50.9</v>
      </c>
      <c r="CV611" s="22">
        <f t="shared" si="427"/>
        <v>48.4</v>
      </c>
      <c r="CW611" s="22">
        <f t="shared" si="427"/>
        <v>48.3</v>
      </c>
      <c r="CX611" s="22">
        <f t="shared" si="427"/>
        <v>48</v>
      </c>
      <c r="CY611" s="22">
        <f t="shared" si="427"/>
        <v>48.2</v>
      </c>
      <c r="CZ611" s="22">
        <f t="shared" si="427"/>
        <v>46.8</v>
      </c>
      <c r="DA611" s="22">
        <f t="shared" si="427"/>
        <v>47.6</v>
      </c>
      <c r="DB611" s="22">
        <f t="shared" si="427"/>
        <v>48.6</v>
      </c>
      <c r="DC611" s="22">
        <f t="shared" si="427"/>
        <v>48.2</v>
      </c>
      <c r="DD611" s="22">
        <f t="shared" si="427"/>
        <v>44.5</v>
      </c>
      <c r="DE611" s="22">
        <f t="shared" si="427"/>
        <v>45.5</v>
      </c>
      <c r="DF611" s="22">
        <f t="shared" si="427"/>
        <v>47.1</v>
      </c>
      <c r="DG611" s="22">
        <f t="shared" si="427"/>
        <v>47.4</v>
      </c>
      <c r="DH611" s="22">
        <f t="shared" si="427"/>
        <v>46.5</v>
      </c>
      <c r="DI611" s="22">
        <f t="shared" si="427"/>
        <v>46.3</v>
      </c>
      <c r="DJ611" s="22">
        <f t="shared" si="427"/>
        <v>46.4</v>
      </c>
      <c r="DK611" s="22">
        <f t="shared" si="427"/>
        <v>45.1</v>
      </c>
      <c r="DL611" s="22">
        <f t="shared" si="427"/>
        <v>46.6</v>
      </c>
      <c r="DM611" s="22">
        <f t="shared" si="427"/>
        <v>49.2</v>
      </c>
      <c r="DN611" s="22">
        <f t="shared" si="427"/>
        <v>47.5</v>
      </c>
      <c r="DO611" s="22">
        <f t="shared" si="427"/>
        <v>47.7</v>
      </c>
      <c r="DP611" s="22">
        <f t="shared" si="427"/>
        <v>47.4</v>
      </c>
      <c r="DQ611" s="22">
        <f t="shared" si="427"/>
        <v>45.9</v>
      </c>
      <c r="DR611" s="22">
        <f t="shared" si="427"/>
        <v>45</v>
      </c>
      <c r="DS611" s="22">
        <f t="shared" si="427"/>
        <v>45.5</v>
      </c>
      <c r="DT611" s="22">
        <f t="shared" si="427"/>
        <v>46.7</v>
      </c>
      <c r="DU611" s="22">
        <f t="shared" si="427"/>
        <v>48</v>
      </c>
      <c r="DV611" s="22">
        <f t="shared" si="427"/>
        <v>50.6</v>
      </c>
      <c r="DW611" s="22">
        <f t="shared" si="427"/>
        <v>48.8</v>
      </c>
      <c r="DX611" s="22">
        <f t="shared" si="427"/>
        <v>48</v>
      </c>
      <c r="DY611" s="22">
        <f t="shared" si="427"/>
        <v>45.2</v>
      </c>
      <c r="DZ611" s="22">
        <f t="shared" ref="DZ611:GK611" si="428">DZ610-(DZ607/1000)</f>
        <v>44.7</v>
      </c>
      <c r="EA611" s="22">
        <f t="shared" si="428"/>
        <v>46.8</v>
      </c>
      <c r="EB611" s="22">
        <f t="shared" si="428"/>
        <v>48.3</v>
      </c>
      <c r="EC611" s="22">
        <f t="shared" si="428"/>
        <v>50</v>
      </c>
      <c r="ED611" s="22">
        <f t="shared" si="428"/>
        <v>49.5</v>
      </c>
      <c r="EE611" s="22">
        <f t="shared" si="428"/>
        <v>47.9</v>
      </c>
      <c r="EF611" s="22">
        <f t="shared" si="428"/>
        <v>45.4</v>
      </c>
      <c r="EG611" s="22">
        <f t="shared" si="428"/>
        <v>48.2</v>
      </c>
      <c r="EH611" s="22">
        <f t="shared" si="428"/>
        <v>50.3</v>
      </c>
      <c r="EI611" s="22">
        <f t="shared" si="428"/>
        <v>47.8</v>
      </c>
      <c r="EJ611" s="22">
        <f t="shared" si="428"/>
        <v>46.1</v>
      </c>
      <c r="EK611" s="22">
        <f t="shared" si="428"/>
        <v>47.2</v>
      </c>
      <c r="EL611" s="22">
        <f t="shared" si="428"/>
        <v>46.6</v>
      </c>
      <c r="EM611" s="22">
        <f t="shared" si="428"/>
        <v>44.4</v>
      </c>
      <c r="EN611" s="22">
        <f t="shared" si="428"/>
        <v>44.8</v>
      </c>
      <c r="EO611" s="22">
        <f t="shared" si="428"/>
        <v>48.4</v>
      </c>
      <c r="EP611" s="22">
        <f t="shared" si="428"/>
        <v>49.2</v>
      </c>
      <c r="EQ611" s="22">
        <f t="shared" si="428"/>
        <v>49.8</v>
      </c>
      <c r="ER611" s="22">
        <f t="shared" si="428"/>
        <v>49.4</v>
      </c>
      <c r="ES611" s="22">
        <f t="shared" si="428"/>
        <v>50</v>
      </c>
      <c r="ET611" s="22">
        <f t="shared" si="428"/>
        <v>47.1</v>
      </c>
      <c r="EU611" s="22">
        <f t="shared" si="428"/>
        <v>46.4</v>
      </c>
      <c r="EV611" s="22">
        <f t="shared" si="428"/>
        <v>49.5</v>
      </c>
      <c r="EW611" s="22">
        <f t="shared" si="428"/>
        <v>49</v>
      </c>
      <c r="EX611" s="22">
        <f t="shared" si="428"/>
        <v>48.8</v>
      </c>
      <c r="EY611" s="22">
        <f t="shared" si="428"/>
        <v>47.7</v>
      </c>
      <c r="EZ611" s="22">
        <f t="shared" si="428"/>
        <v>46.9</v>
      </c>
      <c r="FA611" s="22">
        <f t="shared" si="428"/>
        <v>45.3</v>
      </c>
      <c r="FB611" s="22">
        <f t="shared" si="428"/>
        <v>45.2</v>
      </c>
      <c r="FC611" s="22">
        <f t="shared" si="428"/>
        <v>47.6</v>
      </c>
      <c r="FD611" s="22">
        <f t="shared" si="428"/>
        <v>48.5</v>
      </c>
      <c r="FE611" s="22">
        <f t="shared" si="428"/>
        <v>48.3</v>
      </c>
      <c r="FF611" s="22">
        <f t="shared" si="428"/>
        <v>48.5</v>
      </c>
      <c r="FG611" s="22">
        <f t="shared" si="428"/>
        <v>48.4</v>
      </c>
      <c r="FH611" s="22">
        <f t="shared" si="428"/>
        <v>46.7</v>
      </c>
      <c r="FI611" s="22">
        <f t="shared" si="428"/>
        <v>46.7</v>
      </c>
      <c r="FJ611" s="22">
        <f t="shared" si="428"/>
        <v>48.8</v>
      </c>
      <c r="FK611" s="22">
        <f t="shared" si="428"/>
        <v>48.6</v>
      </c>
      <c r="FL611" s="22">
        <f t="shared" si="428"/>
        <v>49.4</v>
      </c>
      <c r="FM611" s="22">
        <f t="shared" si="428"/>
        <v>48.9</v>
      </c>
      <c r="FN611" s="22">
        <f t="shared" si="428"/>
        <v>50.9</v>
      </c>
      <c r="FO611" s="22">
        <f t="shared" si="428"/>
        <v>49</v>
      </c>
      <c r="FP611" s="22">
        <f t="shared" si="428"/>
        <v>46.8</v>
      </c>
      <c r="FQ611" s="22">
        <f t="shared" si="428"/>
        <v>50.5</v>
      </c>
      <c r="FR611" s="22">
        <f t="shared" si="428"/>
        <v>51.9</v>
      </c>
      <c r="FS611" s="22">
        <f t="shared" si="428"/>
        <v>49.8</v>
      </c>
      <c r="FT611" s="22">
        <f t="shared" si="428"/>
        <v>49.5</v>
      </c>
      <c r="FU611" s="22">
        <f t="shared" si="428"/>
        <v>49.7</v>
      </c>
      <c r="FV611" s="22">
        <f t="shared" si="428"/>
        <v>49.1</v>
      </c>
      <c r="FW611" s="22">
        <f t="shared" si="428"/>
        <v>46.5</v>
      </c>
      <c r="FX611" s="22">
        <f t="shared" si="428"/>
        <v>49.8</v>
      </c>
      <c r="FY611" s="22">
        <f t="shared" si="428"/>
        <v>49.8</v>
      </c>
      <c r="FZ611" s="22">
        <f t="shared" si="428"/>
        <v>49.3</v>
      </c>
      <c r="GA611" s="22">
        <f t="shared" si="428"/>
        <v>48.7</v>
      </c>
      <c r="GB611" s="22">
        <f t="shared" si="428"/>
        <v>49.1</v>
      </c>
      <c r="GC611" s="22">
        <f t="shared" si="428"/>
        <v>48</v>
      </c>
      <c r="GD611" s="22">
        <f t="shared" si="428"/>
        <v>49</v>
      </c>
      <c r="GE611" s="22">
        <f t="shared" si="428"/>
        <v>51.6</v>
      </c>
      <c r="GF611" s="22">
        <f t="shared" si="428"/>
        <v>52.4</v>
      </c>
      <c r="GG611" s="22">
        <f t="shared" si="428"/>
        <v>50.3</v>
      </c>
      <c r="GH611" s="22">
        <f t="shared" si="428"/>
        <v>47.7</v>
      </c>
      <c r="GI611" s="22">
        <f t="shared" si="428"/>
        <v>47.3</v>
      </c>
      <c r="GJ611" s="22">
        <f t="shared" si="428"/>
        <v>46.3</v>
      </c>
      <c r="GK611" s="22">
        <f t="shared" si="428"/>
        <v>47.2</v>
      </c>
      <c r="GL611" s="22">
        <f t="shared" ref="GL611:IS611" si="429">GL610-(GL607/1000)</f>
        <v>49.4</v>
      </c>
      <c r="GM611" s="22">
        <f t="shared" si="429"/>
        <v>50.6</v>
      </c>
      <c r="GN611" s="22">
        <f t="shared" si="429"/>
        <v>51</v>
      </c>
      <c r="GO611" s="22">
        <f t="shared" si="429"/>
        <v>50</v>
      </c>
      <c r="GP611" s="22">
        <f t="shared" si="429"/>
        <v>50</v>
      </c>
      <c r="GQ611" s="22">
        <f t="shared" si="429"/>
        <v>49.5</v>
      </c>
      <c r="GR611" s="22">
        <f t="shared" si="429"/>
        <v>50.3</v>
      </c>
      <c r="GS611" s="22">
        <f t="shared" si="429"/>
        <v>52.1</v>
      </c>
      <c r="GT611" s="22">
        <f t="shared" si="429"/>
        <v>52.3</v>
      </c>
      <c r="GU611" s="22">
        <f t="shared" si="429"/>
        <v>52.1</v>
      </c>
      <c r="GV611" s="22">
        <f t="shared" si="429"/>
        <v>54</v>
      </c>
      <c r="GW611" s="22">
        <f t="shared" si="429"/>
        <v>50.4</v>
      </c>
      <c r="GX611" s="22">
        <f t="shared" si="429"/>
        <v>47.3</v>
      </c>
      <c r="GY611" s="22">
        <f t="shared" si="429"/>
        <v>47</v>
      </c>
      <c r="GZ611" s="22">
        <f t="shared" si="429"/>
        <v>47.7</v>
      </c>
      <c r="HA611" s="22">
        <f t="shared" si="429"/>
        <v>49.5</v>
      </c>
      <c r="HB611" s="22">
        <f t="shared" si="429"/>
        <v>49</v>
      </c>
      <c r="HC611" s="22">
        <f t="shared" si="429"/>
        <v>48.3</v>
      </c>
      <c r="HD611" s="22">
        <f t="shared" si="429"/>
        <v>49.6</v>
      </c>
      <c r="HE611" s="22">
        <f t="shared" si="429"/>
        <v>47.6</v>
      </c>
      <c r="HF611" s="22">
        <f t="shared" si="429"/>
        <v>46.8</v>
      </c>
      <c r="HG611" s="22">
        <f t="shared" si="429"/>
        <v>50</v>
      </c>
      <c r="HH611" s="22">
        <f t="shared" si="429"/>
        <v>50.3</v>
      </c>
      <c r="HI611" s="22">
        <f t="shared" si="429"/>
        <v>50.5</v>
      </c>
      <c r="HJ611" s="22">
        <f t="shared" si="429"/>
        <v>49.7</v>
      </c>
      <c r="HK611" s="22">
        <f t="shared" si="429"/>
        <v>49.7</v>
      </c>
      <c r="HL611" s="22">
        <f t="shared" si="429"/>
        <v>47.2</v>
      </c>
      <c r="HM611" s="22">
        <f t="shared" si="429"/>
        <v>46.2</v>
      </c>
      <c r="HN611" s="22">
        <f t="shared" si="429"/>
        <v>48.5</v>
      </c>
      <c r="HO611" s="22">
        <f t="shared" si="429"/>
        <v>47.2</v>
      </c>
      <c r="HP611" s="22">
        <f t="shared" si="429"/>
        <v>46.6</v>
      </c>
      <c r="HQ611" s="22">
        <f t="shared" si="429"/>
        <v>46.1</v>
      </c>
      <c r="HR611" s="22">
        <f t="shared" si="429"/>
        <v>46</v>
      </c>
      <c r="HS611" s="22">
        <f t="shared" si="429"/>
        <v>45</v>
      </c>
      <c r="HT611" s="22">
        <f t="shared" si="429"/>
        <v>45.5</v>
      </c>
      <c r="HU611" s="22">
        <f t="shared" si="429"/>
        <v>48.1</v>
      </c>
      <c r="HV611" s="22">
        <f t="shared" si="429"/>
        <v>46.7</v>
      </c>
      <c r="HW611" s="22">
        <f t="shared" si="429"/>
        <v>46.7</v>
      </c>
      <c r="HX611" s="22">
        <f t="shared" si="429"/>
        <v>48.2</v>
      </c>
      <c r="HY611" s="22">
        <f t="shared" si="429"/>
        <v>48.7</v>
      </c>
      <c r="HZ611" s="22">
        <f t="shared" si="429"/>
        <v>46.2</v>
      </c>
      <c r="IA611" s="22">
        <f t="shared" si="429"/>
        <v>43.4</v>
      </c>
      <c r="IB611" s="22">
        <f t="shared" si="429"/>
        <v>47.2</v>
      </c>
      <c r="IC611" s="22">
        <f t="shared" si="429"/>
        <v>46.7</v>
      </c>
      <c r="ID611" s="22">
        <f t="shared" si="429"/>
        <v>46.9</v>
      </c>
      <c r="IE611" s="22">
        <f t="shared" si="429"/>
        <v>47.5</v>
      </c>
      <c r="IF611" s="22">
        <f t="shared" si="429"/>
        <v>48.1</v>
      </c>
      <c r="IG611" s="22">
        <f t="shared" si="429"/>
        <v>45.7</v>
      </c>
      <c r="IH611" s="22">
        <f t="shared" si="429"/>
        <v>45.9</v>
      </c>
      <c r="II611" s="22">
        <f t="shared" si="429"/>
        <v>47.5</v>
      </c>
      <c r="IJ611" s="22">
        <f t="shared" si="429"/>
        <v>46.1</v>
      </c>
      <c r="IK611" s="22">
        <f t="shared" si="429"/>
        <v>46.1</v>
      </c>
      <c r="IL611" s="22">
        <f t="shared" si="429"/>
        <v>46.6</v>
      </c>
      <c r="IM611" s="22">
        <f t="shared" si="429"/>
        <v>47.3</v>
      </c>
      <c r="IN611" s="22">
        <f t="shared" si="429"/>
        <v>45</v>
      </c>
      <c r="IO611" s="22">
        <f t="shared" si="429"/>
        <v>44.8</v>
      </c>
      <c r="IP611" s="22">
        <f t="shared" si="429"/>
        <v>47.7</v>
      </c>
      <c r="IQ611" s="22">
        <f t="shared" si="429"/>
        <v>48.4</v>
      </c>
      <c r="IR611" s="22">
        <f t="shared" si="429"/>
        <v>48.1</v>
      </c>
      <c r="IS611" s="22">
        <f t="shared" si="429"/>
        <v>47.7</v>
      </c>
    </row>
    <row r="612" spans="1:253" x14ac:dyDescent="0.2">
      <c r="A612" s="19" t="s">
        <v>47</v>
      </c>
      <c r="B612" s="22">
        <v>48</v>
      </c>
      <c r="C612" s="22">
        <v>46.3</v>
      </c>
      <c r="D612" s="22">
        <v>47.9</v>
      </c>
      <c r="E612" s="22">
        <v>48.4</v>
      </c>
      <c r="F612" s="22">
        <v>47.1</v>
      </c>
      <c r="G612" s="22">
        <v>46.3</v>
      </c>
      <c r="H612" s="22">
        <v>46.7</v>
      </c>
      <c r="I612" s="22">
        <v>48.9</v>
      </c>
      <c r="J612" s="22">
        <v>50</v>
      </c>
      <c r="K612" s="22">
        <v>53.6</v>
      </c>
      <c r="L612" s="22">
        <v>53.8</v>
      </c>
      <c r="M612" s="22">
        <v>50.2</v>
      </c>
      <c r="N612" s="22">
        <v>48.6</v>
      </c>
      <c r="O612" s="22">
        <v>45.6</v>
      </c>
      <c r="P612" s="22">
        <v>46.4</v>
      </c>
      <c r="Q612" s="22">
        <v>42.9</v>
      </c>
      <c r="R612" s="22">
        <v>46.3</v>
      </c>
      <c r="S612" s="22">
        <v>52.2</v>
      </c>
      <c r="T612" s="22">
        <v>53.8</v>
      </c>
      <c r="U612" s="22">
        <v>56.7</v>
      </c>
      <c r="V612" s="22">
        <v>56</v>
      </c>
      <c r="W612" s="22">
        <v>51.8</v>
      </c>
      <c r="X612" s="22">
        <v>46.2</v>
      </c>
      <c r="Y612" s="22">
        <v>44.5</v>
      </c>
      <c r="Z612" s="22">
        <v>47.4</v>
      </c>
      <c r="AA612" s="22">
        <v>46.5</v>
      </c>
      <c r="AB612" s="22">
        <v>49.3</v>
      </c>
      <c r="AC612" s="22">
        <v>54.8</v>
      </c>
      <c r="AD612" s="22">
        <v>58.3</v>
      </c>
      <c r="AE612" s="22">
        <v>60.2</v>
      </c>
      <c r="AF612" s="22">
        <v>57.7</v>
      </c>
      <c r="AG612" s="22">
        <v>56.4</v>
      </c>
      <c r="AH612" s="22">
        <v>55.8</v>
      </c>
      <c r="AI612" s="22">
        <v>50.7</v>
      </c>
      <c r="AJ612" s="22">
        <v>46.9</v>
      </c>
      <c r="AK612" s="22">
        <v>45.6</v>
      </c>
      <c r="AL612" s="22">
        <v>44.3</v>
      </c>
      <c r="AM612" s="22">
        <v>49.1</v>
      </c>
      <c r="AN612" s="22">
        <v>57.3</v>
      </c>
      <c r="AO612" s="22">
        <v>55.7</v>
      </c>
      <c r="AP612" s="22">
        <v>51.7</v>
      </c>
      <c r="AQ612" s="22">
        <v>56.5</v>
      </c>
      <c r="AR612" s="22">
        <v>55.2</v>
      </c>
      <c r="AS612" s="22">
        <v>54.9</v>
      </c>
      <c r="AT612" s="22">
        <v>56.5</v>
      </c>
      <c r="AU612" s="22">
        <v>59.7</v>
      </c>
      <c r="AV612" s="22">
        <v>56.7</v>
      </c>
      <c r="AW612" s="22">
        <v>50.8</v>
      </c>
      <c r="AX612" s="22">
        <v>48</v>
      </c>
      <c r="AY612" s="22">
        <v>49.1</v>
      </c>
      <c r="AZ612" s="22">
        <v>47</v>
      </c>
      <c r="BA612" s="21">
        <v>52</v>
      </c>
      <c r="BB612" s="21">
        <v>53.6</v>
      </c>
      <c r="BC612" s="21">
        <v>63.8</v>
      </c>
      <c r="BD612" s="21">
        <v>67.099999999999994</v>
      </c>
      <c r="BE612" s="21">
        <v>62.2</v>
      </c>
      <c r="BF612" s="21">
        <v>59.4</v>
      </c>
      <c r="BG612" s="21">
        <v>56.9</v>
      </c>
      <c r="BH612" s="21">
        <v>58.9</v>
      </c>
      <c r="BI612" s="21">
        <v>64.900000000000006</v>
      </c>
      <c r="BJ612" s="21">
        <v>63.6</v>
      </c>
      <c r="BK612" s="21">
        <v>65.3</v>
      </c>
      <c r="BL612" s="21">
        <v>65.599999999999994</v>
      </c>
      <c r="BM612" s="21">
        <v>68.727000000000004</v>
      </c>
      <c r="BN612" s="22">
        <v>64.5</v>
      </c>
      <c r="BO612" s="22">
        <v>74.7</v>
      </c>
      <c r="BP612" s="22">
        <v>82.2</v>
      </c>
      <c r="BQ612" s="22">
        <v>77.900000000000006</v>
      </c>
      <c r="BR612" s="22">
        <v>71.599999999999994</v>
      </c>
      <c r="BS612" s="22">
        <v>66</v>
      </c>
      <c r="BT612" s="22">
        <v>64.900000000000006</v>
      </c>
      <c r="BU612" s="22">
        <v>60.8</v>
      </c>
      <c r="BV612" s="22">
        <v>65</v>
      </c>
      <c r="BW612" s="22">
        <v>60.7</v>
      </c>
      <c r="BX612" s="22">
        <v>60.2</v>
      </c>
      <c r="BY612" s="22">
        <v>59.3</v>
      </c>
      <c r="BZ612" s="22">
        <v>56.1</v>
      </c>
      <c r="CA612" s="22">
        <v>51.2</v>
      </c>
      <c r="CB612" s="22">
        <v>48.8</v>
      </c>
      <c r="CC612" s="22">
        <v>51.4</v>
      </c>
      <c r="CD612" s="22">
        <v>53.8</v>
      </c>
      <c r="CE612" s="22">
        <v>54.8</v>
      </c>
      <c r="CF612" s="22">
        <v>51.7</v>
      </c>
      <c r="CG612" s="22">
        <v>49.7</v>
      </c>
      <c r="CH612" s="22">
        <v>53</v>
      </c>
      <c r="CI612" s="22">
        <v>50.6</v>
      </c>
      <c r="CJ612" s="22">
        <v>52.5</v>
      </c>
      <c r="CK612" s="22">
        <v>60.2</v>
      </c>
      <c r="CL612" s="22">
        <v>63.8</v>
      </c>
      <c r="CM612" s="22">
        <v>60.3</v>
      </c>
      <c r="CN612" s="22">
        <v>56.8</v>
      </c>
      <c r="CO612" s="22">
        <v>50.9</v>
      </c>
      <c r="CP612" s="22">
        <v>45.7</v>
      </c>
      <c r="CQ612" s="22">
        <v>47</v>
      </c>
      <c r="CR612" s="22">
        <v>45.7</v>
      </c>
      <c r="CS612" s="22">
        <v>50.6</v>
      </c>
      <c r="CT612" s="22">
        <v>54.1</v>
      </c>
      <c r="CU612" s="22">
        <v>50.9</v>
      </c>
      <c r="CV612" s="22">
        <v>48.4</v>
      </c>
      <c r="CW612" s="22">
        <v>48.3</v>
      </c>
      <c r="CX612" s="22">
        <v>48</v>
      </c>
      <c r="CY612" s="22">
        <v>48.2</v>
      </c>
      <c r="CZ612" s="22">
        <v>46.8</v>
      </c>
      <c r="DA612" s="22">
        <v>47.6</v>
      </c>
      <c r="DB612" s="22">
        <v>48.6</v>
      </c>
      <c r="DC612" s="22">
        <v>48.2</v>
      </c>
      <c r="DD612" s="22">
        <v>44.5</v>
      </c>
      <c r="DE612" s="22">
        <v>45.5</v>
      </c>
      <c r="DF612" s="22">
        <v>47.1</v>
      </c>
      <c r="DG612" s="22">
        <v>47.4</v>
      </c>
      <c r="DH612" s="22">
        <v>46.5</v>
      </c>
      <c r="DI612" s="22">
        <v>46.3</v>
      </c>
      <c r="DJ612" s="24">
        <v>46.4</v>
      </c>
      <c r="DK612" s="24">
        <v>45.1</v>
      </c>
      <c r="DL612" s="24">
        <v>46.6</v>
      </c>
      <c r="DM612" s="24">
        <v>49.2</v>
      </c>
      <c r="DN612" s="22">
        <v>47.5</v>
      </c>
      <c r="DO612" s="22">
        <v>47.7</v>
      </c>
      <c r="DP612" s="22">
        <v>47.4</v>
      </c>
      <c r="DQ612" s="24">
        <v>45.9</v>
      </c>
      <c r="DR612" s="24">
        <v>45</v>
      </c>
      <c r="DS612" s="22">
        <v>45.5</v>
      </c>
      <c r="DT612" s="22">
        <v>46.7</v>
      </c>
      <c r="DU612" s="22">
        <v>48</v>
      </c>
      <c r="DV612" s="22">
        <v>50.6</v>
      </c>
      <c r="DW612" s="22">
        <v>48.8</v>
      </c>
      <c r="DX612" s="22">
        <v>48</v>
      </c>
      <c r="DY612" s="22">
        <v>45.2</v>
      </c>
      <c r="DZ612" s="22">
        <v>44.7</v>
      </c>
      <c r="EA612" s="22">
        <v>46.8</v>
      </c>
      <c r="EB612" s="22">
        <v>48.3</v>
      </c>
      <c r="EC612" s="22">
        <v>50</v>
      </c>
      <c r="ED612" s="22">
        <v>49.5</v>
      </c>
      <c r="EE612" s="22">
        <v>47.9</v>
      </c>
      <c r="EF612" s="22">
        <v>45.4</v>
      </c>
      <c r="EG612" s="22">
        <v>48.2</v>
      </c>
      <c r="EH612" s="22">
        <v>50.3</v>
      </c>
      <c r="EI612" s="22">
        <v>47.8</v>
      </c>
      <c r="EJ612" s="22">
        <v>46.1</v>
      </c>
      <c r="EK612" s="22">
        <v>47.2</v>
      </c>
      <c r="EL612" s="22">
        <v>46.6</v>
      </c>
      <c r="EM612" s="22">
        <v>44.4</v>
      </c>
      <c r="EN612" s="22">
        <v>44.8</v>
      </c>
      <c r="EO612" s="22">
        <v>48.4</v>
      </c>
      <c r="EP612" s="22">
        <v>49.2</v>
      </c>
      <c r="EQ612" s="22">
        <v>49.8</v>
      </c>
      <c r="ER612" s="22">
        <v>48.9</v>
      </c>
      <c r="ES612" s="22">
        <v>50</v>
      </c>
      <c r="ET612" s="22">
        <v>47.1</v>
      </c>
      <c r="EU612" s="22">
        <v>46.4</v>
      </c>
      <c r="EV612" s="22">
        <v>49.5</v>
      </c>
      <c r="EW612" s="22">
        <v>49</v>
      </c>
      <c r="EX612" s="22">
        <v>48.8</v>
      </c>
      <c r="EY612" s="22">
        <v>47.7</v>
      </c>
      <c r="EZ612" s="22">
        <v>46.9</v>
      </c>
      <c r="FA612" s="22">
        <v>45.3</v>
      </c>
      <c r="FB612" s="22">
        <v>45.2</v>
      </c>
      <c r="FC612" s="22">
        <v>47.6</v>
      </c>
      <c r="FD612" s="22">
        <v>48.5</v>
      </c>
      <c r="FE612" s="22">
        <v>48.3</v>
      </c>
      <c r="FF612" s="22">
        <v>48.5</v>
      </c>
      <c r="FG612" s="22">
        <v>48.4</v>
      </c>
      <c r="FH612" s="22">
        <v>46.7</v>
      </c>
      <c r="FI612" s="22">
        <v>46.7</v>
      </c>
      <c r="FJ612" s="22">
        <v>48.8</v>
      </c>
      <c r="FK612" s="22">
        <v>48.6</v>
      </c>
      <c r="FL612" s="22">
        <v>49.4</v>
      </c>
      <c r="FM612" s="22">
        <v>48.9</v>
      </c>
      <c r="FN612" s="22">
        <v>50.9</v>
      </c>
      <c r="FO612" s="22">
        <v>49</v>
      </c>
      <c r="FP612" s="22">
        <v>46.8</v>
      </c>
      <c r="FQ612" s="22">
        <v>50.5</v>
      </c>
      <c r="FR612" s="22">
        <v>51.9</v>
      </c>
      <c r="FS612" s="22">
        <v>49.8</v>
      </c>
      <c r="FT612" s="22">
        <v>49.5</v>
      </c>
      <c r="FU612" s="22">
        <v>49.7</v>
      </c>
      <c r="FV612" s="22">
        <v>49.1</v>
      </c>
      <c r="FW612" s="22">
        <v>46.5</v>
      </c>
      <c r="FX612" s="22">
        <v>49.8</v>
      </c>
      <c r="FY612" s="22">
        <v>49.8</v>
      </c>
      <c r="FZ612" s="22">
        <v>49.3</v>
      </c>
      <c r="GA612" s="22">
        <v>48.7</v>
      </c>
      <c r="GB612" s="22">
        <v>49.1</v>
      </c>
      <c r="GC612" s="22">
        <v>48</v>
      </c>
      <c r="GD612" s="22">
        <v>49</v>
      </c>
      <c r="GE612" s="22">
        <v>51.6</v>
      </c>
      <c r="GF612" s="22">
        <v>52.4</v>
      </c>
      <c r="GG612" s="22">
        <v>50.3</v>
      </c>
      <c r="GH612" s="22">
        <v>47.7</v>
      </c>
      <c r="GI612" s="22">
        <v>47.3</v>
      </c>
      <c r="GJ612" s="22">
        <v>46.3</v>
      </c>
      <c r="GK612" s="22">
        <v>47.2</v>
      </c>
      <c r="GL612" s="22">
        <v>49.4</v>
      </c>
      <c r="GM612" s="22">
        <v>50.6</v>
      </c>
      <c r="GN612" s="22">
        <v>51</v>
      </c>
      <c r="GO612" s="22">
        <v>50</v>
      </c>
      <c r="GP612" s="22">
        <v>50</v>
      </c>
      <c r="GQ612" s="22">
        <v>49.5</v>
      </c>
      <c r="GR612" s="22">
        <v>50.3</v>
      </c>
      <c r="GS612" s="22">
        <v>52.1</v>
      </c>
      <c r="GT612" s="22">
        <v>52.3</v>
      </c>
      <c r="GU612" s="22">
        <v>52.1</v>
      </c>
      <c r="GV612" s="22">
        <v>54</v>
      </c>
      <c r="GW612" s="22">
        <v>50.4</v>
      </c>
      <c r="GX612" s="22">
        <v>47.3</v>
      </c>
      <c r="GY612" s="22">
        <v>47</v>
      </c>
      <c r="GZ612" s="22">
        <v>47.7</v>
      </c>
      <c r="HA612" s="22">
        <v>49.5</v>
      </c>
      <c r="HB612" s="22">
        <v>49</v>
      </c>
      <c r="HC612" s="22">
        <v>48.3</v>
      </c>
      <c r="HD612" s="22">
        <v>49.6</v>
      </c>
      <c r="HE612" s="22">
        <v>47.6</v>
      </c>
      <c r="HF612" s="22">
        <v>46.8</v>
      </c>
      <c r="HG612" s="22">
        <v>50</v>
      </c>
      <c r="HH612" s="22">
        <v>50.3</v>
      </c>
      <c r="HI612" s="22">
        <v>50.5</v>
      </c>
      <c r="HJ612" s="22">
        <v>49.7</v>
      </c>
      <c r="HK612" s="22">
        <v>49.7</v>
      </c>
      <c r="HL612" s="22">
        <v>47.2</v>
      </c>
      <c r="HM612" s="22">
        <v>46.2</v>
      </c>
      <c r="HN612" s="22">
        <v>48.5</v>
      </c>
      <c r="HO612" s="22">
        <v>47.2</v>
      </c>
      <c r="HP612" s="22">
        <v>46.6</v>
      </c>
      <c r="HQ612" s="22">
        <v>46.1</v>
      </c>
      <c r="HR612" s="22">
        <v>46</v>
      </c>
      <c r="HS612" s="22">
        <v>45</v>
      </c>
      <c r="HT612" s="22">
        <v>45.5</v>
      </c>
      <c r="HU612" s="22">
        <v>48.1</v>
      </c>
      <c r="HV612" s="22">
        <v>46.7</v>
      </c>
      <c r="HW612" s="22">
        <v>46.7</v>
      </c>
      <c r="HX612" s="22">
        <v>48.2</v>
      </c>
      <c r="HY612" s="22">
        <v>48.7</v>
      </c>
      <c r="HZ612" s="22">
        <v>46.2</v>
      </c>
      <c r="IA612" s="22">
        <v>43.4</v>
      </c>
      <c r="IB612" s="22">
        <v>47.2</v>
      </c>
      <c r="IC612" s="22">
        <v>46.7</v>
      </c>
      <c r="ID612" s="22">
        <v>46.9</v>
      </c>
      <c r="IE612" s="22">
        <v>47.5</v>
      </c>
      <c r="IF612" s="22">
        <v>48.1</v>
      </c>
      <c r="IG612" s="22">
        <v>45.7</v>
      </c>
      <c r="IH612" s="22">
        <v>45.9</v>
      </c>
      <c r="II612" s="22">
        <v>47.5</v>
      </c>
      <c r="IJ612" s="22">
        <v>46.1</v>
      </c>
      <c r="IK612" s="22">
        <v>46.1</v>
      </c>
      <c r="IL612" s="22">
        <v>46.6</v>
      </c>
      <c r="IM612" s="22">
        <v>47.3</v>
      </c>
      <c r="IN612" s="22">
        <v>45</v>
      </c>
      <c r="IO612" s="22">
        <v>44.8</v>
      </c>
      <c r="IP612" s="22">
        <v>47.7</v>
      </c>
      <c r="IQ612" s="22">
        <v>48.4</v>
      </c>
      <c r="IR612" s="22">
        <v>48.1</v>
      </c>
      <c r="IS612" s="22">
        <v>47.7</v>
      </c>
    </row>
    <row r="613" spans="1:253" x14ac:dyDescent="0.2">
      <c r="A613" s="19" t="s">
        <v>48</v>
      </c>
      <c r="B613" s="64">
        <f t="shared" ref="B613:BM613" si="430">B612-(B607/1000)</f>
        <v>46.651000000000003</v>
      </c>
      <c r="C613" s="64">
        <f t="shared" si="430"/>
        <v>44.975999999999999</v>
      </c>
      <c r="D613" s="64">
        <f t="shared" si="430"/>
        <v>44.992999999999995</v>
      </c>
      <c r="E613" s="64">
        <f t="shared" si="430"/>
        <v>47.058</v>
      </c>
      <c r="F613" s="64">
        <f t="shared" si="430"/>
        <v>47.146999999999998</v>
      </c>
      <c r="G613" s="64">
        <f t="shared" si="430"/>
        <v>47.349999999999994</v>
      </c>
      <c r="H613" s="64">
        <f t="shared" si="430"/>
        <v>46.786000000000001</v>
      </c>
      <c r="I613" s="64">
        <f t="shared" si="430"/>
        <v>47.796999999999997</v>
      </c>
      <c r="J613" s="64">
        <f t="shared" si="430"/>
        <v>47.679000000000002</v>
      </c>
      <c r="K613" s="64">
        <f t="shared" si="430"/>
        <v>45.777999999999999</v>
      </c>
      <c r="L613" s="64">
        <f t="shared" si="430"/>
        <v>48.072999999999993</v>
      </c>
      <c r="M613" s="64">
        <f t="shared" si="430"/>
        <v>48.225000000000001</v>
      </c>
      <c r="N613" s="64">
        <f t="shared" si="430"/>
        <v>48.582999999999998</v>
      </c>
      <c r="O613" s="64">
        <f t="shared" si="430"/>
        <v>48.876000000000005</v>
      </c>
      <c r="P613" s="64">
        <f t="shared" si="430"/>
        <v>49.003999999999998</v>
      </c>
      <c r="Q613" s="64">
        <f t="shared" si="430"/>
        <v>47.08</v>
      </c>
      <c r="R613" s="64">
        <f t="shared" si="430"/>
        <v>47.778999999999996</v>
      </c>
      <c r="S613" s="64">
        <f t="shared" si="430"/>
        <v>49.932000000000002</v>
      </c>
      <c r="T613" s="64">
        <f t="shared" si="430"/>
        <v>50.074999999999996</v>
      </c>
      <c r="U613" s="64">
        <f t="shared" si="430"/>
        <v>50.491</v>
      </c>
      <c r="V613" s="64">
        <f t="shared" si="430"/>
        <v>50.789000000000001</v>
      </c>
      <c r="W613" s="64">
        <f t="shared" si="430"/>
        <v>51.108999999999995</v>
      </c>
      <c r="X613" s="64">
        <f t="shared" si="430"/>
        <v>49.187000000000005</v>
      </c>
      <c r="Y613" s="64">
        <f t="shared" si="430"/>
        <v>49.268000000000001</v>
      </c>
      <c r="Z613" s="64">
        <f t="shared" si="430"/>
        <v>52.21</v>
      </c>
      <c r="AA613" s="64">
        <f t="shared" si="430"/>
        <v>52.528999999999996</v>
      </c>
      <c r="AB613" s="64">
        <f t="shared" si="430"/>
        <v>52.838999999999999</v>
      </c>
      <c r="AC613" s="64">
        <f t="shared" si="430"/>
        <v>53.175999999999995</v>
      </c>
      <c r="AD613" s="64">
        <f t="shared" si="430"/>
        <v>53.644999999999996</v>
      </c>
      <c r="AE613" s="64">
        <f t="shared" si="430"/>
        <v>51.522000000000006</v>
      </c>
      <c r="AF613" s="64">
        <f t="shared" si="430"/>
        <v>51.847000000000001</v>
      </c>
      <c r="AG613" s="64">
        <f t="shared" si="430"/>
        <v>54.637999999999998</v>
      </c>
      <c r="AH613" s="64">
        <f t="shared" si="430"/>
        <v>55.071999999999996</v>
      </c>
      <c r="AI613" s="64">
        <f t="shared" si="430"/>
        <v>54.988</v>
      </c>
      <c r="AJ613" s="64">
        <f t="shared" si="430"/>
        <v>55.599999999999994</v>
      </c>
      <c r="AK613" s="64">
        <f t="shared" si="430"/>
        <v>55.876000000000005</v>
      </c>
      <c r="AL613" s="64">
        <f t="shared" si="430"/>
        <v>53.768999999999998</v>
      </c>
      <c r="AM613" s="64">
        <f t="shared" si="430"/>
        <v>53.846000000000004</v>
      </c>
      <c r="AN613" s="64">
        <f t="shared" si="430"/>
        <v>57.331999999999994</v>
      </c>
      <c r="AO613" s="64">
        <f t="shared" si="430"/>
        <v>57.737000000000002</v>
      </c>
      <c r="AP613" s="64">
        <f t="shared" si="430"/>
        <v>58.094000000000001</v>
      </c>
      <c r="AQ613" s="64">
        <f t="shared" si="430"/>
        <v>58.9</v>
      </c>
      <c r="AR613" s="64">
        <f t="shared" si="430"/>
        <v>58.95</v>
      </c>
      <c r="AS613" s="64">
        <f t="shared" si="430"/>
        <v>56.655999999999999</v>
      </c>
      <c r="AT613" s="64">
        <f t="shared" si="430"/>
        <v>57.151000000000003</v>
      </c>
      <c r="AU613" s="64">
        <f t="shared" si="430"/>
        <v>60.157000000000004</v>
      </c>
      <c r="AV613" s="64">
        <f t="shared" si="430"/>
        <v>60.649000000000001</v>
      </c>
      <c r="AW613" s="64">
        <f t="shared" si="430"/>
        <v>61.089999999999996</v>
      </c>
      <c r="AX613" s="64">
        <f t="shared" si="430"/>
        <v>61.426000000000002</v>
      </c>
      <c r="AY613" s="64">
        <f t="shared" si="430"/>
        <v>61.957000000000001</v>
      </c>
      <c r="AZ613" s="64">
        <f t="shared" si="430"/>
        <v>59.823999999999998</v>
      </c>
      <c r="BA613" s="64">
        <f t="shared" si="430"/>
        <v>60.115000000000002</v>
      </c>
      <c r="BB613" s="64">
        <f t="shared" si="430"/>
        <v>63.433999999999997</v>
      </c>
      <c r="BC613" s="64">
        <f t="shared" si="430"/>
        <v>63.870999999999995</v>
      </c>
      <c r="BD613" s="64">
        <f t="shared" si="430"/>
        <v>64.247</v>
      </c>
      <c r="BE613" s="64">
        <f t="shared" si="430"/>
        <v>64.534999999999997</v>
      </c>
      <c r="BF613" s="64">
        <f t="shared" si="430"/>
        <v>65.328999999999994</v>
      </c>
      <c r="BG613" s="64">
        <f t="shared" si="430"/>
        <v>62.870999999999995</v>
      </c>
      <c r="BH613" s="64">
        <f t="shared" si="430"/>
        <v>64.105000000000004</v>
      </c>
      <c r="BI613" s="64">
        <f t="shared" si="430"/>
        <v>67.382000000000005</v>
      </c>
      <c r="BJ613" s="64">
        <f t="shared" si="430"/>
        <v>67.718999999999994</v>
      </c>
      <c r="BK613" s="64">
        <f t="shared" si="430"/>
        <v>68.350999999999999</v>
      </c>
      <c r="BL613" s="64">
        <f t="shared" si="430"/>
        <v>68.850999999999999</v>
      </c>
      <c r="BM613" s="64">
        <f t="shared" si="430"/>
        <v>68.727000000000004</v>
      </c>
      <c r="BN613" s="64">
        <f t="shared" ref="BN613:DY613" si="431">BN612-(BN607/1000)</f>
        <v>64.5</v>
      </c>
      <c r="BO613" s="64">
        <f t="shared" si="431"/>
        <v>74.7</v>
      </c>
      <c r="BP613" s="64">
        <f t="shared" si="431"/>
        <v>82.2</v>
      </c>
      <c r="BQ613" s="64">
        <f t="shared" si="431"/>
        <v>77.900000000000006</v>
      </c>
      <c r="BR613" s="64">
        <f t="shared" si="431"/>
        <v>71.599999999999994</v>
      </c>
      <c r="BS613" s="64">
        <f t="shared" si="431"/>
        <v>66</v>
      </c>
      <c r="BT613" s="64">
        <f t="shared" si="431"/>
        <v>64.900000000000006</v>
      </c>
      <c r="BU613" s="64">
        <f t="shared" si="431"/>
        <v>60.8</v>
      </c>
      <c r="BV613" s="64">
        <f t="shared" si="431"/>
        <v>65</v>
      </c>
      <c r="BW613" s="64">
        <f t="shared" si="431"/>
        <v>60.7</v>
      </c>
      <c r="BX613" s="64">
        <f t="shared" si="431"/>
        <v>60.2</v>
      </c>
      <c r="BY613" s="64">
        <f t="shared" si="431"/>
        <v>59.3</v>
      </c>
      <c r="BZ613" s="64">
        <f t="shared" si="431"/>
        <v>56.1</v>
      </c>
      <c r="CA613" s="64">
        <f t="shared" si="431"/>
        <v>51.2</v>
      </c>
      <c r="CB613" s="64">
        <f t="shared" si="431"/>
        <v>48.8</v>
      </c>
      <c r="CC613" s="64">
        <f t="shared" si="431"/>
        <v>51.4</v>
      </c>
      <c r="CD613" s="64">
        <f t="shared" si="431"/>
        <v>53.8</v>
      </c>
      <c r="CE613" s="64">
        <f t="shared" si="431"/>
        <v>54.8</v>
      </c>
      <c r="CF613" s="64">
        <f t="shared" si="431"/>
        <v>51.7</v>
      </c>
      <c r="CG613" s="64">
        <f t="shared" si="431"/>
        <v>49.7</v>
      </c>
      <c r="CH613" s="64">
        <f t="shared" si="431"/>
        <v>53</v>
      </c>
      <c r="CI613" s="64">
        <f t="shared" si="431"/>
        <v>50.6</v>
      </c>
      <c r="CJ613" s="64">
        <f t="shared" si="431"/>
        <v>52.5</v>
      </c>
      <c r="CK613" s="64">
        <f t="shared" si="431"/>
        <v>60.2</v>
      </c>
      <c r="CL613" s="64">
        <f t="shared" si="431"/>
        <v>63.8</v>
      </c>
      <c r="CM613" s="64">
        <f t="shared" si="431"/>
        <v>60.3</v>
      </c>
      <c r="CN613" s="64">
        <f t="shared" si="431"/>
        <v>56.8</v>
      </c>
      <c r="CO613" s="64">
        <f t="shared" si="431"/>
        <v>50.9</v>
      </c>
      <c r="CP613" s="64">
        <f t="shared" si="431"/>
        <v>45.7</v>
      </c>
      <c r="CQ613" s="64">
        <f t="shared" si="431"/>
        <v>47</v>
      </c>
      <c r="CR613" s="64">
        <f t="shared" si="431"/>
        <v>45.7</v>
      </c>
      <c r="CS613" s="64">
        <f t="shared" si="431"/>
        <v>50.6</v>
      </c>
      <c r="CT613" s="64">
        <f t="shared" si="431"/>
        <v>54.1</v>
      </c>
      <c r="CU613" s="64">
        <f t="shared" si="431"/>
        <v>50.9</v>
      </c>
      <c r="CV613" s="64">
        <f t="shared" si="431"/>
        <v>48.4</v>
      </c>
      <c r="CW613" s="64">
        <f t="shared" si="431"/>
        <v>48.3</v>
      </c>
      <c r="CX613" s="64">
        <f t="shared" si="431"/>
        <v>48</v>
      </c>
      <c r="CY613" s="64">
        <f t="shared" si="431"/>
        <v>48.2</v>
      </c>
      <c r="CZ613" s="64">
        <f t="shared" si="431"/>
        <v>46.8</v>
      </c>
      <c r="DA613" s="64">
        <f t="shared" si="431"/>
        <v>47.6</v>
      </c>
      <c r="DB613" s="64">
        <f t="shared" si="431"/>
        <v>48.6</v>
      </c>
      <c r="DC613" s="64">
        <f t="shared" si="431"/>
        <v>48.2</v>
      </c>
      <c r="DD613" s="64">
        <f t="shared" si="431"/>
        <v>44.5</v>
      </c>
      <c r="DE613" s="64">
        <f t="shared" si="431"/>
        <v>45.5</v>
      </c>
      <c r="DF613" s="64">
        <f t="shared" si="431"/>
        <v>47.1</v>
      </c>
      <c r="DG613" s="64">
        <f t="shared" si="431"/>
        <v>47.4</v>
      </c>
      <c r="DH613" s="64">
        <f t="shared" si="431"/>
        <v>46.5</v>
      </c>
      <c r="DI613" s="64">
        <f t="shared" si="431"/>
        <v>46.3</v>
      </c>
      <c r="DJ613" s="64">
        <f t="shared" si="431"/>
        <v>46.4</v>
      </c>
      <c r="DK613" s="64">
        <f t="shared" si="431"/>
        <v>45.1</v>
      </c>
      <c r="DL613" s="64">
        <f t="shared" si="431"/>
        <v>46.6</v>
      </c>
      <c r="DM613" s="64">
        <f t="shared" si="431"/>
        <v>49.2</v>
      </c>
      <c r="DN613" s="64">
        <f t="shared" si="431"/>
        <v>47.5</v>
      </c>
      <c r="DO613" s="64">
        <f t="shared" si="431"/>
        <v>47.7</v>
      </c>
      <c r="DP613" s="64">
        <f t="shared" si="431"/>
        <v>47.4</v>
      </c>
      <c r="DQ613" s="64">
        <f t="shared" si="431"/>
        <v>45.9</v>
      </c>
      <c r="DR613" s="64">
        <f t="shared" si="431"/>
        <v>45</v>
      </c>
      <c r="DS613" s="64">
        <f t="shared" si="431"/>
        <v>45.5</v>
      </c>
      <c r="DT613" s="64">
        <f t="shared" si="431"/>
        <v>46.7</v>
      </c>
      <c r="DU613" s="64">
        <f t="shared" si="431"/>
        <v>48</v>
      </c>
      <c r="DV613" s="64">
        <f t="shared" si="431"/>
        <v>50.6</v>
      </c>
      <c r="DW613" s="64">
        <f t="shared" si="431"/>
        <v>48.8</v>
      </c>
      <c r="DX613" s="64">
        <f t="shared" si="431"/>
        <v>48</v>
      </c>
      <c r="DY613" s="64">
        <f t="shared" si="431"/>
        <v>45.2</v>
      </c>
      <c r="DZ613" s="64">
        <f t="shared" ref="DZ613:GK613" si="432">DZ612-(DZ607/1000)</f>
        <v>44.7</v>
      </c>
      <c r="EA613" s="64">
        <f t="shared" si="432"/>
        <v>46.8</v>
      </c>
      <c r="EB613" s="64">
        <f t="shared" si="432"/>
        <v>48.3</v>
      </c>
      <c r="EC613" s="64">
        <f t="shared" si="432"/>
        <v>50</v>
      </c>
      <c r="ED613" s="64">
        <f t="shared" si="432"/>
        <v>49.5</v>
      </c>
      <c r="EE613" s="64">
        <f t="shared" si="432"/>
        <v>47.9</v>
      </c>
      <c r="EF613" s="64">
        <f t="shared" si="432"/>
        <v>45.4</v>
      </c>
      <c r="EG613" s="64">
        <f t="shared" si="432"/>
        <v>48.2</v>
      </c>
      <c r="EH613" s="64">
        <f t="shared" si="432"/>
        <v>50.3</v>
      </c>
      <c r="EI613" s="64">
        <f t="shared" si="432"/>
        <v>47.8</v>
      </c>
      <c r="EJ613" s="64">
        <f t="shared" si="432"/>
        <v>46.1</v>
      </c>
      <c r="EK613" s="64">
        <f t="shared" si="432"/>
        <v>47.2</v>
      </c>
      <c r="EL613" s="64">
        <f t="shared" si="432"/>
        <v>46.6</v>
      </c>
      <c r="EM613" s="64">
        <f t="shared" si="432"/>
        <v>44.4</v>
      </c>
      <c r="EN613" s="64">
        <f t="shared" si="432"/>
        <v>44.8</v>
      </c>
      <c r="EO613" s="64">
        <f t="shared" si="432"/>
        <v>48.4</v>
      </c>
      <c r="EP613" s="64">
        <f t="shared" si="432"/>
        <v>49.2</v>
      </c>
      <c r="EQ613" s="64">
        <f t="shared" si="432"/>
        <v>49.8</v>
      </c>
      <c r="ER613" s="64">
        <f t="shared" si="432"/>
        <v>48.9</v>
      </c>
      <c r="ES613" s="64">
        <f t="shared" si="432"/>
        <v>50</v>
      </c>
      <c r="ET613" s="64">
        <f t="shared" si="432"/>
        <v>47.1</v>
      </c>
      <c r="EU613" s="64">
        <f t="shared" si="432"/>
        <v>46.4</v>
      </c>
      <c r="EV613" s="64">
        <f t="shared" si="432"/>
        <v>49.5</v>
      </c>
      <c r="EW613" s="64">
        <f t="shared" si="432"/>
        <v>49</v>
      </c>
      <c r="EX613" s="64">
        <f t="shared" si="432"/>
        <v>48.8</v>
      </c>
      <c r="EY613" s="64">
        <f t="shared" si="432"/>
        <v>47.7</v>
      </c>
      <c r="EZ613" s="64">
        <f t="shared" si="432"/>
        <v>46.9</v>
      </c>
      <c r="FA613" s="64">
        <f t="shared" si="432"/>
        <v>45.3</v>
      </c>
      <c r="FB613" s="64">
        <f t="shared" si="432"/>
        <v>45.2</v>
      </c>
      <c r="FC613" s="64">
        <f t="shared" si="432"/>
        <v>47.6</v>
      </c>
      <c r="FD613" s="64">
        <f t="shared" si="432"/>
        <v>48.5</v>
      </c>
      <c r="FE613" s="64">
        <f t="shared" si="432"/>
        <v>48.3</v>
      </c>
      <c r="FF613" s="64">
        <f t="shared" si="432"/>
        <v>48.5</v>
      </c>
      <c r="FG613" s="64">
        <f t="shared" si="432"/>
        <v>48.4</v>
      </c>
      <c r="FH613" s="64">
        <f t="shared" si="432"/>
        <v>46.7</v>
      </c>
      <c r="FI613" s="64">
        <f t="shared" si="432"/>
        <v>46.7</v>
      </c>
      <c r="FJ613" s="64">
        <f t="shared" si="432"/>
        <v>48.8</v>
      </c>
      <c r="FK613" s="64">
        <f t="shared" si="432"/>
        <v>48.6</v>
      </c>
      <c r="FL613" s="64">
        <f t="shared" si="432"/>
        <v>49.4</v>
      </c>
      <c r="FM613" s="64">
        <f t="shared" si="432"/>
        <v>48.9</v>
      </c>
      <c r="FN613" s="64">
        <f t="shared" si="432"/>
        <v>50.9</v>
      </c>
      <c r="FO613" s="64">
        <f t="shared" si="432"/>
        <v>49</v>
      </c>
      <c r="FP613" s="64">
        <f t="shared" si="432"/>
        <v>46.8</v>
      </c>
      <c r="FQ613" s="64">
        <f t="shared" si="432"/>
        <v>50.5</v>
      </c>
      <c r="FR613" s="64">
        <f t="shared" si="432"/>
        <v>51.9</v>
      </c>
      <c r="FS613" s="64">
        <f t="shared" si="432"/>
        <v>49.8</v>
      </c>
      <c r="FT613" s="64">
        <f t="shared" si="432"/>
        <v>49.5</v>
      </c>
      <c r="FU613" s="64">
        <f t="shared" si="432"/>
        <v>49.7</v>
      </c>
      <c r="FV613" s="64">
        <f t="shared" si="432"/>
        <v>49.1</v>
      </c>
      <c r="FW613" s="64">
        <f t="shared" si="432"/>
        <v>46.5</v>
      </c>
      <c r="FX613" s="64">
        <f t="shared" si="432"/>
        <v>49.8</v>
      </c>
      <c r="FY613" s="64">
        <f t="shared" si="432"/>
        <v>49.8</v>
      </c>
      <c r="FZ613" s="64">
        <f t="shared" si="432"/>
        <v>49.3</v>
      </c>
      <c r="GA613" s="64">
        <f t="shared" si="432"/>
        <v>48.7</v>
      </c>
      <c r="GB613" s="64">
        <f t="shared" si="432"/>
        <v>49.1</v>
      </c>
      <c r="GC613" s="64">
        <f t="shared" si="432"/>
        <v>48</v>
      </c>
      <c r="GD613" s="64">
        <f t="shared" si="432"/>
        <v>49</v>
      </c>
      <c r="GE613" s="64">
        <f t="shared" si="432"/>
        <v>51.6</v>
      </c>
      <c r="GF613" s="64">
        <f t="shared" si="432"/>
        <v>52.4</v>
      </c>
      <c r="GG613" s="64">
        <f t="shared" si="432"/>
        <v>50.3</v>
      </c>
      <c r="GH613" s="64">
        <f t="shared" si="432"/>
        <v>47.7</v>
      </c>
      <c r="GI613" s="64">
        <f t="shared" si="432"/>
        <v>47.3</v>
      </c>
      <c r="GJ613" s="64">
        <f t="shared" si="432"/>
        <v>46.3</v>
      </c>
      <c r="GK613" s="64">
        <f t="shared" si="432"/>
        <v>47.2</v>
      </c>
      <c r="GL613" s="64">
        <f t="shared" ref="GL613:IB613" si="433">GL612-(GL607/1000)</f>
        <v>49.4</v>
      </c>
      <c r="GM613" s="64">
        <f t="shared" si="433"/>
        <v>50.6</v>
      </c>
      <c r="GN613" s="64">
        <f t="shared" si="433"/>
        <v>51</v>
      </c>
      <c r="GO613" s="64">
        <f t="shared" si="433"/>
        <v>50</v>
      </c>
      <c r="GP613" s="64">
        <f t="shared" si="433"/>
        <v>50</v>
      </c>
      <c r="GQ613" s="64">
        <f t="shared" si="433"/>
        <v>49.5</v>
      </c>
      <c r="GR613" s="64">
        <f t="shared" si="433"/>
        <v>50.3</v>
      </c>
      <c r="GS613" s="64">
        <f t="shared" si="433"/>
        <v>52.1</v>
      </c>
      <c r="GT613" s="64">
        <f t="shared" si="433"/>
        <v>52.3</v>
      </c>
      <c r="GU613" s="64">
        <f t="shared" si="433"/>
        <v>52.1</v>
      </c>
      <c r="GV613" s="64">
        <f t="shared" si="433"/>
        <v>54</v>
      </c>
      <c r="GW613" s="64">
        <f t="shared" si="433"/>
        <v>50.4</v>
      </c>
      <c r="GX613" s="64">
        <f t="shared" si="433"/>
        <v>47.3</v>
      </c>
      <c r="GY613" s="64">
        <f t="shared" si="433"/>
        <v>47</v>
      </c>
      <c r="GZ613" s="64">
        <f t="shared" si="433"/>
        <v>47.7</v>
      </c>
      <c r="HA613" s="64">
        <f t="shared" si="433"/>
        <v>49.5</v>
      </c>
      <c r="HB613" s="64">
        <f t="shared" si="433"/>
        <v>49</v>
      </c>
      <c r="HC613" s="64">
        <f t="shared" si="433"/>
        <v>48.3</v>
      </c>
      <c r="HD613" s="64">
        <f t="shared" si="433"/>
        <v>49.6</v>
      </c>
      <c r="HE613" s="64">
        <f t="shared" si="433"/>
        <v>47.6</v>
      </c>
      <c r="HF613" s="64">
        <f t="shared" si="433"/>
        <v>46.8</v>
      </c>
      <c r="HG613" s="64">
        <f t="shared" si="433"/>
        <v>50</v>
      </c>
      <c r="HH613" s="64">
        <f t="shared" si="433"/>
        <v>50.3</v>
      </c>
      <c r="HI613" s="64">
        <f t="shared" si="433"/>
        <v>50.5</v>
      </c>
      <c r="HJ613" s="64">
        <f t="shared" si="433"/>
        <v>49.7</v>
      </c>
      <c r="HK613" s="64">
        <f t="shared" si="433"/>
        <v>49.7</v>
      </c>
      <c r="HL613" s="64">
        <f t="shared" si="433"/>
        <v>47.2</v>
      </c>
      <c r="HM613" s="64">
        <f t="shared" si="433"/>
        <v>46.2</v>
      </c>
      <c r="HN613" s="64">
        <f t="shared" si="433"/>
        <v>48.5</v>
      </c>
      <c r="HO613" s="64">
        <f t="shared" si="433"/>
        <v>47.2</v>
      </c>
      <c r="HP613" s="64">
        <f t="shared" si="433"/>
        <v>46.6</v>
      </c>
      <c r="HQ613" s="64">
        <f t="shared" si="433"/>
        <v>46.1</v>
      </c>
      <c r="HR613" s="64">
        <f t="shared" si="433"/>
        <v>46</v>
      </c>
      <c r="HS613" s="64">
        <f t="shared" si="433"/>
        <v>45</v>
      </c>
      <c r="HT613" s="64">
        <f t="shared" si="433"/>
        <v>45.5</v>
      </c>
      <c r="HU613" s="64">
        <f t="shared" si="433"/>
        <v>48.1</v>
      </c>
      <c r="HV613" s="64">
        <f t="shared" si="433"/>
        <v>46.7</v>
      </c>
      <c r="HW613" s="64">
        <f t="shared" si="433"/>
        <v>46.7</v>
      </c>
      <c r="HX613" s="64">
        <f t="shared" si="433"/>
        <v>48.2</v>
      </c>
      <c r="HY613" s="64">
        <f t="shared" si="433"/>
        <v>48.7</v>
      </c>
      <c r="HZ613" s="64">
        <f t="shared" si="433"/>
        <v>46.2</v>
      </c>
      <c r="IA613" s="64">
        <f t="shared" si="433"/>
        <v>43.4</v>
      </c>
      <c r="IB613" s="64">
        <f t="shared" si="433"/>
        <v>47.2</v>
      </c>
      <c r="IC613" s="22">
        <f t="shared" ref="IC613:IN613" si="434">IC612-(IB608/1000)</f>
        <v>46.652732</v>
      </c>
      <c r="ID613" s="22">
        <f t="shared" si="434"/>
        <v>46.852775000000001</v>
      </c>
      <c r="IE613" s="22">
        <f t="shared" si="434"/>
        <v>47.452713000000003</v>
      </c>
      <c r="IF613" s="22">
        <f t="shared" si="434"/>
        <v>48.052992000000003</v>
      </c>
      <c r="IG613" s="22">
        <f t="shared" si="434"/>
        <v>45.653775000000003</v>
      </c>
      <c r="IH613" s="22">
        <f t="shared" si="434"/>
        <v>45.855285000000002</v>
      </c>
      <c r="II613" s="22">
        <f t="shared" si="434"/>
        <v>47.455271000000003</v>
      </c>
      <c r="IJ613" s="22">
        <f t="shared" si="434"/>
        <v>46.053080999999999</v>
      </c>
      <c r="IK613" s="22">
        <f t="shared" si="434"/>
        <v>46.053445000000004</v>
      </c>
      <c r="IL613" s="22">
        <f t="shared" si="434"/>
        <v>46.553263000000001</v>
      </c>
      <c r="IM613" s="22">
        <f t="shared" si="434"/>
        <v>47.253343999999998</v>
      </c>
      <c r="IN613" s="22">
        <f t="shared" si="434"/>
        <v>44.953304000000003</v>
      </c>
      <c r="IO613" s="64">
        <f>IO612-(IO607/1000)</f>
        <v>44.8</v>
      </c>
      <c r="IP613" s="64">
        <f>IP612-(IP607/1000)</f>
        <v>47.7</v>
      </c>
      <c r="IQ613" s="64">
        <f>IQ612-(IQ607/1000)</f>
        <v>48.4</v>
      </c>
      <c r="IR613" s="64">
        <f>IR612-(IR607/1000)</f>
        <v>48.1</v>
      </c>
      <c r="IS613" s="64">
        <f>IS612-(IS607/1000)</f>
        <v>47.7</v>
      </c>
    </row>
    <row r="614" spans="1:253" x14ac:dyDescent="0.2">
      <c r="A614" s="22" t="s">
        <v>7</v>
      </c>
      <c r="B614" s="24">
        <f t="shared" ref="B614:BM614" si="435">B607/1000</f>
        <v>1.349</v>
      </c>
      <c r="C614" s="24">
        <f t="shared" si="435"/>
        <v>1.3240000000000001</v>
      </c>
      <c r="D614" s="24">
        <f t="shared" si="435"/>
        <v>2.907</v>
      </c>
      <c r="E614" s="24">
        <f t="shared" si="435"/>
        <v>1.3420000000000001</v>
      </c>
      <c r="F614" s="24">
        <f t="shared" si="435"/>
        <v>-4.7E-2</v>
      </c>
      <c r="G614" s="24">
        <f t="shared" si="435"/>
        <v>-1.05</v>
      </c>
      <c r="H614" s="24">
        <f t="shared" si="435"/>
        <v>-8.5999999999999993E-2</v>
      </c>
      <c r="I614" s="24">
        <f t="shared" si="435"/>
        <v>1.103</v>
      </c>
      <c r="J614" s="24">
        <f t="shared" si="435"/>
        <v>2.3210000000000002</v>
      </c>
      <c r="K614" s="24">
        <f t="shared" si="435"/>
        <v>7.8220000000000001</v>
      </c>
      <c r="L614" s="24">
        <f t="shared" si="435"/>
        <v>5.7270000000000003</v>
      </c>
      <c r="M614" s="24">
        <f t="shared" si="435"/>
        <v>1.9750000000000001</v>
      </c>
      <c r="N614" s="24">
        <f t="shared" si="435"/>
        <v>1.7000000000000001E-2</v>
      </c>
      <c r="O614" s="24">
        <f t="shared" si="435"/>
        <v>-3.2759999999999998</v>
      </c>
      <c r="P614" s="24">
        <f t="shared" si="435"/>
        <v>-2.6040000000000001</v>
      </c>
      <c r="Q614" s="24">
        <f t="shared" si="435"/>
        <v>-4.18</v>
      </c>
      <c r="R614" s="24">
        <f t="shared" si="435"/>
        <v>-1.4790000000000001</v>
      </c>
      <c r="S614" s="24">
        <f t="shared" si="435"/>
        <v>2.2679999999999998</v>
      </c>
      <c r="T614" s="24">
        <f t="shared" si="435"/>
        <v>3.7250000000000001</v>
      </c>
      <c r="U614" s="24">
        <f t="shared" si="435"/>
        <v>6.2089999999999996</v>
      </c>
      <c r="V614" s="24">
        <f t="shared" si="435"/>
        <v>5.2110000000000003</v>
      </c>
      <c r="W614" s="24">
        <f t="shared" si="435"/>
        <v>0.69099999999999995</v>
      </c>
      <c r="X614" s="24">
        <f t="shared" si="435"/>
        <v>-2.9870000000000001</v>
      </c>
      <c r="Y614" s="24">
        <f t="shared" si="435"/>
        <v>-4.7679999999999998</v>
      </c>
      <c r="Z614" s="24">
        <f t="shared" si="435"/>
        <v>-4.8099999999999996</v>
      </c>
      <c r="AA614" s="24">
        <f t="shared" si="435"/>
        <v>-6.0289999999999999</v>
      </c>
      <c r="AB614" s="24">
        <f t="shared" si="435"/>
        <v>-3.5390000000000001</v>
      </c>
      <c r="AC614" s="24">
        <f t="shared" si="435"/>
        <v>1.6240000000000001</v>
      </c>
      <c r="AD614" s="24">
        <f t="shared" si="435"/>
        <v>4.6550000000000002</v>
      </c>
      <c r="AE614" s="24">
        <f t="shared" si="435"/>
        <v>8.6780000000000008</v>
      </c>
      <c r="AF614" s="24">
        <f t="shared" si="435"/>
        <v>5.8529999999999998</v>
      </c>
      <c r="AG614" s="24">
        <f t="shared" si="435"/>
        <v>1.762</v>
      </c>
      <c r="AH614" s="24">
        <f t="shared" si="435"/>
        <v>0.72799999999999998</v>
      </c>
      <c r="AI614" s="24">
        <f t="shared" si="435"/>
        <v>-4.2880000000000003</v>
      </c>
      <c r="AJ614" s="24">
        <f t="shared" si="435"/>
        <v>-8.6999999999999993</v>
      </c>
      <c r="AK614" s="24">
        <f t="shared" si="435"/>
        <v>-10.276</v>
      </c>
      <c r="AL614" s="24">
        <f t="shared" si="435"/>
        <v>-9.4689999999999994</v>
      </c>
      <c r="AM614" s="24">
        <f t="shared" si="435"/>
        <v>-4.7460000000000004</v>
      </c>
      <c r="AN614" s="24">
        <f t="shared" si="435"/>
        <v>-3.2000000000000001E-2</v>
      </c>
      <c r="AO614" s="24">
        <f t="shared" si="435"/>
        <v>-2.0369999999999999</v>
      </c>
      <c r="AP614" s="24">
        <f t="shared" si="435"/>
        <v>-6.3940000000000001</v>
      </c>
      <c r="AQ614" s="24">
        <f t="shared" si="435"/>
        <v>-2.4</v>
      </c>
      <c r="AR614" s="24">
        <f t="shared" si="435"/>
        <v>-3.75</v>
      </c>
      <c r="AS614" s="24">
        <f t="shared" si="435"/>
        <v>-1.756</v>
      </c>
      <c r="AT614" s="24">
        <f t="shared" si="435"/>
        <v>-0.65100000000000002</v>
      </c>
      <c r="AU614" s="24">
        <f t="shared" si="435"/>
        <v>-0.45700000000000002</v>
      </c>
      <c r="AV614" s="24">
        <f t="shared" si="435"/>
        <v>-3.9489999999999998</v>
      </c>
      <c r="AW614" s="24">
        <f t="shared" si="435"/>
        <v>-10.29</v>
      </c>
      <c r="AX614" s="24">
        <f t="shared" si="435"/>
        <v>-13.426</v>
      </c>
      <c r="AY614" s="24">
        <f t="shared" si="435"/>
        <v>-12.856999999999999</v>
      </c>
      <c r="AZ614" s="24">
        <f t="shared" si="435"/>
        <v>-12.824</v>
      </c>
      <c r="BA614" s="24">
        <f t="shared" si="435"/>
        <v>-8.1150000000000002</v>
      </c>
      <c r="BB614" s="24">
        <f t="shared" si="435"/>
        <v>-9.8339999999999996</v>
      </c>
      <c r="BC614" s="24">
        <f t="shared" si="435"/>
        <v>-7.0999999999999994E-2</v>
      </c>
      <c r="BD614" s="24">
        <f t="shared" si="435"/>
        <v>2.8530000000000002</v>
      </c>
      <c r="BE614" s="24">
        <f t="shared" si="435"/>
        <v>-2.335</v>
      </c>
      <c r="BF614" s="24">
        <f t="shared" si="435"/>
        <v>-5.9290000000000003</v>
      </c>
      <c r="BG614" s="24">
        <f t="shared" si="435"/>
        <v>-5.9710000000000001</v>
      </c>
      <c r="BH614" s="24">
        <f t="shared" si="435"/>
        <v>-5.2050000000000001</v>
      </c>
      <c r="BI614" s="24">
        <f t="shared" si="435"/>
        <v>-2.4820000000000002</v>
      </c>
      <c r="BJ614" s="24">
        <f t="shared" si="435"/>
        <v>-4.1189999999999998</v>
      </c>
      <c r="BK614" s="24">
        <f t="shared" si="435"/>
        <v>-3.0510000000000002</v>
      </c>
      <c r="BL614" s="24">
        <f t="shared" si="435"/>
        <v>-3.2509999999999999</v>
      </c>
      <c r="BM614" s="24">
        <f t="shared" si="435"/>
        <v>0</v>
      </c>
      <c r="BN614" s="24">
        <f t="shared" ref="BN614:BW614" si="436">BN607/1000</f>
        <v>0</v>
      </c>
      <c r="BO614" s="24">
        <f t="shared" si="436"/>
        <v>0</v>
      </c>
      <c r="BP614" s="24">
        <f t="shared" si="436"/>
        <v>0</v>
      </c>
      <c r="BQ614" s="24">
        <f t="shared" si="436"/>
        <v>0</v>
      </c>
      <c r="BR614" s="24">
        <f t="shared" si="436"/>
        <v>0</v>
      </c>
      <c r="BS614" s="24">
        <f t="shared" si="436"/>
        <v>0</v>
      </c>
      <c r="BT614" s="24">
        <f t="shared" si="436"/>
        <v>0</v>
      </c>
      <c r="BU614" s="24">
        <f t="shared" si="436"/>
        <v>0</v>
      </c>
      <c r="BV614" s="24">
        <f t="shared" si="436"/>
        <v>0</v>
      </c>
      <c r="BW614" s="24">
        <f t="shared" si="436"/>
        <v>0</v>
      </c>
      <c r="BX614" s="24">
        <f t="shared" ref="BX614:EI614" si="437">BX607/1000</f>
        <v>0</v>
      </c>
      <c r="BY614" s="24">
        <f t="shared" si="437"/>
        <v>0</v>
      </c>
      <c r="BZ614" s="24">
        <f t="shared" si="437"/>
        <v>0</v>
      </c>
      <c r="CA614" s="24">
        <f t="shared" si="437"/>
        <v>0</v>
      </c>
      <c r="CB614" s="24">
        <f t="shared" si="437"/>
        <v>0</v>
      </c>
      <c r="CC614" s="24">
        <f t="shared" si="437"/>
        <v>0</v>
      </c>
      <c r="CD614" s="24">
        <f t="shared" si="437"/>
        <v>0</v>
      </c>
      <c r="CE614" s="24">
        <f t="shared" si="437"/>
        <v>0</v>
      </c>
      <c r="CF614" s="24">
        <f t="shared" si="437"/>
        <v>0</v>
      </c>
      <c r="CG614" s="24">
        <f t="shared" si="437"/>
        <v>0</v>
      </c>
      <c r="CH614" s="24">
        <f t="shared" si="437"/>
        <v>0</v>
      </c>
      <c r="CI614" s="24">
        <f t="shared" si="437"/>
        <v>0</v>
      </c>
      <c r="CJ614" s="24">
        <f t="shared" si="437"/>
        <v>0</v>
      </c>
      <c r="CK614" s="24">
        <f t="shared" si="437"/>
        <v>0</v>
      </c>
      <c r="CL614" s="24">
        <f t="shared" si="437"/>
        <v>0</v>
      </c>
      <c r="CM614" s="24">
        <f t="shared" si="437"/>
        <v>0</v>
      </c>
      <c r="CN614" s="24">
        <f t="shared" si="437"/>
        <v>0</v>
      </c>
      <c r="CO614" s="24">
        <f t="shared" si="437"/>
        <v>0</v>
      </c>
      <c r="CP614" s="24">
        <f t="shared" si="437"/>
        <v>0</v>
      </c>
      <c r="CQ614" s="24">
        <f t="shared" si="437"/>
        <v>0</v>
      </c>
      <c r="CR614" s="24">
        <f t="shared" si="437"/>
        <v>0</v>
      </c>
      <c r="CS614" s="24">
        <f t="shared" si="437"/>
        <v>0</v>
      </c>
      <c r="CT614" s="24">
        <f t="shared" si="437"/>
        <v>0</v>
      </c>
      <c r="CU614" s="24">
        <f t="shared" si="437"/>
        <v>0</v>
      </c>
      <c r="CV614" s="24">
        <f t="shared" si="437"/>
        <v>0</v>
      </c>
      <c r="CW614" s="24">
        <f t="shared" si="437"/>
        <v>0</v>
      </c>
      <c r="CX614" s="24">
        <f t="shared" si="437"/>
        <v>0</v>
      </c>
      <c r="CY614" s="24">
        <f t="shared" si="437"/>
        <v>0</v>
      </c>
      <c r="CZ614" s="24">
        <f t="shared" si="437"/>
        <v>0</v>
      </c>
      <c r="DA614" s="24">
        <f t="shared" si="437"/>
        <v>0</v>
      </c>
      <c r="DB614" s="24">
        <f t="shared" si="437"/>
        <v>0</v>
      </c>
      <c r="DC614" s="24">
        <f t="shared" si="437"/>
        <v>0</v>
      </c>
      <c r="DD614" s="24">
        <f t="shared" si="437"/>
        <v>0</v>
      </c>
      <c r="DE614" s="24">
        <f t="shared" si="437"/>
        <v>0</v>
      </c>
      <c r="DF614" s="24">
        <f t="shared" si="437"/>
        <v>0</v>
      </c>
      <c r="DG614" s="24">
        <f t="shared" si="437"/>
        <v>0</v>
      </c>
      <c r="DH614" s="24">
        <f t="shared" si="437"/>
        <v>0</v>
      </c>
      <c r="DI614" s="24">
        <f t="shared" si="437"/>
        <v>0</v>
      </c>
      <c r="DJ614" s="24">
        <f t="shared" si="437"/>
        <v>0</v>
      </c>
      <c r="DK614" s="24">
        <f t="shared" si="437"/>
        <v>0</v>
      </c>
      <c r="DL614" s="24">
        <f t="shared" si="437"/>
        <v>0</v>
      </c>
      <c r="DM614" s="24">
        <f t="shared" si="437"/>
        <v>0</v>
      </c>
      <c r="DN614" s="24">
        <f t="shared" si="437"/>
        <v>0</v>
      </c>
      <c r="DO614" s="24">
        <f t="shared" si="437"/>
        <v>0</v>
      </c>
      <c r="DP614" s="24">
        <f t="shared" si="437"/>
        <v>0</v>
      </c>
      <c r="DQ614" s="24">
        <f t="shared" si="437"/>
        <v>0</v>
      </c>
      <c r="DR614" s="24">
        <f t="shared" si="437"/>
        <v>0</v>
      </c>
      <c r="DS614" s="24">
        <f t="shared" si="437"/>
        <v>0</v>
      </c>
      <c r="DT614" s="24">
        <f t="shared" si="437"/>
        <v>0</v>
      </c>
      <c r="DU614" s="24">
        <f t="shared" si="437"/>
        <v>0</v>
      </c>
      <c r="DV614" s="24">
        <f t="shared" si="437"/>
        <v>0</v>
      </c>
      <c r="DW614" s="24">
        <f t="shared" si="437"/>
        <v>0</v>
      </c>
      <c r="DX614" s="24">
        <f t="shared" si="437"/>
        <v>0</v>
      </c>
      <c r="DY614" s="24">
        <f t="shared" si="437"/>
        <v>0</v>
      </c>
      <c r="DZ614" s="24">
        <f t="shared" si="437"/>
        <v>0</v>
      </c>
      <c r="EA614" s="24">
        <f t="shared" si="437"/>
        <v>0</v>
      </c>
      <c r="EB614" s="24">
        <f t="shared" si="437"/>
        <v>0</v>
      </c>
      <c r="EC614" s="24">
        <f t="shared" si="437"/>
        <v>0</v>
      </c>
      <c r="ED614" s="24">
        <f t="shared" si="437"/>
        <v>0</v>
      </c>
      <c r="EE614" s="24">
        <f t="shared" si="437"/>
        <v>0</v>
      </c>
      <c r="EF614" s="24">
        <f t="shared" si="437"/>
        <v>0</v>
      </c>
      <c r="EG614" s="24">
        <f t="shared" si="437"/>
        <v>0</v>
      </c>
      <c r="EH614" s="24">
        <f t="shared" si="437"/>
        <v>0</v>
      </c>
      <c r="EI614" s="24">
        <f t="shared" si="437"/>
        <v>0</v>
      </c>
      <c r="EJ614" s="24">
        <f t="shared" ref="EJ614:GU614" si="438">EJ607/1000</f>
        <v>0</v>
      </c>
      <c r="EK614" s="24">
        <f t="shared" si="438"/>
        <v>0</v>
      </c>
      <c r="EL614" s="24">
        <f t="shared" si="438"/>
        <v>0</v>
      </c>
      <c r="EM614" s="24">
        <f t="shared" si="438"/>
        <v>0</v>
      </c>
      <c r="EN614" s="24">
        <f t="shared" si="438"/>
        <v>0</v>
      </c>
      <c r="EO614" s="24">
        <f t="shared" si="438"/>
        <v>0</v>
      </c>
      <c r="EP614" s="24">
        <f t="shared" si="438"/>
        <v>0</v>
      </c>
      <c r="EQ614" s="24">
        <f t="shared" si="438"/>
        <v>0</v>
      </c>
      <c r="ER614" s="24">
        <f t="shared" si="438"/>
        <v>0</v>
      </c>
      <c r="ES614" s="24">
        <f t="shared" si="438"/>
        <v>0</v>
      </c>
      <c r="ET614" s="24">
        <f t="shared" si="438"/>
        <v>0</v>
      </c>
      <c r="EU614" s="24">
        <f t="shared" si="438"/>
        <v>0</v>
      </c>
      <c r="EV614" s="24">
        <f t="shared" si="438"/>
        <v>0</v>
      </c>
      <c r="EW614" s="24">
        <f t="shared" si="438"/>
        <v>0</v>
      </c>
      <c r="EX614" s="24">
        <f t="shared" si="438"/>
        <v>0</v>
      </c>
      <c r="EY614" s="24">
        <f t="shared" si="438"/>
        <v>0</v>
      </c>
      <c r="EZ614" s="24">
        <f t="shared" si="438"/>
        <v>0</v>
      </c>
      <c r="FA614" s="24">
        <f t="shared" si="438"/>
        <v>0</v>
      </c>
      <c r="FB614" s="24">
        <f t="shared" si="438"/>
        <v>0</v>
      </c>
      <c r="FC614" s="24">
        <f t="shared" si="438"/>
        <v>0</v>
      </c>
      <c r="FD614" s="24">
        <f t="shared" si="438"/>
        <v>0</v>
      </c>
      <c r="FE614" s="24">
        <f t="shared" si="438"/>
        <v>0</v>
      </c>
      <c r="FF614" s="24">
        <f t="shared" si="438"/>
        <v>0</v>
      </c>
      <c r="FG614" s="24">
        <f t="shared" si="438"/>
        <v>0</v>
      </c>
      <c r="FH614" s="24">
        <f t="shared" si="438"/>
        <v>0</v>
      </c>
      <c r="FI614" s="24">
        <f t="shared" si="438"/>
        <v>0</v>
      </c>
      <c r="FJ614" s="24">
        <f t="shared" si="438"/>
        <v>0</v>
      </c>
      <c r="FK614" s="24">
        <f t="shared" si="438"/>
        <v>0</v>
      </c>
      <c r="FL614" s="24">
        <f t="shared" si="438"/>
        <v>0</v>
      </c>
      <c r="FM614" s="24">
        <f t="shared" si="438"/>
        <v>0</v>
      </c>
      <c r="FN614" s="24">
        <f t="shared" si="438"/>
        <v>0</v>
      </c>
      <c r="FO614" s="24">
        <f t="shared" si="438"/>
        <v>0</v>
      </c>
      <c r="FP614" s="24">
        <f t="shared" si="438"/>
        <v>0</v>
      </c>
      <c r="FQ614" s="24">
        <f t="shared" si="438"/>
        <v>0</v>
      </c>
      <c r="FR614" s="24">
        <f t="shared" si="438"/>
        <v>0</v>
      </c>
      <c r="FS614" s="24">
        <f t="shared" si="438"/>
        <v>0</v>
      </c>
      <c r="FT614" s="24">
        <f t="shared" si="438"/>
        <v>0</v>
      </c>
      <c r="FU614" s="24">
        <f t="shared" si="438"/>
        <v>0</v>
      </c>
      <c r="FV614" s="24">
        <f t="shared" si="438"/>
        <v>0</v>
      </c>
      <c r="FW614" s="24">
        <f t="shared" si="438"/>
        <v>0</v>
      </c>
      <c r="FX614" s="24">
        <f t="shared" si="438"/>
        <v>0</v>
      </c>
      <c r="FY614" s="24">
        <f t="shared" si="438"/>
        <v>0</v>
      </c>
      <c r="FZ614" s="24">
        <f t="shared" si="438"/>
        <v>0</v>
      </c>
      <c r="GA614" s="24">
        <f t="shared" si="438"/>
        <v>0</v>
      </c>
      <c r="GB614" s="24">
        <f t="shared" si="438"/>
        <v>0</v>
      </c>
      <c r="GC614" s="24">
        <f t="shared" si="438"/>
        <v>0</v>
      </c>
      <c r="GD614" s="24">
        <f t="shared" si="438"/>
        <v>0</v>
      </c>
      <c r="GE614" s="24">
        <f t="shared" si="438"/>
        <v>0</v>
      </c>
      <c r="GF614" s="24">
        <f t="shared" si="438"/>
        <v>0</v>
      </c>
      <c r="GG614" s="24">
        <f t="shared" si="438"/>
        <v>0</v>
      </c>
      <c r="GH614" s="24">
        <f t="shared" si="438"/>
        <v>0</v>
      </c>
      <c r="GI614" s="24">
        <f t="shared" si="438"/>
        <v>0</v>
      </c>
      <c r="GJ614" s="24">
        <f t="shared" si="438"/>
        <v>0</v>
      </c>
      <c r="GK614" s="24">
        <f t="shared" si="438"/>
        <v>0</v>
      </c>
      <c r="GL614" s="24">
        <f t="shared" si="438"/>
        <v>0</v>
      </c>
      <c r="GM614" s="24">
        <f t="shared" si="438"/>
        <v>0</v>
      </c>
      <c r="GN614" s="24">
        <f t="shared" si="438"/>
        <v>0</v>
      </c>
      <c r="GO614" s="24">
        <f t="shared" si="438"/>
        <v>0</v>
      </c>
      <c r="GP614" s="24">
        <f t="shared" si="438"/>
        <v>0</v>
      </c>
      <c r="GQ614" s="24">
        <f t="shared" si="438"/>
        <v>0</v>
      </c>
      <c r="GR614" s="24">
        <f t="shared" si="438"/>
        <v>0</v>
      </c>
      <c r="GS614" s="24">
        <f t="shared" si="438"/>
        <v>0</v>
      </c>
      <c r="GT614" s="24">
        <f t="shared" si="438"/>
        <v>0</v>
      </c>
      <c r="GU614" s="24">
        <f t="shared" si="438"/>
        <v>0</v>
      </c>
      <c r="GV614" s="24">
        <f t="shared" ref="GV614:HX614" si="439">GV607/1000</f>
        <v>0</v>
      </c>
      <c r="GW614" s="24">
        <f t="shared" si="439"/>
        <v>0</v>
      </c>
      <c r="GX614" s="24">
        <f t="shared" si="439"/>
        <v>0</v>
      </c>
      <c r="GY614" s="24">
        <f t="shared" si="439"/>
        <v>0</v>
      </c>
      <c r="GZ614" s="24">
        <f t="shared" si="439"/>
        <v>0</v>
      </c>
      <c r="HA614" s="24">
        <f t="shared" si="439"/>
        <v>0</v>
      </c>
      <c r="HB614" s="24">
        <f t="shared" si="439"/>
        <v>0</v>
      </c>
      <c r="HC614" s="24">
        <f t="shared" si="439"/>
        <v>0</v>
      </c>
      <c r="HD614" s="24">
        <f t="shared" si="439"/>
        <v>0</v>
      </c>
      <c r="HE614" s="24">
        <f t="shared" si="439"/>
        <v>0</v>
      </c>
      <c r="HF614" s="24">
        <f t="shared" si="439"/>
        <v>0</v>
      </c>
      <c r="HG614" s="24">
        <f t="shared" si="439"/>
        <v>0</v>
      </c>
      <c r="HH614" s="24">
        <f t="shared" si="439"/>
        <v>0</v>
      </c>
      <c r="HI614" s="24">
        <f t="shared" si="439"/>
        <v>0</v>
      </c>
      <c r="HJ614" s="24">
        <f t="shared" si="439"/>
        <v>0</v>
      </c>
      <c r="HK614" s="24">
        <f t="shared" si="439"/>
        <v>0</v>
      </c>
      <c r="HL614" s="24">
        <f t="shared" si="439"/>
        <v>0</v>
      </c>
      <c r="HM614" s="24">
        <f t="shared" si="439"/>
        <v>0</v>
      </c>
      <c r="HN614" s="24">
        <f t="shared" si="439"/>
        <v>0</v>
      </c>
      <c r="HO614" s="24">
        <f t="shared" si="439"/>
        <v>0</v>
      </c>
      <c r="HP614" s="24">
        <f t="shared" si="439"/>
        <v>0</v>
      </c>
      <c r="HQ614" s="24">
        <f t="shared" si="439"/>
        <v>0</v>
      </c>
      <c r="HR614" s="24">
        <f t="shared" si="439"/>
        <v>0</v>
      </c>
      <c r="HS614" s="24">
        <f t="shared" si="439"/>
        <v>0</v>
      </c>
      <c r="HT614" s="24">
        <f t="shared" si="439"/>
        <v>0</v>
      </c>
      <c r="HU614" s="24">
        <f t="shared" si="439"/>
        <v>0</v>
      </c>
      <c r="HV614" s="24">
        <f t="shared" si="439"/>
        <v>0</v>
      </c>
      <c r="HW614" s="24">
        <f t="shared" si="439"/>
        <v>0</v>
      </c>
      <c r="HX614" s="24">
        <f t="shared" si="439"/>
        <v>0</v>
      </c>
      <c r="HY614" s="24">
        <f>HY607/1000</f>
        <v>0</v>
      </c>
      <c r="HZ614" s="24">
        <f t="shared" ref="HZ614:IE614" si="440">HZ607/1000</f>
        <v>0</v>
      </c>
      <c r="IA614" s="24">
        <f t="shared" si="440"/>
        <v>0</v>
      </c>
      <c r="IB614" s="24">
        <f t="shared" si="440"/>
        <v>0</v>
      </c>
      <c r="IC614" s="24">
        <f t="shared" si="440"/>
        <v>0</v>
      </c>
      <c r="ID614" s="24">
        <f t="shared" si="440"/>
        <v>0</v>
      </c>
      <c r="IE614" s="24">
        <f t="shared" si="440"/>
        <v>0</v>
      </c>
      <c r="IF614" s="24">
        <f>IF607/1000</f>
        <v>0</v>
      </c>
      <c r="IG614" s="24">
        <f t="shared" ref="IG614:IL614" si="441">IG607/1000</f>
        <v>0</v>
      </c>
      <c r="IH614" s="24">
        <f t="shared" si="441"/>
        <v>0</v>
      </c>
      <c r="II614" s="24">
        <f t="shared" si="441"/>
        <v>0</v>
      </c>
      <c r="IJ614" s="24">
        <f t="shared" si="441"/>
        <v>0</v>
      </c>
      <c r="IK614" s="24">
        <f t="shared" si="441"/>
        <v>0</v>
      </c>
      <c r="IL614" s="24">
        <f t="shared" si="441"/>
        <v>0</v>
      </c>
      <c r="IM614" s="24">
        <f>IM607/1000</f>
        <v>0</v>
      </c>
      <c r="IN614" s="24">
        <f t="shared" ref="IN614:IS614" si="442">IN607/1000</f>
        <v>0</v>
      </c>
      <c r="IO614" s="24">
        <f t="shared" si="442"/>
        <v>0</v>
      </c>
      <c r="IP614" s="24">
        <f t="shared" si="442"/>
        <v>0</v>
      </c>
      <c r="IQ614" s="24">
        <f t="shared" si="442"/>
        <v>0</v>
      </c>
      <c r="IR614" s="24">
        <f t="shared" si="442"/>
        <v>0</v>
      </c>
      <c r="IS614" s="24">
        <f t="shared" si="442"/>
        <v>0</v>
      </c>
    </row>
    <row r="615" spans="1:253" x14ac:dyDescent="0.2">
      <c r="A615" s="22" t="s">
        <v>8</v>
      </c>
      <c r="B615" s="22">
        <f>IS573+(IS570-B612)+0.2</f>
        <v>9.3800000000000026</v>
      </c>
      <c r="C615" s="22">
        <f t="shared" ref="C615:H615" si="443">B615+(B612-C612)</f>
        <v>11.080000000000005</v>
      </c>
      <c r="D615" s="22">
        <f t="shared" si="443"/>
        <v>9.480000000000004</v>
      </c>
      <c r="E615" s="22">
        <f t="shared" si="443"/>
        <v>8.980000000000004</v>
      </c>
      <c r="F615" s="22">
        <f t="shared" si="443"/>
        <v>10.280000000000001</v>
      </c>
      <c r="G615" s="22">
        <f t="shared" si="443"/>
        <v>11.080000000000005</v>
      </c>
      <c r="H615" s="22">
        <f t="shared" si="443"/>
        <v>10.68</v>
      </c>
      <c r="I615" s="22">
        <f>H615+(H612-I612)+0.86</f>
        <v>9.3400000000000034</v>
      </c>
      <c r="J615" s="22">
        <f t="shared" ref="J615:O615" si="444">I615+(I612-J612)</f>
        <v>8.240000000000002</v>
      </c>
      <c r="K615" s="22">
        <f t="shared" si="444"/>
        <v>4.6400000000000006</v>
      </c>
      <c r="L615" s="22">
        <f t="shared" si="444"/>
        <v>4.4400000000000048</v>
      </c>
      <c r="M615" s="22">
        <f t="shared" si="444"/>
        <v>8.0399999999999991</v>
      </c>
      <c r="N615" s="22">
        <f t="shared" si="444"/>
        <v>9.64</v>
      </c>
      <c r="O615" s="22">
        <f t="shared" si="444"/>
        <v>12.64</v>
      </c>
      <c r="P615" s="22">
        <f>O615+(O612-P612)-4.05</f>
        <v>7.7900000000000036</v>
      </c>
      <c r="Q615" s="22">
        <f t="shared" ref="Q615:V615" si="445">P615+(P612-Q612)</f>
        <v>11.290000000000003</v>
      </c>
      <c r="R615" s="22">
        <f t="shared" si="445"/>
        <v>7.8900000000000041</v>
      </c>
      <c r="S615" s="22">
        <f t="shared" si="445"/>
        <v>1.9899999999999984</v>
      </c>
      <c r="T615" s="22">
        <f t="shared" si="445"/>
        <v>0.39000000000000412</v>
      </c>
      <c r="U615" s="22">
        <f t="shared" si="445"/>
        <v>-2.5100000000000016</v>
      </c>
      <c r="V615" s="22">
        <f t="shared" si="445"/>
        <v>-1.8099999999999987</v>
      </c>
      <c r="W615" s="22">
        <f>V615+(V612-W612)-2.26</f>
        <v>0.13000000000000433</v>
      </c>
      <c r="X615" s="22">
        <f t="shared" ref="X615:AC615" si="446">W615+(W612-X612)</f>
        <v>5.7299999999999986</v>
      </c>
      <c r="Y615" s="22">
        <f t="shared" si="446"/>
        <v>7.4300000000000015</v>
      </c>
      <c r="Z615" s="22">
        <f t="shared" si="446"/>
        <v>4.5300000000000029</v>
      </c>
      <c r="AA615" s="22">
        <f t="shared" si="446"/>
        <v>5.4300000000000015</v>
      </c>
      <c r="AB615" s="22">
        <f t="shared" si="446"/>
        <v>2.6300000000000043</v>
      </c>
      <c r="AC615" s="22">
        <f t="shared" si="446"/>
        <v>-2.8699999999999957</v>
      </c>
      <c r="AD615" s="22">
        <f>AC615+(AC612-AD612)+4.64</f>
        <v>-1.729999999999996</v>
      </c>
      <c r="AE615" s="22">
        <f t="shared" ref="AE615:AJ615" si="447">AD615+(AD612-AE612)</f>
        <v>-3.6300000000000017</v>
      </c>
      <c r="AF615" s="22">
        <f t="shared" si="447"/>
        <v>-1.1300000000000017</v>
      </c>
      <c r="AG615" s="22">
        <f t="shared" si="447"/>
        <v>0.17000000000000259</v>
      </c>
      <c r="AH615" s="22">
        <f t="shared" si="447"/>
        <v>0.77000000000000401</v>
      </c>
      <c r="AI615" s="22">
        <f t="shared" si="447"/>
        <v>5.8699999999999983</v>
      </c>
      <c r="AJ615" s="22">
        <f t="shared" si="447"/>
        <v>9.6700000000000017</v>
      </c>
      <c r="AK615" s="22">
        <f>AJ615+(AJ612-AK612)-4.11</f>
        <v>6.8599999999999985</v>
      </c>
      <c r="AL615" s="22">
        <f t="shared" ref="AL615:AQ615" si="448">AK615+(AK612-AL612)</f>
        <v>8.1600000000000037</v>
      </c>
      <c r="AM615" s="22">
        <f t="shared" si="448"/>
        <v>3.3599999999999994</v>
      </c>
      <c r="AN615" s="22">
        <f t="shared" si="448"/>
        <v>-4.8399999999999963</v>
      </c>
      <c r="AO615" s="22">
        <f t="shared" si="448"/>
        <v>-3.240000000000002</v>
      </c>
      <c r="AP615" s="22">
        <f t="shared" si="448"/>
        <v>0.75999999999999801</v>
      </c>
      <c r="AQ615" s="22">
        <f t="shared" si="448"/>
        <v>-4.0399999999999991</v>
      </c>
      <c r="AR615" s="22">
        <f>AQ615+(AQ612-AR612)+2.51</f>
        <v>-0.2300000000000022</v>
      </c>
      <c r="AS615" s="22">
        <f t="shared" ref="AS615:AX615" si="449">AR615+(AR612-AS612)</f>
        <v>7.0000000000002061E-2</v>
      </c>
      <c r="AT615" s="22">
        <f t="shared" si="449"/>
        <v>-1.5299999999999994</v>
      </c>
      <c r="AU615" s="22">
        <f t="shared" si="449"/>
        <v>-4.7300000000000022</v>
      </c>
      <c r="AV615" s="22">
        <f t="shared" si="449"/>
        <v>-1.7300000000000022</v>
      </c>
      <c r="AW615" s="22">
        <f t="shared" si="449"/>
        <v>4.1700000000000035</v>
      </c>
      <c r="AX615" s="22">
        <f t="shared" si="449"/>
        <v>6.9700000000000006</v>
      </c>
      <c r="AY615" s="22">
        <f>AX615+(AX612-AY612)-0.06</f>
        <v>5.81</v>
      </c>
      <c r="AZ615" s="22">
        <f t="shared" ref="AZ615:BE615" si="450">AY615+(AY612-AZ612)</f>
        <v>7.910000000000001</v>
      </c>
      <c r="BA615" s="22">
        <f t="shared" si="450"/>
        <v>2.910000000000001</v>
      </c>
      <c r="BB615" s="22">
        <f t="shared" si="450"/>
        <v>1.3099999999999996</v>
      </c>
      <c r="BC615" s="22">
        <f t="shared" si="450"/>
        <v>-8.889999999999997</v>
      </c>
      <c r="BD615" s="22">
        <f t="shared" si="450"/>
        <v>-12.189999999999994</v>
      </c>
      <c r="BE615" s="22">
        <f t="shared" si="450"/>
        <v>-7.2900000000000027</v>
      </c>
      <c r="BF615" s="22">
        <f>BE615+(BE612-BF612)</f>
        <v>-4.4899999999999984</v>
      </c>
      <c r="BG615" s="22">
        <f t="shared" ref="BG615:BL615" si="451">BF615+(BF612-BG612)</f>
        <v>-1.9899999999999984</v>
      </c>
      <c r="BH615" s="22">
        <f t="shared" si="451"/>
        <v>-3.9899999999999984</v>
      </c>
      <c r="BI615" s="22">
        <f t="shared" si="451"/>
        <v>-9.9900000000000055</v>
      </c>
      <c r="BJ615" s="22">
        <f t="shared" si="451"/>
        <v>-8.6900000000000013</v>
      </c>
      <c r="BK615" s="22">
        <f t="shared" si="451"/>
        <v>-10.389999999999997</v>
      </c>
      <c r="BL615" s="22">
        <f t="shared" si="451"/>
        <v>-10.689999999999994</v>
      </c>
      <c r="BM615" s="22">
        <f>BL615+(BL612-BM612)</f>
        <v>-13.817000000000004</v>
      </c>
      <c r="BN615" s="22">
        <f t="shared" ref="BN615:BS615" si="452">BM615+(BM612-BN612)</f>
        <v>-9.59</v>
      </c>
      <c r="BO615" s="22">
        <f t="shared" si="452"/>
        <v>-19.790000000000003</v>
      </c>
      <c r="BP615" s="22">
        <f t="shared" si="452"/>
        <v>-27.290000000000003</v>
      </c>
      <c r="BQ615" s="22">
        <f t="shared" si="452"/>
        <v>-22.990000000000006</v>
      </c>
      <c r="BR615" s="22">
        <f t="shared" si="452"/>
        <v>-16.689999999999994</v>
      </c>
      <c r="BS615" s="22">
        <f t="shared" si="452"/>
        <v>-11.09</v>
      </c>
      <c r="BT615" s="22">
        <f>BS615+(BS612-BT612)</f>
        <v>-9.9900000000000055</v>
      </c>
      <c r="BU615" s="22">
        <f t="shared" ref="BU615:BZ615" si="453">BT615+(BT612-BU612)</f>
        <v>-5.889999999999997</v>
      </c>
      <c r="BV615" s="22">
        <f t="shared" si="453"/>
        <v>-10.09</v>
      </c>
      <c r="BW615" s="22">
        <f t="shared" si="453"/>
        <v>-5.7900000000000027</v>
      </c>
      <c r="BX615" s="22">
        <f t="shared" si="453"/>
        <v>-5.2900000000000027</v>
      </c>
      <c r="BY615" s="22">
        <f t="shared" si="453"/>
        <v>-4.389999999999997</v>
      </c>
      <c r="BZ615" s="22">
        <f t="shared" si="453"/>
        <v>-1.1900000000000013</v>
      </c>
      <c r="CA615" s="22">
        <f>BZ615+(BZ612-CA612)</f>
        <v>3.7099999999999973</v>
      </c>
      <c r="CB615" s="22">
        <f t="shared" ref="CB615:CG615" si="454">CA615+(CA612-CB612)</f>
        <v>6.110000000000003</v>
      </c>
      <c r="CC615" s="22">
        <f t="shared" si="454"/>
        <v>3.5100000000000016</v>
      </c>
      <c r="CD615" s="22">
        <f t="shared" si="454"/>
        <v>1.110000000000003</v>
      </c>
      <c r="CE615" s="22">
        <f t="shared" si="454"/>
        <v>0.11000000000000298</v>
      </c>
      <c r="CF615" s="22">
        <f t="shared" si="454"/>
        <v>3.2099999999999973</v>
      </c>
      <c r="CG615" s="22">
        <f t="shared" si="454"/>
        <v>5.2099999999999973</v>
      </c>
      <c r="CH615" s="22">
        <f>CG615+(CG612-CH612)</f>
        <v>1.9100000000000001</v>
      </c>
      <c r="CI615" s="22">
        <f t="shared" ref="CI615:CN615" si="455">CH615+(CH612-CI612)</f>
        <v>4.3099999999999987</v>
      </c>
      <c r="CJ615" s="22">
        <f t="shared" si="455"/>
        <v>2.41</v>
      </c>
      <c r="CK615" s="22">
        <f t="shared" si="455"/>
        <v>-5.2900000000000027</v>
      </c>
      <c r="CL615" s="22">
        <f t="shared" si="455"/>
        <v>-8.889999999999997</v>
      </c>
      <c r="CM615" s="22">
        <f t="shared" si="455"/>
        <v>-5.389999999999997</v>
      </c>
      <c r="CN615" s="22">
        <f t="shared" si="455"/>
        <v>-1.889999999999997</v>
      </c>
      <c r="CO615" s="22">
        <f>CN615+(CN612-CO612)</f>
        <v>4.0100000000000016</v>
      </c>
      <c r="CP615" s="22">
        <f t="shared" ref="CP615:CU615" si="456">CO615+(CO612-CP612)</f>
        <v>9.2099999999999973</v>
      </c>
      <c r="CQ615" s="22">
        <f t="shared" si="456"/>
        <v>7.91</v>
      </c>
      <c r="CR615" s="22">
        <f t="shared" si="456"/>
        <v>9.2099999999999973</v>
      </c>
      <c r="CS615" s="22">
        <f t="shared" si="456"/>
        <v>4.3099999999999987</v>
      </c>
      <c r="CT615" s="22">
        <f t="shared" si="456"/>
        <v>0.80999999999999872</v>
      </c>
      <c r="CU615" s="22">
        <f t="shared" si="456"/>
        <v>4.0100000000000016</v>
      </c>
      <c r="CV615" s="22">
        <f>CU615+(CU612-CV612)</f>
        <v>6.5100000000000016</v>
      </c>
      <c r="CW615" s="22">
        <f t="shared" ref="CW615:DB615" si="457">CV615+(CV612-CW612)</f>
        <v>6.610000000000003</v>
      </c>
      <c r="CX615" s="22">
        <f t="shared" si="457"/>
        <v>6.91</v>
      </c>
      <c r="CY615" s="22">
        <f t="shared" si="457"/>
        <v>6.7099999999999973</v>
      </c>
      <c r="CZ615" s="22">
        <f t="shared" si="457"/>
        <v>8.110000000000003</v>
      </c>
      <c r="DA615" s="22">
        <f t="shared" si="457"/>
        <v>7.3099999999999987</v>
      </c>
      <c r="DB615" s="22">
        <f t="shared" si="457"/>
        <v>6.3099999999999987</v>
      </c>
      <c r="DC615" s="22">
        <f>DB615+(DB612-DC612)</f>
        <v>6.7099999999999973</v>
      </c>
      <c r="DD615" s="22">
        <f t="shared" ref="DD615:DI615" si="458">DC615+(DC612-DD612)</f>
        <v>10.41</v>
      </c>
      <c r="DE615" s="22">
        <f t="shared" si="458"/>
        <v>9.41</v>
      </c>
      <c r="DF615" s="22">
        <f t="shared" si="458"/>
        <v>7.8099999999999987</v>
      </c>
      <c r="DG615" s="22">
        <f t="shared" si="458"/>
        <v>7.5100000000000016</v>
      </c>
      <c r="DH615" s="22">
        <f t="shared" si="458"/>
        <v>8.41</v>
      </c>
      <c r="DI615" s="22">
        <f t="shared" si="458"/>
        <v>8.610000000000003</v>
      </c>
      <c r="DJ615" s="22">
        <f>DI615+(DI612-DJ612)</f>
        <v>8.5100000000000016</v>
      </c>
      <c r="DK615" s="22">
        <f t="shared" ref="DK615:DP615" si="459">DJ615+(DJ612-DK612)</f>
        <v>9.8099999999999987</v>
      </c>
      <c r="DL615" s="22">
        <f t="shared" si="459"/>
        <v>8.3099999999999987</v>
      </c>
      <c r="DM615" s="22">
        <f t="shared" si="459"/>
        <v>5.7099999999999973</v>
      </c>
      <c r="DN615" s="22">
        <f t="shared" si="459"/>
        <v>7.41</v>
      </c>
      <c r="DO615" s="22">
        <f t="shared" si="459"/>
        <v>7.2099999999999973</v>
      </c>
      <c r="DP615" s="22">
        <f t="shared" si="459"/>
        <v>7.5100000000000016</v>
      </c>
      <c r="DQ615" s="22">
        <f>DP615+(DP612-DQ612)</f>
        <v>9.0100000000000016</v>
      </c>
      <c r="DR615" s="22">
        <f t="shared" ref="DR615:DW615" si="460">DQ615+(DQ612-DR612)</f>
        <v>9.91</v>
      </c>
      <c r="DS615" s="22">
        <f t="shared" si="460"/>
        <v>9.41</v>
      </c>
      <c r="DT615" s="22">
        <f t="shared" si="460"/>
        <v>8.2099999999999973</v>
      </c>
      <c r="DU615" s="22">
        <f t="shared" si="460"/>
        <v>6.91</v>
      </c>
      <c r="DV615" s="22">
        <f t="shared" si="460"/>
        <v>4.3099999999999987</v>
      </c>
      <c r="DW615" s="22">
        <f t="shared" si="460"/>
        <v>6.110000000000003</v>
      </c>
      <c r="DX615" s="22">
        <f>DW615+(DW612-DX612)</f>
        <v>6.91</v>
      </c>
      <c r="DY615" s="22">
        <f t="shared" ref="DY615:ED615" si="461">DX615+(DX612-DY612)</f>
        <v>9.7099999999999973</v>
      </c>
      <c r="DZ615" s="22">
        <f t="shared" si="461"/>
        <v>10.209999999999997</v>
      </c>
      <c r="EA615" s="22">
        <f t="shared" si="461"/>
        <v>8.110000000000003</v>
      </c>
      <c r="EB615" s="22">
        <f t="shared" si="461"/>
        <v>6.610000000000003</v>
      </c>
      <c r="EC615" s="22">
        <f t="shared" si="461"/>
        <v>4.91</v>
      </c>
      <c r="ED615" s="22">
        <f t="shared" si="461"/>
        <v>5.41</v>
      </c>
      <c r="EE615" s="22">
        <f>ED615+(ED612-EE612)-0.22</f>
        <v>6.7900000000000018</v>
      </c>
      <c r="EF615" s="22">
        <f t="shared" ref="EF615:EK615" si="462">EE615+(EE612-EF612)</f>
        <v>9.2900000000000027</v>
      </c>
      <c r="EG615" s="22">
        <f t="shared" si="462"/>
        <v>6.4899999999999984</v>
      </c>
      <c r="EH615" s="22">
        <f t="shared" si="462"/>
        <v>4.3900000000000041</v>
      </c>
      <c r="EI615" s="22">
        <f t="shared" si="462"/>
        <v>6.8900000000000041</v>
      </c>
      <c r="EJ615" s="22">
        <f t="shared" si="462"/>
        <v>8.59</v>
      </c>
      <c r="EK615" s="22">
        <f t="shared" si="462"/>
        <v>7.4899999999999984</v>
      </c>
      <c r="EL615" s="22">
        <f>EK615+(EK612-EL612)+0.02</f>
        <v>8.11</v>
      </c>
      <c r="EM615" s="22">
        <f t="shared" ref="EM615:ER615" si="463">EL615+(EL612-EM612)</f>
        <v>10.310000000000002</v>
      </c>
      <c r="EN615" s="22">
        <f t="shared" si="463"/>
        <v>9.9100000000000037</v>
      </c>
      <c r="EO615" s="22">
        <f t="shared" si="463"/>
        <v>6.3100000000000023</v>
      </c>
      <c r="EP615" s="22">
        <f t="shared" si="463"/>
        <v>5.509999999999998</v>
      </c>
      <c r="EQ615" s="22">
        <f t="shared" si="463"/>
        <v>4.9100000000000037</v>
      </c>
      <c r="ER615" s="22">
        <f t="shared" si="463"/>
        <v>5.8100000000000023</v>
      </c>
      <c r="ES615" s="22">
        <f>ER615+(ER612-ES612)+1.2</f>
        <v>5.910000000000001</v>
      </c>
      <c r="ET615" s="22">
        <f t="shared" ref="ET615:EY615" si="464">ES615+(ES612-ET612)</f>
        <v>8.8099999999999987</v>
      </c>
      <c r="EU615" s="22">
        <f t="shared" si="464"/>
        <v>9.5100000000000016</v>
      </c>
      <c r="EV615" s="22">
        <f t="shared" si="464"/>
        <v>6.41</v>
      </c>
      <c r="EW615" s="22">
        <f t="shared" si="464"/>
        <v>6.91</v>
      </c>
      <c r="EX615" s="22">
        <f t="shared" si="464"/>
        <v>7.110000000000003</v>
      </c>
      <c r="EY615" s="22">
        <f t="shared" si="464"/>
        <v>8.2099999999999973</v>
      </c>
      <c r="EZ615" s="22">
        <f>EY615+(EY612-EZ612)-1.59</f>
        <v>7.4200000000000017</v>
      </c>
      <c r="FA615" s="22">
        <f t="shared" ref="FA615:FF615" si="465">EZ615+(EZ612-FA612)</f>
        <v>9.0200000000000031</v>
      </c>
      <c r="FB615" s="22">
        <f t="shared" si="465"/>
        <v>9.1199999999999974</v>
      </c>
      <c r="FC615" s="22">
        <f t="shared" si="465"/>
        <v>6.7199999999999989</v>
      </c>
      <c r="FD615" s="22">
        <f t="shared" si="465"/>
        <v>5.82</v>
      </c>
      <c r="FE615" s="22">
        <f t="shared" si="465"/>
        <v>6.0200000000000031</v>
      </c>
      <c r="FF615" s="22">
        <f t="shared" si="465"/>
        <v>5.82</v>
      </c>
      <c r="FG615" s="22">
        <f>FF615+(FF612-FG612)-0.4</f>
        <v>5.5200000000000014</v>
      </c>
      <c r="FH615" s="22">
        <f t="shared" ref="FH615:FM615" si="466">FG615+(FG612-FH612)</f>
        <v>7.2199999999999971</v>
      </c>
      <c r="FI615" s="22">
        <f t="shared" si="466"/>
        <v>7.2199999999999971</v>
      </c>
      <c r="FJ615" s="22">
        <f t="shared" si="466"/>
        <v>5.1200000000000028</v>
      </c>
      <c r="FK615" s="22">
        <f t="shared" si="466"/>
        <v>5.3199999999999985</v>
      </c>
      <c r="FL615" s="22">
        <f t="shared" si="466"/>
        <v>4.5200000000000014</v>
      </c>
      <c r="FM615" s="22">
        <f t="shared" si="466"/>
        <v>5.0200000000000014</v>
      </c>
      <c r="FN615" s="22">
        <f>FM615+(FM612-FN612)+1.7</f>
        <v>4.7200000000000015</v>
      </c>
      <c r="FO615" s="22">
        <f t="shared" ref="FO615:FT615" si="467">FN615+(FN612-FO612)</f>
        <v>6.62</v>
      </c>
      <c r="FP615" s="22">
        <f t="shared" si="467"/>
        <v>8.8200000000000038</v>
      </c>
      <c r="FQ615" s="22">
        <f t="shared" si="467"/>
        <v>5.120000000000001</v>
      </c>
      <c r="FR615" s="22">
        <f t="shared" si="467"/>
        <v>3.7200000000000024</v>
      </c>
      <c r="FS615" s="22">
        <f t="shared" si="467"/>
        <v>5.8200000000000038</v>
      </c>
      <c r="FT615" s="22">
        <f t="shared" si="467"/>
        <v>6.120000000000001</v>
      </c>
      <c r="FU615" s="22">
        <f>FT615+(FT612-FU612)-2.5</f>
        <v>3.4199999999999982</v>
      </c>
      <c r="FV615" s="22">
        <f t="shared" ref="FV615:GA615" si="468">FU615+(FU612-FV612)</f>
        <v>4.0199999999999996</v>
      </c>
      <c r="FW615" s="22">
        <f t="shared" si="468"/>
        <v>6.620000000000001</v>
      </c>
      <c r="FX615" s="22">
        <f t="shared" si="468"/>
        <v>3.3200000000000038</v>
      </c>
      <c r="FY615" s="22">
        <f t="shared" si="468"/>
        <v>3.3200000000000038</v>
      </c>
      <c r="FZ615" s="22">
        <f t="shared" si="468"/>
        <v>3.8200000000000038</v>
      </c>
      <c r="GA615" s="22">
        <f t="shared" si="468"/>
        <v>4.4199999999999982</v>
      </c>
      <c r="GB615" s="22">
        <f>GA615+(GA612-GB612)-0.26</f>
        <v>3.76</v>
      </c>
      <c r="GC615" s="22">
        <f t="shared" ref="GC615:GH615" si="469">GB615+(GB612-GC612)</f>
        <v>4.8600000000000012</v>
      </c>
      <c r="GD615" s="22">
        <f t="shared" si="469"/>
        <v>3.8600000000000012</v>
      </c>
      <c r="GE615" s="22">
        <f t="shared" si="469"/>
        <v>1.2599999999999998</v>
      </c>
      <c r="GF615" s="22">
        <f t="shared" si="469"/>
        <v>0.46000000000000263</v>
      </c>
      <c r="GG615" s="22">
        <f t="shared" si="469"/>
        <v>2.5600000000000041</v>
      </c>
      <c r="GH615" s="22">
        <f t="shared" si="469"/>
        <v>5.1599999999999984</v>
      </c>
      <c r="GI615" s="22">
        <f>GH615+(GH612-GI612)-0.48</f>
        <v>5.0800000000000036</v>
      </c>
      <c r="GJ615" s="22">
        <f t="shared" ref="GJ615:GO615" si="470">GI615+(GI612-GJ612)</f>
        <v>6.0800000000000036</v>
      </c>
      <c r="GK615" s="22">
        <f t="shared" si="470"/>
        <v>5.1799999999999979</v>
      </c>
      <c r="GL615" s="22">
        <f t="shared" si="470"/>
        <v>2.9800000000000022</v>
      </c>
      <c r="GM615" s="22">
        <f t="shared" si="470"/>
        <v>1.7799999999999994</v>
      </c>
      <c r="GN615" s="22">
        <f t="shared" si="470"/>
        <v>1.3800000000000008</v>
      </c>
      <c r="GO615" s="22">
        <f t="shared" si="470"/>
        <v>2.3800000000000008</v>
      </c>
      <c r="GP615" s="22">
        <f>GO615+(GO612-GP612)-0.06</f>
        <v>2.3200000000000007</v>
      </c>
      <c r="GQ615" s="22">
        <f t="shared" ref="GQ615:GV615" si="471">GP615+(GP612-GQ612)</f>
        <v>2.8200000000000007</v>
      </c>
      <c r="GR615" s="22">
        <f t="shared" si="471"/>
        <v>2.0200000000000036</v>
      </c>
      <c r="GS615" s="22">
        <f t="shared" si="471"/>
        <v>0.21999999999999931</v>
      </c>
      <c r="GT615" s="22">
        <f t="shared" si="471"/>
        <v>2.000000000000357E-2</v>
      </c>
      <c r="GU615" s="22">
        <f t="shared" si="471"/>
        <v>0.21999999999999931</v>
      </c>
      <c r="GV615" s="22">
        <f t="shared" si="471"/>
        <v>-1.6799999999999993</v>
      </c>
      <c r="GW615" s="22">
        <f>GV615+(GV612-GW612)+0.55</f>
        <v>2.4700000000000024</v>
      </c>
      <c r="GX615" s="22">
        <f t="shared" ref="GX615:HC615" si="472">GW615+(GW612-GX612)</f>
        <v>5.5700000000000038</v>
      </c>
      <c r="GY615" s="22">
        <f t="shared" si="472"/>
        <v>5.870000000000001</v>
      </c>
      <c r="GZ615" s="22">
        <f t="shared" si="472"/>
        <v>5.1699999999999982</v>
      </c>
      <c r="HA615" s="22">
        <f t="shared" si="472"/>
        <v>3.370000000000001</v>
      </c>
      <c r="HB615" s="22">
        <f t="shared" si="472"/>
        <v>3.870000000000001</v>
      </c>
      <c r="HC615" s="22">
        <f t="shared" si="472"/>
        <v>4.5700000000000038</v>
      </c>
      <c r="HD615" s="22">
        <f>HC615+(HC612-HD612)-0.67</f>
        <v>2.5999999999999996</v>
      </c>
      <c r="HE615" s="22">
        <f t="shared" ref="HE615:HJ615" si="473">HD615+(HD612-HE612)</f>
        <v>4.5999999999999996</v>
      </c>
      <c r="HF615" s="22">
        <f t="shared" si="473"/>
        <v>5.4000000000000039</v>
      </c>
      <c r="HG615" s="22">
        <f t="shared" si="473"/>
        <v>2.2000000000000011</v>
      </c>
      <c r="HH615" s="22">
        <f t="shared" si="473"/>
        <v>1.9000000000000039</v>
      </c>
      <c r="HI615" s="22">
        <f t="shared" si="473"/>
        <v>1.7000000000000011</v>
      </c>
      <c r="HJ615" s="22">
        <f t="shared" si="473"/>
        <v>2.4999999999999982</v>
      </c>
      <c r="HK615" s="22">
        <f>HJ615+(HJ612-HK612)-1.71</f>
        <v>0.78999999999999826</v>
      </c>
      <c r="HL615" s="22">
        <f t="shared" ref="HL615:HQ615" si="474">HK615+(HK612-HL612)</f>
        <v>3.2899999999999983</v>
      </c>
      <c r="HM615" s="22">
        <f t="shared" si="474"/>
        <v>4.2899999999999983</v>
      </c>
      <c r="HN615" s="22">
        <f t="shared" si="474"/>
        <v>1.9900000000000011</v>
      </c>
      <c r="HO615" s="22">
        <f t="shared" si="474"/>
        <v>3.2899999999999983</v>
      </c>
      <c r="HP615" s="22">
        <f t="shared" si="474"/>
        <v>3.8899999999999997</v>
      </c>
      <c r="HQ615" s="22">
        <f t="shared" si="474"/>
        <v>4.3899999999999997</v>
      </c>
      <c r="HR615" s="22">
        <f>HQ615+(HQ612-HR612)+0.13</f>
        <v>4.620000000000001</v>
      </c>
      <c r="HS615" s="22">
        <f t="shared" ref="HS615:HX615" si="475">HR615+(HR612-HS612)</f>
        <v>5.620000000000001</v>
      </c>
      <c r="HT615" s="22">
        <f t="shared" si="475"/>
        <v>5.120000000000001</v>
      </c>
      <c r="HU615" s="22">
        <f t="shared" si="475"/>
        <v>2.5199999999999996</v>
      </c>
      <c r="HV615" s="22">
        <f t="shared" si="475"/>
        <v>3.9199999999999982</v>
      </c>
      <c r="HW615" s="22">
        <f t="shared" si="475"/>
        <v>3.9199999999999982</v>
      </c>
      <c r="HX615" s="22">
        <f t="shared" si="475"/>
        <v>2.4199999999999982</v>
      </c>
      <c r="HY615" s="22">
        <f>HX615+(HX612-HY612)+0.92</f>
        <v>2.8399999999999981</v>
      </c>
      <c r="HZ615" s="22">
        <f t="shared" ref="HZ615:IE615" si="476">HY615+(HY612-HZ612)</f>
        <v>5.3399999999999981</v>
      </c>
      <c r="IA615" s="22">
        <f t="shared" si="476"/>
        <v>8.1400000000000023</v>
      </c>
      <c r="IB615" s="22">
        <f t="shared" si="476"/>
        <v>4.3399999999999981</v>
      </c>
      <c r="IC615" s="22">
        <f t="shared" si="476"/>
        <v>4.8399999999999981</v>
      </c>
      <c r="ID615" s="22">
        <f t="shared" si="476"/>
        <v>4.6400000000000023</v>
      </c>
      <c r="IE615" s="22">
        <f t="shared" si="476"/>
        <v>4.0400000000000009</v>
      </c>
      <c r="IF615" s="22">
        <f>IE615+(IE612-IF612)+0.49</f>
        <v>3.9299999999999997</v>
      </c>
      <c r="IG615" s="22">
        <f t="shared" ref="IG615:IS615" si="477">IF615+(IF612-IG612)</f>
        <v>6.3299999999999983</v>
      </c>
      <c r="IH615" s="22">
        <f t="shared" si="477"/>
        <v>6.1300000000000026</v>
      </c>
      <c r="II615" s="22">
        <f t="shared" si="477"/>
        <v>4.5300000000000011</v>
      </c>
      <c r="IJ615" s="22">
        <f t="shared" si="477"/>
        <v>5.93</v>
      </c>
      <c r="IK615" s="22">
        <f t="shared" si="477"/>
        <v>5.93</v>
      </c>
      <c r="IL615" s="22">
        <f t="shared" si="477"/>
        <v>5.43</v>
      </c>
      <c r="IM615" s="22">
        <f t="shared" si="477"/>
        <v>4.730000000000004</v>
      </c>
      <c r="IN615" s="22">
        <f t="shared" si="477"/>
        <v>7.0300000000000011</v>
      </c>
      <c r="IO615" s="22">
        <f t="shared" si="477"/>
        <v>7.230000000000004</v>
      </c>
      <c r="IP615" s="22">
        <f t="shared" si="477"/>
        <v>4.3299999999999983</v>
      </c>
      <c r="IQ615" s="22">
        <f t="shared" si="477"/>
        <v>3.6300000000000026</v>
      </c>
      <c r="IR615" s="22">
        <f t="shared" si="477"/>
        <v>3.9299999999999997</v>
      </c>
      <c r="IS615" s="22">
        <f t="shared" si="477"/>
        <v>4.3299999999999983</v>
      </c>
    </row>
    <row r="616" spans="1:253" ht="11.4" x14ac:dyDescent="0.2">
      <c r="A616" s="55" t="s">
        <v>33</v>
      </c>
      <c r="B616" s="86">
        <v>0.2</v>
      </c>
      <c r="C616" s="55"/>
      <c r="D616" s="55"/>
      <c r="E616" s="55"/>
      <c r="F616" s="55"/>
      <c r="G616" s="55"/>
      <c r="H616" s="53">
        <f>SUM(B615:H615)</f>
        <v>70.960000000000022</v>
      </c>
      <c r="I616" s="57">
        <v>0.86</v>
      </c>
      <c r="J616" s="55"/>
      <c r="K616" s="55"/>
      <c r="L616" s="55"/>
      <c r="M616" s="55"/>
      <c r="N616" s="55"/>
      <c r="O616" s="53">
        <f>SUM(I615:O615)</f>
        <v>56.980000000000011</v>
      </c>
      <c r="P616" s="57">
        <v>-4.05</v>
      </c>
      <c r="Q616" s="88"/>
      <c r="R616" s="55"/>
      <c r="S616" s="55"/>
      <c r="T616" s="55"/>
      <c r="U616" s="55"/>
      <c r="V616" s="91">
        <f>SUM(P615:V615)</f>
        <v>25.030000000000012</v>
      </c>
      <c r="W616" s="57">
        <v>-2.2599999999999998</v>
      </c>
      <c r="X616" s="55"/>
      <c r="Y616" s="55"/>
      <c r="Z616" s="55"/>
      <c r="AA616" s="55"/>
      <c r="AB616" s="55"/>
      <c r="AC616" s="91">
        <f>SUM(W615:AC615)</f>
        <v>23.010000000000012</v>
      </c>
      <c r="AD616" s="92">
        <v>4.6399999999999997</v>
      </c>
      <c r="AE616" s="93"/>
      <c r="AF616" s="93"/>
      <c r="AG616" s="93"/>
      <c r="AH616" s="93"/>
      <c r="AI616" s="93"/>
      <c r="AJ616" s="91">
        <f>SUM(AD615:AJ615)</f>
        <v>9.9900000000000073</v>
      </c>
      <c r="AK616" s="58">
        <v>-4.1100000000000003</v>
      </c>
      <c r="AL616" s="55"/>
      <c r="AM616" s="55"/>
      <c r="AN616" s="55"/>
      <c r="AO616" s="55"/>
      <c r="AP616" s="88"/>
      <c r="AQ616" s="91">
        <f>SUM(AK615:AQ615)</f>
        <v>7.0200000000000031</v>
      </c>
      <c r="AR616" s="57">
        <v>2.5099999999999998</v>
      </c>
      <c r="AS616" s="55"/>
      <c r="AT616" s="55"/>
      <c r="AU616" s="55"/>
      <c r="AV616" s="55"/>
      <c r="AW616" s="88"/>
      <c r="AX616" s="91">
        <f>SUM(AR615:AX615)</f>
        <v>2.99</v>
      </c>
      <c r="AY616" s="57">
        <v>-0.06</v>
      </c>
      <c r="AZ616" s="55"/>
      <c r="BA616" s="55"/>
      <c r="BB616" s="55"/>
      <c r="BC616" s="55"/>
      <c r="BD616" s="88"/>
      <c r="BE616" s="91">
        <f>SUM(AY615:BE615)</f>
        <v>-10.429999999999993</v>
      </c>
      <c r="BF616" s="57">
        <v>0</v>
      </c>
      <c r="BG616" s="55"/>
      <c r="BH616" s="55"/>
      <c r="BI616" s="55"/>
      <c r="BJ616" s="55"/>
      <c r="BK616" s="88"/>
      <c r="BL616" s="91">
        <f>SUM(BF615:BL615)</f>
        <v>-50.22999999999999</v>
      </c>
      <c r="BM616" s="57">
        <v>0</v>
      </c>
      <c r="BN616" s="55"/>
      <c r="BO616" s="55"/>
      <c r="BP616" s="55"/>
      <c r="BQ616" s="55"/>
      <c r="BR616" s="88"/>
      <c r="BS616" s="91">
        <f>SUM(BM615:BS615)</f>
        <v>-121.25700000000002</v>
      </c>
      <c r="BT616" s="57">
        <v>0</v>
      </c>
      <c r="BU616" s="55"/>
      <c r="BV616" s="55"/>
      <c r="BW616" s="55"/>
      <c r="BX616" s="55"/>
      <c r="BY616" s="88"/>
      <c r="BZ616" s="91">
        <f>SUM(BT615:BZ615)</f>
        <v>-42.63000000000001</v>
      </c>
      <c r="CA616" s="57">
        <v>0</v>
      </c>
      <c r="CB616" s="55"/>
      <c r="CC616" s="55"/>
      <c r="CD616" s="55"/>
      <c r="CE616" s="55"/>
      <c r="CF616" s="88"/>
      <c r="CG616" s="91">
        <f>SUM(CA615:CG615)</f>
        <v>22.970000000000002</v>
      </c>
      <c r="CH616" s="57">
        <v>0</v>
      </c>
      <c r="CI616" s="55"/>
      <c r="CJ616" s="55"/>
      <c r="CK616" s="55"/>
      <c r="CL616" s="55"/>
      <c r="CM616" s="88"/>
      <c r="CN616" s="91">
        <f>SUM(CH615:CN615)</f>
        <v>-12.829999999999995</v>
      </c>
      <c r="CO616" s="57">
        <v>0</v>
      </c>
      <c r="CP616" s="55"/>
      <c r="CQ616" s="55"/>
      <c r="CR616" s="55"/>
      <c r="CS616" s="55"/>
      <c r="CT616" s="88"/>
      <c r="CU616" s="91">
        <f>SUM(CO615:CU615)</f>
        <v>39.47</v>
      </c>
      <c r="CV616" s="57">
        <v>0</v>
      </c>
      <c r="CW616" s="55"/>
      <c r="CX616" s="55"/>
      <c r="CY616" s="55"/>
      <c r="CZ616" s="55"/>
      <c r="DA616" s="88"/>
      <c r="DB616" s="91">
        <f>SUM(CV615:DB615)</f>
        <v>48.470000000000013</v>
      </c>
      <c r="DC616" s="57">
        <v>0</v>
      </c>
      <c r="DD616" s="55"/>
      <c r="DE616" s="55"/>
      <c r="DF616" s="55"/>
      <c r="DG616" s="55"/>
      <c r="DH616" s="88"/>
      <c r="DI616" s="91">
        <f>SUM(DC615:DI615)</f>
        <v>58.86999999999999</v>
      </c>
      <c r="DJ616" s="57">
        <v>0</v>
      </c>
      <c r="DK616" s="55"/>
      <c r="DL616" s="55"/>
      <c r="DM616" s="55"/>
      <c r="DN616" s="55"/>
      <c r="DO616" s="88"/>
      <c r="DP616" s="91">
        <f>SUM(DJ615:DP615)</f>
        <v>54.47</v>
      </c>
      <c r="DQ616" s="97">
        <v>0</v>
      </c>
      <c r="DR616" s="55"/>
      <c r="DS616" s="55"/>
      <c r="DT616" s="55"/>
      <c r="DU616" s="55"/>
      <c r="DV616" s="55"/>
      <c r="DW616" s="53">
        <f>SUM(DQ615:DW615)</f>
        <v>53.870000000000005</v>
      </c>
      <c r="DX616" s="97">
        <v>0</v>
      </c>
      <c r="DY616" s="55"/>
      <c r="DZ616" s="55"/>
      <c r="EA616" s="55"/>
      <c r="EB616" s="55"/>
      <c r="EC616" s="55"/>
      <c r="ED616" s="53">
        <f>SUM(DX615:ED615)+10</f>
        <v>61.86999999999999</v>
      </c>
      <c r="EE616" s="97">
        <v>-0.22</v>
      </c>
      <c r="EF616" s="55"/>
      <c r="EG616" s="55"/>
      <c r="EH616" s="55"/>
      <c r="EI616" s="55"/>
      <c r="EJ616" s="55"/>
      <c r="EK616" s="53">
        <f>SUM(EE615:EK615)</f>
        <v>49.930000000000007</v>
      </c>
      <c r="EL616" s="97">
        <v>0.02</v>
      </c>
      <c r="EM616" s="55"/>
      <c r="EN616" s="55"/>
      <c r="EO616" s="55"/>
      <c r="EP616" s="55"/>
      <c r="EQ616" s="55"/>
      <c r="ER616" s="53">
        <f>SUM(EL615:ER615)</f>
        <v>50.870000000000012</v>
      </c>
      <c r="ES616" s="57">
        <v>1.2</v>
      </c>
      <c r="ET616" s="55"/>
      <c r="EU616" s="55"/>
      <c r="EV616" s="55"/>
      <c r="EW616" s="55"/>
      <c r="EX616" s="55"/>
      <c r="EY616" s="91">
        <f>SUM(ES615:EY615)</f>
        <v>52.86999999999999</v>
      </c>
      <c r="EZ616" s="57">
        <v>-1.59</v>
      </c>
      <c r="FA616" s="55"/>
      <c r="FB616" s="55"/>
      <c r="FC616" s="55"/>
      <c r="FD616" s="55"/>
      <c r="FE616" s="55"/>
      <c r="FF616" s="53">
        <f>SUM(EZ615:FF615)</f>
        <v>49.940000000000005</v>
      </c>
      <c r="FG616" s="57">
        <v>-0.4</v>
      </c>
      <c r="FH616" s="55"/>
      <c r="FI616" s="55"/>
      <c r="FJ616" s="55"/>
      <c r="FK616" s="55"/>
      <c r="FL616" s="55"/>
      <c r="FM616" s="53">
        <f>SUM(FG615:FM615)+15</f>
        <v>54.940000000000005</v>
      </c>
      <c r="FN616" s="57">
        <v>1.7</v>
      </c>
      <c r="FO616" s="55"/>
      <c r="FP616" s="55"/>
      <c r="FQ616" s="55"/>
      <c r="FR616" s="55"/>
      <c r="FS616" s="55"/>
      <c r="FT616" s="53">
        <f>SUM(FN615:FT615)</f>
        <v>40.940000000000012</v>
      </c>
      <c r="FU616" s="57">
        <v>-2.5</v>
      </c>
      <c r="FV616" s="55"/>
      <c r="FW616" s="55"/>
      <c r="FX616" s="55"/>
      <c r="FY616" s="55"/>
      <c r="FZ616" s="55"/>
      <c r="GA616" s="91">
        <f>SUM(FU615:GA615)</f>
        <v>28.940000000000008</v>
      </c>
      <c r="GB616" s="92">
        <v>-0.26</v>
      </c>
      <c r="GC616" s="93"/>
      <c r="GD616" s="55"/>
      <c r="GE616" s="55"/>
      <c r="GF616" s="55"/>
      <c r="GG616" s="55"/>
      <c r="GH616" s="53">
        <f>SUM(GB615:GH615)</f>
        <v>21.920000000000009</v>
      </c>
      <c r="GI616" s="92">
        <v>-0.48</v>
      </c>
      <c r="GJ616" s="55"/>
      <c r="GK616" s="55"/>
      <c r="GL616" s="55"/>
      <c r="GM616" s="55"/>
      <c r="GN616" s="55"/>
      <c r="GO616" s="53">
        <f>SUM(GI615:GO615)</f>
        <v>24.860000000000014</v>
      </c>
      <c r="GP616" s="57">
        <v>-0.06</v>
      </c>
      <c r="GQ616" s="55"/>
      <c r="GR616" s="55"/>
      <c r="GS616" s="55"/>
      <c r="GT616" s="55"/>
      <c r="GU616" s="55"/>
      <c r="GV616" s="53">
        <f>SUM(GP615:GV615)-11</f>
        <v>-5.0599999999999934</v>
      </c>
      <c r="GW616" s="57">
        <v>0.55000000000000004</v>
      </c>
      <c r="GX616" s="55"/>
      <c r="GY616" s="55"/>
      <c r="GZ616" s="55"/>
      <c r="HA616" s="55"/>
      <c r="HB616" s="55"/>
      <c r="HC616" s="53">
        <f>SUM(GW615:HC615)</f>
        <v>30.890000000000011</v>
      </c>
      <c r="HD616" s="57">
        <v>-0.67</v>
      </c>
      <c r="HE616" s="55"/>
      <c r="HF616" s="55"/>
      <c r="HG616" s="55"/>
      <c r="HH616" s="55"/>
      <c r="HI616" s="55"/>
      <c r="HJ616" s="53">
        <f>SUM(HD615:HJ615)</f>
        <v>20.900000000000013</v>
      </c>
      <c r="HK616" s="57">
        <v>-1.71</v>
      </c>
      <c r="HL616" s="55"/>
      <c r="HM616" s="55"/>
      <c r="HN616" s="55"/>
      <c r="HO616" s="55"/>
      <c r="HP616" s="55"/>
      <c r="HQ616" s="53">
        <f>SUM(HK615:HQ615)</f>
        <v>21.929999999999996</v>
      </c>
      <c r="HR616" s="57">
        <v>0.13</v>
      </c>
      <c r="HS616" s="55"/>
      <c r="HT616" s="55"/>
      <c r="HU616" s="55"/>
      <c r="HV616" s="55"/>
      <c r="HW616" s="55"/>
      <c r="HX616" s="53">
        <f>SUM(HR615:HX615)+18.5-6.7</f>
        <v>39.94</v>
      </c>
      <c r="HY616" s="57">
        <v>0.92</v>
      </c>
      <c r="HZ616" s="123"/>
      <c r="IA616" s="55"/>
      <c r="IB616" s="55"/>
      <c r="IC616" s="55"/>
      <c r="ID616" s="55"/>
      <c r="IE616" s="53">
        <f>SUM(HY615:IE615)-5.3+6</f>
        <v>34.879999999999995</v>
      </c>
      <c r="IF616" s="57">
        <v>0.49</v>
      </c>
      <c r="IG616" s="123"/>
      <c r="IH616" s="55"/>
      <c r="II616" s="55"/>
      <c r="IJ616" s="55"/>
      <c r="IK616" s="55"/>
      <c r="IL616" s="53">
        <f>SUM(IF615:IL615)-6.3+1</f>
        <v>32.909999999999997</v>
      </c>
      <c r="IM616" s="57">
        <v>0</v>
      </c>
      <c r="IN616" s="55"/>
      <c r="IO616" s="55"/>
      <c r="IP616" s="55"/>
      <c r="IQ616" s="55"/>
      <c r="IR616" s="55"/>
      <c r="IS616" s="53">
        <f>SUM(IM615:IS615)</f>
        <v>35.210000000000008</v>
      </c>
    </row>
    <row r="617" spans="1:253" s="30" customFormat="1" ht="11.4" x14ac:dyDescent="0.2">
      <c r="A617" s="30" t="s">
        <v>30</v>
      </c>
      <c r="B617" s="90">
        <f>IM575+B616</f>
        <v>0.23000000000000159</v>
      </c>
      <c r="H617" s="89">
        <v>0</v>
      </c>
      <c r="I617" s="90">
        <f>B617+I616</f>
        <v>1.0900000000000016</v>
      </c>
      <c r="O617" s="89">
        <v>71</v>
      </c>
      <c r="P617" s="90">
        <f>I617+P616</f>
        <v>-2.9599999999999982</v>
      </c>
      <c r="V617" s="89">
        <v>91</v>
      </c>
      <c r="W617" s="90">
        <f>W616+P617</f>
        <v>-5.219999999999998</v>
      </c>
      <c r="AC617" s="89">
        <v>63</v>
      </c>
      <c r="AD617" s="90">
        <f>AD616+W617</f>
        <v>-0.57999999999999829</v>
      </c>
      <c r="AJ617" s="89">
        <v>36</v>
      </c>
      <c r="AK617" s="138">
        <f>AK616+AD617</f>
        <v>-4.6899999999999986</v>
      </c>
      <c r="AQ617" s="89">
        <v>-6</v>
      </c>
      <c r="AR617" s="90">
        <f>AR616+AK617</f>
        <v>-2.1799999999999988</v>
      </c>
      <c r="AX617" s="89">
        <v>0</v>
      </c>
      <c r="AY617" s="90">
        <f>AY616+AR617</f>
        <v>-2.2399999999999989</v>
      </c>
      <c r="BE617" s="89">
        <v>0</v>
      </c>
      <c r="BF617" s="90">
        <f>BF616+AY617</f>
        <v>-2.2399999999999989</v>
      </c>
      <c r="BL617" s="89">
        <v>0</v>
      </c>
      <c r="BM617" s="90">
        <f>BM616+BF617</f>
        <v>-2.2399999999999989</v>
      </c>
      <c r="BS617" s="89">
        <v>0</v>
      </c>
      <c r="BT617" s="90">
        <f>BT616+BM617</f>
        <v>-2.2399999999999989</v>
      </c>
      <c r="BZ617" s="89">
        <v>0</v>
      </c>
      <c r="CA617" s="90">
        <f>CA616+BT617</f>
        <v>-2.2399999999999989</v>
      </c>
      <c r="CG617" s="89">
        <v>0</v>
      </c>
      <c r="CH617" s="90">
        <f>CH616+CA617</f>
        <v>-2.2399999999999989</v>
      </c>
      <c r="CN617" s="89">
        <v>0</v>
      </c>
      <c r="CO617" s="90">
        <f>CO616+CH617</f>
        <v>-2.2399999999999989</v>
      </c>
      <c r="CU617" s="89">
        <v>0</v>
      </c>
      <c r="CV617" s="90">
        <f>CV616+CO617</f>
        <v>-2.2399999999999989</v>
      </c>
      <c r="DB617" s="89">
        <v>0</v>
      </c>
      <c r="DC617" s="90">
        <f>DC616+CV617</f>
        <v>-2.2399999999999989</v>
      </c>
      <c r="DI617" s="89">
        <v>0</v>
      </c>
      <c r="DJ617" s="90">
        <f>DJ616+DC617</f>
        <v>-2.2399999999999989</v>
      </c>
      <c r="DP617" s="89">
        <v>0</v>
      </c>
      <c r="DQ617" s="98">
        <f>DJ617+DQ616</f>
        <v>-2.2399999999999989</v>
      </c>
      <c r="DW617" s="89">
        <v>0</v>
      </c>
      <c r="DX617" s="98">
        <f>DQ617+DX616</f>
        <v>-2.2399999999999989</v>
      </c>
      <c r="ED617" s="89">
        <v>0</v>
      </c>
      <c r="EE617" s="98">
        <f>DX617+EE616</f>
        <v>-2.4599999999999991</v>
      </c>
      <c r="EK617" s="89">
        <v>0</v>
      </c>
      <c r="EL617" s="98">
        <f>EE617+EL616</f>
        <v>-2.4399999999999991</v>
      </c>
      <c r="ER617" s="89">
        <v>0</v>
      </c>
      <c r="ES617" s="115">
        <f>EL617+ES616</f>
        <v>-1.2399999999999991</v>
      </c>
      <c r="EY617" s="89">
        <v>0</v>
      </c>
      <c r="EZ617" s="115">
        <f>ES617+EZ616</f>
        <v>-2.8299999999999992</v>
      </c>
      <c r="FF617" s="89">
        <v>0</v>
      </c>
      <c r="FG617" s="115">
        <f>EZ617+FG616</f>
        <v>-3.2299999999999991</v>
      </c>
      <c r="FM617" s="89">
        <v>0</v>
      </c>
      <c r="FN617" s="115">
        <f>FG617+FN616</f>
        <v>-1.5299999999999991</v>
      </c>
      <c r="FT617" s="89">
        <v>0</v>
      </c>
      <c r="FU617" s="115">
        <f>FN617+FU616</f>
        <v>-4.0299999999999994</v>
      </c>
      <c r="GA617" s="89">
        <v>0</v>
      </c>
      <c r="GB617" s="115">
        <f>FU617+GB616</f>
        <v>-4.2899999999999991</v>
      </c>
      <c r="GH617" s="89">
        <v>0</v>
      </c>
      <c r="GI617" s="115">
        <f>GB617+GI616</f>
        <v>-4.7699999999999996</v>
      </c>
      <c r="GO617" s="89">
        <v>0</v>
      </c>
      <c r="GP617" s="115">
        <f>GI617+GP616</f>
        <v>-4.8299999999999992</v>
      </c>
      <c r="GQ617" s="123"/>
      <c r="GV617" s="89">
        <v>0</v>
      </c>
      <c r="GW617" s="115">
        <f>GP617+GW616</f>
        <v>-4.2799999999999994</v>
      </c>
      <c r="HC617" s="89">
        <v>0</v>
      </c>
      <c r="HD617" s="115">
        <f>GW617+HD616</f>
        <v>-4.9499999999999993</v>
      </c>
      <c r="HJ617" s="89">
        <v>0</v>
      </c>
      <c r="HK617" s="115">
        <f>HD617+HK616</f>
        <v>-6.6599999999999993</v>
      </c>
      <c r="HQ617" s="89">
        <v>0</v>
      </c>
      <c r="HR617" s="115">
        <f>HK617+HR616</f>
        <v>-6.5299999999999994</v>
      </c>
      <c r="HS617" s="123"/>
      <c r="HX617" s="89">
        <v>0</v>
      </c>
      <c r="HY617" s="115">
        <f>HR617+HY616</f>
        <v>-5.6099999999999994</v>
      </c>
      <c r="HZ617" s="123"/>
      <c r="IE617" s="89">
        <v>0</v>
      </c>
      <c r="IF617" s="115">
        <f>HY617+IF616</f>
        <v>-5.1199999999999992</v>
      </c>
      <c r="IG617" s="123"/>
      <c r="IL617" s="89">
        <v>0</v>
      </c>
      <c r="IM617" s="115">
        <f>IF617+IM616</f>
        <v>-5.1199999999999992</v>
      </c>
      <c r="IS617" s="89">
        <v>0</v>
      </c>
    </row>
    <row r="618" spans="1:253" x14ac:dyDescent="0.2">
      <c r="A618" s="32" t="s">
        <v>45</v>
      </c>
      <c r="B618" s="32"/>
      <c r="C618" s="32"/>
      <c r="D618" s="32"/>
      <c r="E618" s="32"/>
      <c r="F618" s="32"/>
      <c r="G618" s="32"/>
      <c r="H618" s="32">
        <f>SUM(B610:H610)</f>
        <v>283.5</v>
      </c>
      <c r="I618" s="32">
        <f>H618/7</f>
        <v>40.5</v>
      </c>
      <c r="J618" s="32"/>
      <c r="K618" s="32"/>
      <c r="L618" s="32"/>
      <c r="M618" s="32"/>
      <c r="N618" s="32"/>
      <c r="O618" s="32">
        <f>SUM(I610:O610)</f>
        <v>348.70000000000005</v>
      </c>
      <c r="P618" s="32">
        <f>O618/7</f>
        <v>49.814285714285724</v>
      </c>
      <c r="Q618" s="32"/>
      <c r="R618" s="32"/>
      <c r="S618" s="32"/>
      <c r="T618" s="32"/>
      <c r="U618" s="32"/>
      <c r="V618" s="32">
        <f>SUM(P610:V610)</f>
        <v>354.3</v>
      </c>
      <c r="W618" s="32">
        <f>V618/7</f>
        <v>50.614285714285714</v>
      </c>
      <c r="X618" s="32"/>
      <c r="Y618" s="32"/>
      <c r="Z618" s="32"/>
      <c r="AA618" s="32"/>
      <c r="AB618" s="32"/>
      <c r="AC618" s="27">
        <f>SUM(W610:AC610)</f>
        <v>340.5</v>
      </c>
      <c r="AD618" s="32">
        <f>AC618/7</f>
        <v>48.642857142857146</v>
      </c>
      <c r="AE618" s="32"/>
      <c r="AF618" s="32"/>
      <c r="AG618" s="32"/>
      <c r="AH618" s="32"/>
      <c r="AI618" s="32"/>
      <c r="AJ618" s="32">
        <f>SUM(AD610:AJ610)</f>
        <v>385.99999999999994</v>
      </c>
      <c r="AK618" s="32">
        <f>AJ618/7</f>
        <v>55.142857142857132</v>
      </c>
      <c r="AL618" s="32"/>
      <c r="AM618" s="32"/>
      <c r="AN618" s="32"/>
      <c r="AO618" s="32"/>
      <c r="AP618" s="32"/>
      <c r="AQ618" s="32">
        <f>SUM(AK610:AQ610)</f>
        <v>360.2</v>
      </c>
      <c r="AR618" s="32">
        <f>AQ618/7</f>
        <v>51.457142857142856</v>
      </c>
      <c r="AS618" s="32"/>
      <c r="AT618" s="32"/>
      <c r="AU618" s="32"/>
      <c r="AV618" s="32"/>
      <c r="AW618" s="32"/>
      <c r="AX618" s="32">
        <f>SUM(AR610:AX610)</f>
        <v>381.8</v>
      </c>
      <c r="AY618" s="32">
        <f>AX618/7</f>
        <v>54.542857142857144</v>
      </c>
      <c r="AZ618" s="32"/>
      <c r="BA618" s="32"/>
      <c r="BB618" s="32"/>
      <c r="BC618" s="32"/>
      <c r="BD618" s="32"/>
      <c r="BE618" s="32">
        <f>SUM(AY610:BE610)</f>
        <v>394.8</v>
      </c>
      <c r="BF618" s="32">
        <f>BE618/7</f>
        <v>56.4</v>
      </c>
      <c r="BG618" s="32"/>
      <c r="BH618" s="32"/>
      <c r="BI618" s="32"/>
      <c r="BJ618" s="32"/>
      <c r="BK618" s="32"/>
      <c r="BL618" s="32">
        <f>SUM(BF610:BL610)</f>
        <v>434.6</v>
      </c>
      <c r="BM618" s="32">
        <f>BL618/7</f>
        <v>62.085714285714289</v>
      </c>
      <c r="BN618" s="32"/>
      <c r="BO618" s="32"/>
      <c r="BP618" s="32"/>
      <c r="BQ618" s="32"/>
      <c r="BR618" s="32"/>
      <c r="BS618" s="32">
        <f>SUM(BM610:BS610)</f>
        <v>505.62700000000007</v>
      </c>
      <c r="BT618" s="32">
        <f>BS618/7</f>
        <v>72.232428571428585</v>
      </c>
      <c r="BU618" s="32"/>
      <c r="BV618" s="32"/>
      <c r="BW618" s="32"/>
      <c r="BX618" s="32"/>
      <c r="BY618" s="32"/>
      <c r="BZ618" s="32">
        <f>SUM(BT610:BZ610)</f>
        <v>427</v>
      </c>
      <c r="CA618" s="32">
        <f>BZ618/7</f>
        <v>61</v>
      </c>
      <c r="CB618" s="32"/>
      <c r="CC618" s="32"/>
      <c r="CD618" s="32"/>
      <c r="CE618" s="32"/>
      <c r="CF618" s="32"/>
      <c r="CG618" s="32">
        <f>SUM(CA610:CG610)</f>
        <v>361.4</v>
      </c>
      <c r="CH618" s="32">
        <f>CG618/7</f>
        <v>51.628571428571426</v>
      </c>
      <c r="CI618" s="32"/>
      <c r="CJ618" s="32"/>
      <c r="CK618" s="32"/>
      <c r="CL618" s="32"/>
      <c r="CM618" s="32"/>
      <c r="CN618" s="32">
        <f>SUM(CH610:CN610)</f>
        <v>397.20000000000005</v>
      </c>
      <c r="CO618" s="32">
        <f>CN618/7</f>
        <v>56.742857142857147</v>
      </c>
      <c r="CP618" s="32"/>
      <c r="CQ618" s="32"/>
      <c r="CR618" s="32"/>
      <c r="CS618" s="32"/>
      <c r="CT618" s="32"/>
      <c r="CU618" s="32">
        <f>SUM(CO610:CU610)</f>
        <v>344.9</v>
      </c>
      <c r="CV618" s="32">
        <f>CU618/7</f>
        <v>49.271428571428565</v>
      </c>
      <c r="CW618" s="32"/>
      <c r="CX618" s="32"/>
      <c r="CY618" s="32"/>
      <c r="CZ618" s="32"/>
      <c r="DA618" s="32"/>
      <c r="DB618" s="32">
        <f>SUM(CV610:DB610)</f>
        <v>335.90000000000003</v>
      </c>
      <c r="DC618" s="32">
        <f>DB618/7</f>
        <v>47.985714285714288</v>
      </c>
      <c r="DD618" s="32"/>
      <c r="DE618" s="32"/>
      <c r="DF618" s="32"/>
      <c r="DG618" s="32"/>
      <c r="DH618" s="32"/>
      <c r="DI618" s="125">
        <f>SUM(DC610:DI610)</f>
        <v>325.5</v>
      </c>
      <c r="DJ618" s="32">
        <f>DI618/7</f>
        <v>46.5</v>
      </c>
      <c r="DK618" s="32"/>
      <c r="DL618" s="32"/>
      <c r="DM618" s="32"/>
      <c r="DN618" s="32"/>
      <c r="DO618" s="32"/>
      <c r="DP618" s="125">
        <f>SUM(DJ610:DP610)</f>
        <v>329.9</v>
      </c>
      <c r="DQ618" s="32">
        <f>DP618/7</f>
        <v>47.128571428571426</v>
      </c>
      <c r="DR618" s="32"/>
      <c r="DS618" s="32"/>
      <c r="DT618" s="32"/>
      <c r="DU618" s="32"/>
      <c r="DV618" s="32"/>
      <c r="DW618" s="125">
        <f>SUM(DQ610:DW610)</f>
        <v>330.50000000000006</v>
      </c>
      <c r="DX618" s="32">
        <f>DW618/7</f>
        <v>47.214285714285722</v>
      </c>
      <c r="DY618" s="32"/>
      <c r="DZ618" s="32"/>
      <c r="EA618" s="32"/>
      <c r="EB618" s="32"/>
      <c r="EC618" s="32"/>
      <c r="ED618" s="32">
        <f>SUM(DX610:ED610)</f>
        <v>332.5</v>
      </c>
      <c r="EE618" s="32">
        <f>ED618/7</f>
        <v>47.5</v>
      </c>
      <c r="EF618" s="32"/>
      <c r="EG618" s="32"/>
      <c r="EH618" s="32"/>
      <c r="EI618" s="32"/>
      <c r="EJ618" s="32"/>
      <c r="EK618" s="32">
        <f>SUM(EE610:EK610)</f>
        <v>332.90000000000003</v>
      </c>
      <c r="EL618" s="32">
        <f>EK618/7</f>
        <v>47.557142857142864</v>
      </c>
      <c r="EM618" s="32"/>
      <c r="EN618" s="32"/>
      <c r="EO618" s="32"/>
      <c r="EP618" s="32"/>
      <c r="EQ618" s="32"/>
      <c r="ER618" s="32">
        <f>SUM(EL610:ER610)</f>
        <v>332.6</v>
      </c>
      <c r="ES618" s="32">
        <f>ER618/7</f>
        <v>47.51428571428572</v>
      </c>
      <c r="ET618" s="32"/>
      <c r="EU618" s="32"/>
      <c r="EV618" s="32"/>
      <c r="EW618" s="32"/>
      <c r="EX618" s="32"/>
      <c r="EY618" s="32">
        <f>SUM(ES610:EY610)</f>
        <v>338.5</v>
      </c>
      <c r="EZ618" s="32">
        <f>EY618/7</f>
        <v>48.357142857142854</v>
      </c>
      <c r="FA618" s="32"/>
      <c r="FB618" s="32"/>
      <c r="FC618" s="32"/>
      <c r="FD618" s="32"/>
      <c r="FE618" s="32"/>
      <c r="FF618" s="125">
        <f>SUM(EZ610:FF610)</f>
        <v>330.29999999999995</v>
      </c>
      <c r="FG618" s="32">
        <f>FF618/7</f>
        <v>47.185714285714276</v>
      </c>
      <c r="FH618" s="32"/>
      <c r="FI618" s="32"/>
      <c r="FJ618" s="32"/>
      <c r="FK618" s="32"/>
      <c r="FL618" s="32"/>
      <c r="FM618" s="32">
        <f>SUM(FG610:FM610)</f>
        <v>337.5</v>
      </c>
      <c r="FN618" s="32">
        <f>FM618/7</f>
        <v>48.214285714285715</v>
      </c>
      <c r="FO618" s="32"/>
      <c r="FP618" s="32"/>
      <c r="FQ618" s="32"/>
      <c r="FR618" s="32"/>
      <c r="FS618" s="32"/>
      <c r="FT618" s="32">
        <f>SUM(FN610:FT610)</f>
        <v>348.4</v>
      </c>
      <c r="FU618" s="32">
        <f>FT618/7</f>
        <v>49.771428571428565</v>
      </c>
      <c r="FV618" s="32"/>
      <c r="FW618" s="32"/>
      <c r="FX618" s="32"/>
      <c r="FY618" s="32"/>
      <c r="FZ618" s="32"/>
      <c r="GA618" s="27">
        <f>SUM(FU610:GA610)</f>
        <v>342.90000000000003</v>
      </c>
      <c r="GB618" s="27">
        <f>GA618/7</f>
        <v>48.985714285714288</v>
      </c>
      <c r="GC618" s="27"/>
      <c r="GD618" s="32"/>
      <c r="GE618" s="32"/>
      <c r="GF618" s="32"/>
      <c r="GG618" s="32"/>
      <c r="GH618" s="32">
        <f>SUM(GB610:GH610)</f>
        <v>348.09999999999997</v>
      </c>
      <c r="GI618" s="32">
        <f>GH618/7</f>
        <v>49.728571428571421</v>
      </c>
      <c r="GJ618" s="32"/>
      <c r="GK618" s="32"/>
      <c r="GL618" s="32"/>
      <c r="GM618" s="32"/>
      <c r="GN618" s="32"/>
      <c r="GO618" s="32">
        <f>SUM(GI610:GO610)</f>
        <v>341.8</v>
      </c>
      <c r="GP618" s="32">
        <f>GO618/7</f>
        <v>48.828571428571429</v>
      </c>
      <c r="GQ618" s="32" t="s">
        <v>86</v>
      </c>
      <c r="GR618" s="32"/>
      <c r="GS618" s="32"/>
      <c r="GT618" s="32"/>
      <c r="GU618" s="32"/>
      <c r="GV618" s="32">
        <f>SUM(GP610:GV610)</f>
        <v>360.3</v>
      </c>
      <c r="GW618" s="32">
        <f>GV618/7</f>
        <v>51.471428571428575</v>
      </c>
      <c r="GX618" s="32"/>
      <c r="GY618" s="32"/>
      <c r="GZ618" s="32"/>
      <c r="HA618" s="32"/>
      <c r="HB618" s="32"/>
      <c r="HC618" s="32">
        <f>SUM(GW610:HC610)</f>
        <v>339.2</v>
      </c>
      <c r="HD618" s="32">
        <f>HC618/7</f>
        <v>48.457142857142856</v>
      </c>
      <c r="HE618" s="32"/>
      <c r="HF618" s="32"/>
      <c r="HG618" s="32"/>
      <c r="HH618" s="32"/>
      <c r="HI618" s="32"/>
      <c r="HJ618" s="32">
        <f>SUM(HD610:HJ610)</f>
        <v>344.5</v>
      </c>
      <c r="HK618" s="32">
        <f>HJ618/7</f>
        <v>49.214285714285715</v>
      </c>
      <c r="HL618" s="32"/>
      <c r="HM618" s="32"/>
      <c r="HN618" s="32"/>
      <c r="HO618" s="32"/>
      <c r="HP618" s="32"/>
      <c r="HQ618" s="32">
        <f>SUM(HK610:HQ610)</f>
        <v>331.50000000000006</v>
      </c>
      <c r="HR618" s="32">
        <f>HQ618/7</f>
        <v>47.357142857142868</v>
      </c>
      <c r="HS618" s="32"/>
      <c r="HT618" s="32"/>
      <c r="HU618" s="32"/>
      <c r="HV618" s="32"/>
      <c r="HW618" s="32"/>
      <c r="HX618" s="32">
        <f>SUM(HR610:HX610)</f>
        <v>326.2</v>
      </c>
      <c r="HY618" s="32">
        <f>HX618/7</f>
        <v>46.6</v>
      </c>
      <c r="HZ618" s="32">
        <v>332.6</v>
      </c>
      <c r="IA618" s="27">
        <v>338.5</v>
      </c>
      <c r="IB618" s="32">
        <v>330.3</v>
      </c>
      <c r="IC618" s="32"/>
      <c r="ID618" s="32"/>
      <c r="IE618" s="32">
        <f>SUM(HY610:IE610)</f>
        <v>326.59999999999997</v>
      </c>
      <c r="IF618" s="32">
        <f>IE618/7</f>
        <v>46.657142857142851</v>
      </c>
      <c r="IG618" s="32"/>
      <c r="IH618" s="32"/>
      <c r="II618" s="32"/>
      <c r="IJ618" s="32"/>
      <c r="IK618" s="32"/>
      <c r="IL618" s="32">
        <f>SUM(IF610:IL610)</f>
        <v>326.00000000000006</v>
      </c>
      <c r="IM618" s="32">
        <f>IL618/7</f>
        <v>46.571428571428577</v>
      </c>
      <c r="IN618" s="32"/>
      <c r="IO618" s="32"/>
      <c r="IP618" s="32"/>
      <c r="IQ618" s="32"/>
      <c r="IR618" s="32"/>
      <c r="IS618" s="32">
        <f>SUM(IM610:IS610)</f>
        <v>329</v>
      </c>
    </row>
    <row r="619" spans="1:253" x14ac:dyDescent="0.2">
      <c r="A619" s="32" t="s">
        <v>46</v>
      </c>
      <c r="B619" s="32"/>
      <c r="C619" s="32"/>
      <c r="D619" s="32"/>
      <c r="E619" s="32"/>
      <c r="F619" s="32"/>
      <c r="G619" s="32"/>
      <c r="H619" s="32">
        <f>SUM(B611:H611)</f>
        <v>277.76099999999997</v>
      </c>
      <c r="I619" s="32">
        <f>H619/7</f>
        <v>39.680142857142854</v>
      </c>
      <c r="J619" s="32">
        <v>47.4</v>
      </c>
      <c r="K619" s="32"/>
      <c r="L619" s="32"/>
      <c r="M619" s="32"/>
      <c r="N619" s="32"/>
      <c r="O619" s="32">
        <f>SUM(I611:O611)</f>
        <v>333.01099999999997</v>
      </c>
      <c r="P619" s="32">
        <f>O619/7</f>
        <v>47.572999999999993</v>
      </c>
      <c r="Q619" s="32">
        <v>47.4</v>
      </c>
      <c r="R619" s="32"/>
      <c r="S619" s="32"/>
      <c r="T619" s="32"/>
      <c r="U619" s="32"/>
      <c r="V619" s="32">
        <f>SUM(P611:V611)</f>
        <v>345.15</v>
      </c>
      <c r="W619" s="32">
        <f>V619/7</f>
        <v>49.307142857142857</v>
      </c>
      <c r="X619" s="32">
        <v>47.4</v>
      </c>
      <c r="Y619" s="32"/>
      <c r="Z619" s="32"/>
      <c r="AA619" s="32"/>
      <c r="AB619" s="32"/>
      <c r="AC619" s="32">
        <f>SUM(W611:AC611)</f>
        <v>360.31799999999998</v>
      </c>
      <c r="AD619" s="32">
        <f>AC619/7</f>
        <v>51.473999999999997</v>
      </c>
      <c r="AE619" s="32">
        <v>47.4</v>
      </c>
      <c r="AF619" s="32"/>
      <c r="AG619" s="32"/>
      <c r="AH619" s="32"/>
      <c r="AI619" s="32">
        <f>AJ619/7</f>
        <v>53.901714285714284</v>
      </c>
      <c r="AJ619" s="32">
        <f>SUM(AD611:AJ611)</f>
        <v>377.31200000000001</v>
      </c>
      <c r="AK619" s="32">
        <f>AJ619/7</f>
        <v>53.901714285714284</v>
      </c>
      <c r="AL619" s="32">
        <v>47.4</v>
      </c>
      <c r="AM619" s="32"/>
      <c r="AN619" s="32"/>
      <c r="AO619" s="32"/>
      <c r="AP619" s="32">
        <f>AQ619/7</f>
        <v>56.507714285714279</v>
      </c>
      <c r="AQ619" s="32">
        <f>SUM(AK611:AQ611)</f>
        <v>395.55399999999997</v>
      </c>
      <c r="AR619" s="32">
        <f>AQ619/7</f>
        <v>56.507714285714279</v>
      </c>
      <c r="AS619" s="32">
        <v>47.4</v>
      </c>
      <c r="AT619" s="32"/>
      <c r="AU619" s="32"/>
      <c r="AV619" s="32"/>
      <c r="AW619" s="32">
        <f>AX619/7</f>
        <v>59.439857142857136</v>
      </c>
      <c r="AX619" s="32">
        <f>SUM(AR611:AX611)</f>
        <v>416.07899999999995</v>
      </c>
      <c r="AY619" s="32">
        <f>AX619/7</f>
        <v>59.439857142857136</v>
      </c>
      <c r="AZ619" s="32">
        <v>47.4</v>
      </c>
      <c r="BA619" s="32"/>
      <c r="BB619" s="32"/>
      <c r="BC619" s="32"/>
      <c r="BD619" s="32"/>
      <c r="BE619" s="32">
        <f>SUM(AY611:BE611)</f>
        <v>437.98300000000006</v>
      </c>
      <c r="BF619" s="32">
        <f>BE619/7</f>
        <v>62.56900000000001</v>
      </c>
      <c r="BG619" s="32">
        <v>47.4</v>
      </c>
      <c r="BH619" s="32"/>
      <c r="BI619" s="32"/>
      <c r="BJ619" s="32"/>
      <c r="BK619" s="32"/>
      <c r="BL619" s="32">
        <f>SUM(BF611:BL611)</f>
        <v>464.608</v>
      </c>
      <c r="BM619" s="32">
        <f>BL619/7</f>
        <v>66.372571428571433</v>
      </c>
      <c r="BN619" s="32">
        <v>47.4</v>
      </c>
      <c r="BO619" s="32"/>
      <c r="BP619" s="32"/>
      <c r="BQ619" s="32"/>
      <c r="BR619" s="32"/>
      <c r="BS619" s="32">
        <f>SUM(BM611:BS611)</f>
        <v>505.62700000000007</v>
      </c>
      <c r="BT619" s="32">
        <f>BS619/7</f>
        <v>72.232428571428585</v>
      </c>
      <c r="BU619" s="32">
        <v>47.4</v>
      </c>
      <c r="BV619" s="32"/>
      <c r="BW619" s="32"/>
      <c r="BX619" s="32"/>
      <c r="BY619" s="32"/>
      <c r="BZ619" s="32">
        <f>SUM(BT611:BZ611)</f>
        <v>427</v>
      </c>
      <c r="CA619" s="32">
        <f>BZ619/7</f>
        <v>61</v>
      </c>
      <c r="CB619" s="32">
        <v>47.4</v>
      </c>
      <c r="CC619" s="32"/>
      <c r="CD619" s="32"/>
      <c r="CE619" s="32"/>
      <c r="CF619" s="32"/>
      <c r="CG619" s="32">
        <f>SUM(CA611:CG611)</f>
        <v>361.4</v>
      </c>
      <c r="CH619" s="32">
        <f>CG619/7</f>
        <v>51.628571428571426</v>
      </c>
      <c r="CI619" s="32">
        <v>47.4</v>
      </c>
      <c r="CJ619" s="32"/>
      <c r="CK619" s="32"/>
      <c r="CL619" s="32"/>
      <c r="CM619" s="32"/>
      <c r="CN619" s="32">
        <f>SUM(CH611:CN611)</f>
        <v>397.20000000000005</v>
      </c>
      <c r="CO619" s="32">
        <f>CN619/7</f>
        <v>56.742857142857147</v>
      </c>
      <c r="CP619" s="32">
        <v>47.4</v>
      </c>
      <c r="CQ619" s="32"/>
      <c r="CR619" s="32"/>
      <c r="CS619" s="32"/>
      <c r="CT619" s="32"/>
      <c r="CU619" s="32">
        <f>SUM(CO611:CU611)</f>
        <v>344.9</v>
      </c>
      <c r="CV619" s="32">
        <f>CU619/7</f>
        <v>49.271428571428565</v>
      </c>
      <c r="CW619" s="32">
        <v>47.4</v>
      </c>
      <c r="CX619" s="32"/>
      <c r="CY619" s="32"/>
      <c r="CZ619" s="32"/>
      <c r="DA619" s="32"/>
      <c r="DB619" s="32">
        <f>SUM(CV611:DB611)</f>
        <v>335.90000000000003</v>
      </c>
      <c r="DC619" s="32">
        <f>DB619/7</f>
        <v>47.985714285714288</v>
      </c>
      <c r="DD619" s="32">
        <v>47.4</v>
      </c>
      <c r="DE619" s="32"/>
      <c r="DF619" s="32"/>
      <c r="DG619" s="32"/>
      <c r="DH619" s="32"/>
      <c r="DI619" s="32">
        <f>SUM(DC611:DI611)</f>
        <v>325.5</v>
      </c>
      <c r="DJ619" s="32">
        <f>DI619/7</f>
        <v>46.5</v>
      </c>
      <c r="DK619" s="32">
        <v>47.4</v>
      </c>
      <c r="DL619" s="32"/>
      <c r="DM619" s="32"/>
      <c r="DN619" s="32"/>
      <c r="DO619" s="32"/>
      <c r="DP619" s="32">
        <f>SUM(DJ611:DP611)</f>
        <v>329.9</v>
      </c>
      <c r="DQ619" s="32">
        <f>DP619/7</f>
        <v>47.128571428571426</v>
      </c>
      <c r="DR619" s="32">
        <v>47.4</v>
      </c>
      <c r="DS619" s="32"/>
      <c r="DT619" s="32"/>
      <c r="DU619" s="32"/>
      <c r="DV619" s="32"/>
      <c r="DW619" s="32">
        <f>SUM(DQ611:DW611)</f>
        <v>330.50000000000006</v>
      </c>
      <c r="DX619" s="32">
        <f>DW619/7</f>
        <v>47.214285714285722</v>
      </c>
      <c r="DY619" s="32">
        <v>47.4</v>
      </c>
      <c r="DZ619" s="32"/>
      <c r="EA619" s="32"/>
      <c r="EB619" s="32"/>
      <c r="EC619" s="32"/>
      <c r="ED619" s="32">
        <f>SUM(DX611:ED611)</f>
        <v>332.5</v>
      </c>
      <c r="EE619" s="32">
        <f>ED619/7</f>
        <v>47.5</v>
      </c>
      <c r="EF619" s="32">
        <v>47.4</v>
      </c>
      <c r="EG619" s="32"/>
      <c r="EH619" s="32"/>
      <c r="EI619" s="32"/>
      <c r="EJ619" s="32"/>
      <c r="EK619" s="32">
        <f>SUM(EE611:EK611)</f>
        <v>332.90000000000003</v>
      </c>
      <c r="EL619" s="32">
        <f>EK619/7</f>
        <v>47.557142857142864</v>
      </c>
      <c r="EM619" s="32">
        <v>47.4</v>
      </c>
      <c r="EN619" s="32"/>
      <c r="EO619" s="32"/>
      <c r="EP619" s="32"/>
      <c r="EQ619" s="32"/>
      <c r="ER619" s="32">
        <f>SUM(EL611:ER611)</f>
        <v>332.6</v>
      </c>
      <c r="ES619" s="32">
        <f>ER619/7</f>
        <v>47.51428571428572</v>
      </c>
      <c r="ET619" s="32">
        <v>47.4</v>
      </c>
      <c r="EU619" s="32"/>
      <c r="EV619" s="32"/>
      <c r="EW619" s="32"/>
      <c r="EX619" s="32"/>
      <c r="EY619" s="32">
        <f>SUM(ES611:EY611)</f>
        <v>338.5</v>
      </c>
      <c r="EZ619" s="32">
        <f>EY619/7</f>
        <v>48.357142857142854</v>
      </c>
      <c r="FA619" s="32">
        <v>47.4</v>
      </c>
      <c r="FB619" s="32"/>
      <c r="FC619" s="32"/>
      <c r="FD619" s="32"/>
      <c r="FE619" s="32"/>
      <c r="FF619" s="32">
        <f>SUM(EZ611:FF611)</f>
        <v>330.29999999999995</v>
      </c>
      <c r="FG619" s="32">
        <f>FF619/7</f>
        <v>47.185714285714276</v>
      </c>
      <c r="FH619" s="32">
        <v>47.4</v>
      </c>
      <c r="FI619" s="32"/>
      <c r="FJ619" s="32"/>
      <c r="FK619" s="32"/>
      <c r="FL619" s="32"/>
      <c r="FM619" s="32">
        <f>SUM(FG611:FM611)</f>
        <v>337.5</v>
      </c>
      <c r="FN619" s="32">
        <f>FM619/7</f>
        <v>48.214285714285715</v>
      </c>
      <c r="FO619" s="32">
        <v>47.4</v>
      </c>
      <c r="FP619" s="32"/>
      <c r="FQ619" s="32"/>
      <c r="FR619" s="32"/>
      <c r="FS619" s="32"/>
      <c r="FT619" s="32">
        <f>SUM(FN611:FT611)</f>
        <v>348.4</v>
      </c>
      <c r="FU619" s="32">
        <f>FT619/7</f>
        <v>49.771428571428565</v>
      </c>
      <c r="FV619" s="32">
        <v>47.4</v>
      </c>
      <c r="FW619" s="32"/>
      <c r="FX619" s="32"/>
      <c r="FY619" s="32"/>
      <c r="FZ619" s="32"/>
      <c r="GA619" s="27">
        <f>SUM(FU611:GA611)</f>
        <v>342.90000000000003</v>
      </c>
      <c r="GB619" s="27">
        <f>GA619/7</f>
        <v>48.985714285714288</v>
      </c>
      <c r="GC619" s="27">
        <v>47.4</v>
      </c>
      <c r="GD619" s="32"/>
      <c r="GE619" s="32"/>
      <c r="GF619" s="32"/>
      <c r="GG619" s="32"/>
      <c r="GH619" s="32">
        <f>SUM(GB611:GH611)</f>
        <v>348.09999999999997</v>
      </c>
      <c r="GI619" s="32">
        <f>GH619/7</f>
        <v>49.728571428571421</v>
      </c>
      <c r="GJ619" s="32">
        <v>47.4</v>
      </c>
      <c r="GK619" s="32"/>
      <c r="GL619" s="32"/>
      <c r="GM619" s="32"/>
      <c r="GN619" s="32"/>
      <c r="GO619" s="32">
        <f>SUM(GI611:GO611)</f>
        <v>341.8</v>
      </c>
      <c r="GP619" s="32">
        <f>GO619/7</f>
        <v>48.828571428571429</v>
      </c>
      <c r="GQ619" s="32">
        <v>47.4</v>
      </c>
      <c r="GR619" s="32"/>
      <c r="GS619" s="32"/>
      <c r="GT619" s="32"/>
      <c r="GU619" s="32"/>
      <c r="GV619" s="32">
        <f>SUM(GP611:GV611)</f>
        <v>360.3</v>
      </c>
      <c r="GW619" s="32">
        <f>GV619/7</f>
        <v>51.471428571428575</v>
      </c>
      <c r="GX619" s="32">
        <v>47.4</v>
      </c>
      <c r="GY619" s="32"/>
      <c r="GZ619" s="32"/>
      <c r="HA619" s="32"/>
      <c r="HB619" s="32"/>
      <c r="HC619" s="32">
        <f>SUM(GW611:HC611)</f>
        <v>339.2</v>
      </c>
      <c r="HD619" s="32">
        <f>HC619/7</f>
        <v>48.457142857142856</v>
      </c>
      <c r="HE619" s="32">
        <v>47.4</v>
      </c>
      <c r="HF619" s="32"/>
      <c r="HG619" s="32"/>
      <c r="HH619" s="32"/>
      <c r="HI619" s="32"/>
      <c r="HJ619" s="32">
        <f>SUM(HD611:HJ611)</f>
        <v>344.5</v>
      </c>
      <c r="HK619" s="32">
        <f>HJ619/7</f>
        <v>49.214285714285715</v>
      </c>
      <c r="HL619" s="32">
        <v>47.4</v>
      </c>
      <c r="HM619" s="32"/>
      <c r="HN619" s="32"/>
      <c r="HO619" s="32"/>
      <c r="HP619" s="32"/>
      <c r="HQ619" s="32">
        <f>SUM(HK611:HQ611)</f>
        <v>331.50000000000006</v>
      </c>
      <c r="HR619" s="32">
        <f>HQ619/7</f>
        <v>47.357142857142868</v>
      </c>
      <c r="HS619" s="32">
        <v>47.4</v>
      </c>
      <c r="HT619" s="32"/>
      <c r="HU619" s="32"/>
      <c r="HV619" s="32"/>
      <c r="HW619" s="32"/>
      <c r="HX619" s="32">
        <f>SUM(HR611:HX611)</f>
        <v>326.2</v>
      </c>
      <c r="HY619" s="32">
        <f>HX619/7</f>
        <v>46.6</v>
      </c>
      <c r="HZ619" s="32">
        <v>325.17400000000004</v>
      </c>
      <c r="IA619" s="27">
        <v>329.23099999999999</v>
      </c>
      <c r="IB619" s="32">
        <v>333.81100000000004</v>
      </c>
      <c r="IC619" s="32"/>
      <c r="ID619" s="32"/>
      <c r="IE619" s="32">
        <f>SUM(HY611:IE611)</f>
        <v>326.59999999999997</v>
      </c>
      <c r="IF619" s="32">
        <f>IE619/7</f>
        <v>46.657142857142851</v>
      </c>
      <c r="IG619" s="32">
        <v>47.4</v>
      </c>
      <c r="IH619" s="32"/>
      <c r="II619" s="32"/>
      <c r="IJ619" s="32"/>
      <c r="IK619" s="32"/>
      <c r="IL619" s="32">
        <f>SUM(IF611:IL611)</f>
        <v>326.00000000000006</v>
      </c>
      <c r="IM619" s="32">
        <f>IL619/7</f>
        <v>46.571428571428577</v>
      </c>
      <c r="IN619" s="32">
        <v>47.4</v>
      </c>
      <c r="IO619" s="32"/>
      <c r="IP619" s="32"/>
      <c r="IQ619" s="32"/>
      <c r="IR619" s="32"/>
      <c r="IS619" s="32">
        <f>SUM(IM611:IS611)</f>
        <v>329</v>
      </c>
    </row>
    <row r="620" spans="1:253" x14ac:dyDescent="0.2">
      <c r="A620" s="32" t="s">
        <v>49</v>
      </c>
      <c r="B620" s="32"/>
      <c r="C620" s="32"/>
      <c r="D620" s="32"/>
      <c r="E620" s="32"/>
      <c r="F620" s="32"/>
      <c r="G620" s="32"/>
      <c r="H620" s="34">
        <f>SUM(B612:H612)</f>
        <v>330.7</v>
      </c>
      <c r="I620" s="32">
        <f>H620/7</f>
        <v>47.24285714285714</v>
      </c>
      <c r="J620" s="32"/>
      <c r="K620" s="32"/>
      <c r="L620" s="32"/>
      <c r="M620" s="32"/>
      <c r="N620" s="32"/>
      <c r="O620" s="34">
        <f>SUM(I612:O612)</f>
        <v>350.70000000000005</v>
      </c>
      <c r="P620" s="32">
        <f>O620/7</f>
        <v>50.100000000000009</v>
      </c>
      <c r="Q620" s="32"/>
      <c r="R620" s="32"/>
      <c r="S620" s="32"/>
      <c r="T620" s="32"/>
      <c r="U620" s="32"/>
      <c r="V620" s="34">
        <f>SUM(P612:V612)</f>
        <v>354.3</v>
      </c>
      <c r="W620" s="32">
        <f>V620/7</f>
        <v>50.614285714285714</v>
      </c>
      <c r="X620" s="32"/>
      <c r="Y620" s="32"/>
      <c r="Z620" s="32"/>
      <c r="AA620" s="32"/>
      <c r="AB620" s="32"/>
      <c r="AC620" s="34">
        <f>SUM(W612:AC612)</f>
        <v>340.5</v>
      </c>
      <c r="AD620" s="32">
        <f>AC620/7</f>
        <v>48.642857142857146</v>
      </c>
      <c r="AE620" s="32"/>
      <c r="AF620" s="32"/>
      <c r="AG620" s="32"/>
      <c r="AH620" s="32"/>
      <c r="AI620" s="32"/>
      <c r="AJ620" s="34">
        <f>SUM(AD612:AJ612)</f>
        <v>385.99999999999994</v>
      </c>
      <c r="AK620" s="32">
        <f>AJ620/7</f>
        <v>55.142857142857132</v>
      </c>
      <c r="AL620" s="32"/>
      <c r="AM620" s="32"/>
      <c r="AN620" s="32"/>
      <c r="AO620" s="32"/>
      <c r="AP620" s="32"/>
      <c r="AQ620" s="34">
        <f>SUM(AK612:AQ612)</f>
        <v>360.2</v>
      </c>
      <c r="AR620" s="32">
        <f>AQ620/7</f>
        <v>51.457142857142856</v>
      </c>
      <c r="AS620" s="32"/>
      <c r="AT620" s="32"/>
      <c r="AU620" s="32"/>
      <c r="AV620" s="32"/>
      <c r="AW620" s="32"/>
      <c r="AX620" s="34">
        <f>SUM(AR612:AX612)</f>
        <v>381.8</v>
      </c>
      <c r="AY620" s="32">
        <f>AX620/7</f>
        <v>54.542857142857144</v>
      </c>
      <c r="AZ620" s="32"/>
      <c r="BA620" s="32"/>
      <c r="BB620" s="32"/>
      <c r="BC620" s="32"/>
      <c r="BD620" s="32"/>
      <c r="BE620" s="34">
        <f>SUM(AY612:BE612)</f>
        <v>394.8</v>
      </c>
      <c r="BF620" s="32">
        <f>BE620/7</f>
        <v>56.4</v>
      </c>
      <c r="BG620" s="32"/>
      <c r="BH620" s="32"/>
      <c r="BI620" s="32"/>
      <c r="BJ620" s="32"/>
      <c r="BK620" s="32"/>
      <c r="BL620" s="34">
        <f>SUM(BF612:BL612)</f>
        <v>434.6</v>
      </c>
      <c r="BM620" s="32">
        <f>BL620/7</f>
        <v>62.085714285714289</v>
      </c>
      <c r="BN620" s="32"/>
      <c r="BO620" s="32"/>
      <c r="BP620" s="32"/>
      <c r="BQ620" s="32"/>
      <c r="BR620" s="32"/>
      <c r="BS620" s="34">
        <f>SUM(BM612:BS612)</f>
        <v>505.62700000000007</v>
      </c>
      <c r="BT620" s="32">
        <f>BS620/7</f>
        <v>72.232428571428585</v>
      </c>
      <c r="BU620" s="32"/>
      <c r="BV620" s="32"/>
      <c r="BW620" s="32"/>
      <c r="BX620" s="32"/>
      <c r="BY620" s="32"/>
      <c r="BZ620" s="34">
        <f>SUM(BT612:BZ612)</f>
        <v>427</v>
      </c>
      <c r="CA620" s="32">
        <f>BZ620/7</f>
        <v>61</v>
      </c>
      <c r="CB620" s="32"/>
      <c r="CC620" s="32"/>
      <c r="CD620" s="32"/>
      <c r="CE620" s="32"/>
      <c r="CF620" s="32"/>
      <c r="CG620" s="34">
        <f>SUM(CA612:CG612)</f>
        <v>361.4</v>
      </c>
      <c r="CH620" s="32">
        <f>CG620/7</f>
        <v>51.628571428571426</v>
      </c>
      <c r="CI620" s="32"/>
      <c r="CJ620" s="32"/>
      <c r="CK620" s="32"/>
      <c r="CL620" s="32"/>
      <c r="CM620" s="32"/>
      <c r="CN620" s="34">
        <f>SUM(CH612:CN612)</f>
        <v>397.20000000000005</v>
      </c>
      <c r="CO620" s="32">
        <f>CN620/7</f>
        <v>56.742857142857147</v>
      </c>
      <c r="CP620" s="32"/>
      <c r="CQ620" s="32"/>
      <c r="CR620" s="32"/>
      <c r="CS620" s="32"/>
      <c r="CT620" s="32"/>
      <c r="CU620" s="34">
        <f>SUM(CO612:CU612)</f>
        <v>344.9</v>
      </c>
      <c r="CV620" s="32">
        <f>CU620/7</f>
        <v>49.271428571428565</v>
      </c>
      <c r="CW620" s="32"/>
      <c r="CX620" s="32"/>
      <c r="CY620" s="32"/>
      <c r="CZ620" s="32"/>
      <c r="DA620" s="32"/>
      <c r="DB620" s="34">
        <f>SUM(CV612:DB612)</f>
        <v>335.90000000000003</v>
      </c>
      <c r="DC620" s="32">
        <f>DB620/7</f>
        <v>47.985714285714288</v>
      </c>
      <c r="DD620" s="32"/>
      <c r="DE620" s="32"/>
      <c r="DF620" s="32"/>
      <c r="DG620" s="32"/>
      <c r="DH620" s="32"/>
      <c r="DI620" s="34">
        <f>SUM(DC612:DI612)</f>
        <v>325.5</v>
      </c>
      <c r="DJ620" s="32">
        <f>DI620/7</f>
        <v>46.5</v>
      </c>
      <c r="DK620" s="32"/>
      <c r="DL620" s="32"/>
      <c r="DM620" s="32"/>
      <c r="DN620" s="32"/>
      <c r="DO620" s="32"/>
      <c r="DP620" s="34">
        <f>SUM(DJ612:DP612)</f>
        <v>329.9</v>
      </c>
      <c r="DQ620" s="32">
        <f>DP620/7</f>
        <v>47.128571428571426</v>
      </c>
      <c r="DR620" s="32"/>
      <c r="DS620" s="32"/>
      <c r="DT620" s="32"/>
      <c r="DU620" s="32"/>
      <c r="DV620" s="32"/>
      <c r="DW620" s="34">
        <f>SUM(DQ612:DW612)</f>
        <v>330.50000000000006</v>
      </c>
      <c r="DX620" s="32">
        <f>DW620/7</f>
        <v>47.214285714285722</v>
      </c>
      <c r="DY620" s="32"/>
      <c r="DZ620" s="32"/>
      <c r="EA620" s="32"/>
      <c r="EB620" s="32"/>
      <c r="EC620" s="32"/>
      <c r="ED620" s="34">
        <f>SUM(DX612:ED612)</f>
        <v>332.5</v>
      </c>
      <c r="EE620" s="32">
        <f>ED620/7</f>
        <v>47.5</v>
      </c>
      <c r="EF620" s="32"/>
      <c r="EG620" s="32"/>
      <c r="EH620" s="32"/>
      <c r="EI620" s="32"/>
      <c r="EJ620" s="32"/>
      <c r="EK620" s="34">
        <f>SUM(EE612:EK612)</f>
        <v>332.90000000000003</v>
      </c>
      <c r="EL620" s="32">
        <f>EK620/7</f>
        <v>47.557142857142864</v>
      </c>
      <c r="EM620" s="32"/>
      <c r="EN620" s="32"/>
      <c r="EO620" s="32"/>
      <c r="EP620" s="32"/>
      <c r="EQ620" s="32"/>
      <c r="ER620" s="34">
        <f>SUM(EL612:ER612)</f>
        <v>332.1</v>
      </c>
      <c r="ES620" s="32">
        <f>ER620/7</f>
        <v>47.442857142857143</v>
      </c>
      <c r="ET620" s="32"/>
      <c r="EU620" s="32"/>
      <c r="EV620" s="32"/>
      <c r="EW620" s="32"/>
      <c r="EX620" s="32"/>
      <c r="EY620" s="34">
        <f>SUM(ES612:EY612)</f>
        <v>338.5</v>
      </c>
      <c r="EZ620" s="32">
        <f>EY620/7</f>
        <v>48.357142857142854</v>
      </c>
      <c r="FA620" s="32"/>
      <c r="FB620" s="32"/>
      <c r="FC620" s="32"/>
      <c r="FD620" s="32"/>
      <c r="FE620" s="32"/>
      <c r="FF620" s="34">
        <f>SUM(EZ612:FF612)</f>
        <v>330.29999999999995</v>
      </c>
      <c r="FG620" s="32">
        <f>FF620/7</f>
        <v>47.185714285714276</v>
      </c>
      <c r="FH620" s="32"/>
      <c r="FI620" s="32"/>
      <c r="FJ620" s="32"/>
      <c r="FK620" s="32"/>
      <c r="FL620" s="32"/>
      <c r="FM620" s="34">
        <f>SUM(FG612:FM612)</f>
        <v>337.5</v>
      </c>
      <c r="FN620" s="32">
        <f>FM620/7</f>
        <v>48.214285714285715</v>
      </c>
      <c r="FO620" s="32"/>
      <c r="FP620" s="32"/>
      <c r="FQ620" s="32"/>
      <c r="FR620" s="32"/>
      <c r="FS620" s="32"/>
      <c r="FT620" s="34">
        <f>SUM(FN612:FT612)</f>
        <v>348.4</v>
      </c>
      <c r="FU620" s="32">
        <f>FT620/7</f>
        <v>49.771428571428565</v>
      </c>
      <c r="FV620" s="32"/>
      <c r="FW620" s="32"/>
      <c r="FX620" s="32"/>
      <c r="FY620" s="32"/>
      <c r="FZ620" s="32"/>
      <c r="GA620" s="29">
        <f>SUM(FU612:GA612)</f>
        <v>342.90000000000003</v>
      </c>
      <c r="GB620" s="27">
        <f>GA620/7</f>
        <v>48.985714285714288</v>
      </c>
      <c r="GC620" s="27"/>
      <c r="GD620" s="32"/>
      <c r="GE620" s="32"/>
      <c r="GF620" s="32"/>
      <c r="GG620" s="32"/>
      <c r="GH620" s="34">
        <f>SUM(GB612:GH612)</f>
        <v>348.09999999999997</v>
      </c>
      <c r="GI620" s="32">
        <f>GH620/7</f>
        <v>49.728571428571421</v>
      </c>
      <c r="GJ620" s="32"/>
      <c r="GK620" s="32"/>
      <c r="GL620" s="32"/>
      <c r="GM620" s="32"/>
      <c r="GN620" s="32"/>
      <c r="GO620" s="34">
        <f>SUM(GI612:GO612)</f>
        <v>341.8</v>
      </c>
      <c r="GP620" s="32">
        <f>GO620/7</f>
        <v>48.828571428571429</v>
      </c>
      <c r="GQ620" s="32"/>
      <c r="GR620" s="32"/>
      <c r="GS620" s="32"/>
      <c r="GT620" s="32"/>
      <c r="GU620" s="32"/>
      <c r="GV620" s="34">
        <f>SUM(GP612:GV612)</f>
        <v>360.3</v>
      </c>
      <c r="GW620" s="32">
        <f>GV620/7</f>
        <v>51.471428571428575</v>
      </c>
      <c r="GX620" s="32"/>
      <c r="GY620" s="32"/>
      <c r="GZ620" s="32"/>
      <c r="HA620" s="32"/>
      <c r="HB620" s="32"/>
      <c r="HC620" s="34">
        <f>SUM(GW612:HC612)</f>
        <v>339.2</v>
      </c>
      <c r="HD620" s="32">
        <f>HC620/7</f>
        <v>48.457142857142856</v>
      </c>
      <c r="HE620" s="32"/>
      <c r="HF620" s="32"/>
      <c r="HG620" s="32"/>
      <c r="HH620" s="32"/>
      <c r="HI620" s="32"/>
      <c r="HJ620" s="34">
        <f>SUM(HD612:HJ612)</f>
        <v>344.5</v>
      </c>
      <c r="HK620" s="32">
        <f>HJ620/7</f>
        <v>49.214285714285715</v>
      </c>
      <c r="HL620" s="32"/>
      <c r="HM620" s="32"/>
      <c r="HN620" s="32"/>
      <c r="HO620" s="32"/>
      <c r="HP620" s="32"/>
      <c r="HQ620" s="34">
        <f>SUM(HK612:HQ612)</f>
        <v>331.50000000000006</v>
      </c>
      <c r="HR620" s="32">
        <f>HQ620/7</f>
        <v>47.357142857142868</v>
      </c>
      <c r="HS620" s="32"/>
      <c r="HT620" s="32"/>
      <c r="HU620" s="32"/>
      <c r="HV620" s="32"/>
      <c r="HW620" s="32"/>
      <c r="HX620" s="34">
        <f>SUM(HR612:HX612)</f>
        <v>326.2</v>
      </c>
      <c r="HY620" s="32">
        <f>HX620/7</f>
        <v>46.6</v>
      </c>
      <c r="HZ620" s="32">
        <v>332.1</v>
      </c>
      <c r="IA620" s="27">
        <v>338.5</v>
      </c>
      <c r="IB620" s="32">
        <v>330.3</v>
      </c>
      <c r="IC620" s="32"/>
      <c r="ID620" s="32"/>
      <c r="IE620" s="34">
        <f>SUM(HY612:IE612)</f>
        <v>326.59999999999997</v>
      </c>
      <c r="IF620" s="32">
        <f>IE620/7</f>
        <v>46.657142857142851</v>
      </c>
      <c r="IG620" s="32"/>
      <c r="IH620" s="32"/>
      <c r="II620" s="32"/>
      <c r="IJ620" s="32"/>
      <c r="IK620" s="32"/>
      <c r="IL620" s="34">
        <f>SUM(IF612:IL612)</f>
        <v>326.00000000000006</v>
      </c>
      <c r="IM620" s="32">
        <f>IL620/7</f>
        <v>46.571428571428577</v>
      </c>
      <c r="IN620" s="32"/>
      <c r="IO620" s="32"/>
      <c r="IP620" s="32"/>
      <c r="IQ620" s="32"/>
      <c r="IR620" s="32"/>
      <c r="IS620" s="34">
        <f>SUM(IM612:IS612)</f>
        <v>329</v>
      </c>
    </row>
    <row r="621" spans="1:253" x14ac:dyDescent="0.2">
      <c r="A621" s="32" t="s">
        <v>50</v>
      </c>
      <c r="B621" s="32"/>
      <c r="C621" s="32"/>
      <c r="D621" s="32"/>
      <c r="E621" s="32"/>
      <c r="F621" s="32"/>
      <c r="G621" s="32"/>
      <c r="H621" s="34">
        <f>SUM(B613:H613)</f>
        <v>324.96099999999996</v>
      </c>
      <c r="I621" s="32">
        <f>H621/7</f>
        <v>46.422999999999995</v>
      </c>
      <c r="J621" s="32">
        <v>47.7</v>
      </c>
      <c r="K621" s="32"/>
      <c r="L621" s="32"/>
      <c r="M621" s="32"/>
      <c r="N621" s="32"/>
      <c r="O621" s="34">
        <f>SUM(I613:O613)</f>
        <v>335.01099999999997</v>
      </c>
      <c r="P621" s="32">
        <f>O621/7</f>
        <v>47.858714285714278</v>
      </c>
      <c r="Q621" s="32">
        <v>47.7</v>
      </c>
      <c r="R621" s="32"/>
      <c r="S621" s="32"/>
      <c r="T621" s="32"/>
      <c r="U621" s="32"/>
      <c r="V621" s="34">
        <f>SUM(P613:V613)</f>
        <v>345.15</v>
      </c>
      <c r="W621" s="32">
        <f>V621/7</f>
        <v>49.307142857142857</v>
      </c>
      <c r="X621" s="32">
        <v>47.7</v>
      </c>
      <c r="Y621" s="32"/>
      <c r="Z621" s="32"/>
      <c r="AA621" s="32"/>
      <c r="AB621" s="32"/>
      <c r="AC621" s="34">
        <f>SUM(W613:AC613)</f>
        <v>360.31799999999998</v>
      </c>
      <c r="AD621" s="32">
        <f>AC621/7</f>
        <v>51.473999999999997</v>
      </c>
      <c r="AE621" s="32">
        <v>47.7</v>
      </c>
      <c r="AF621" s="32"/>
      <c r="AG621" s="32"/>
      <c r="AH621" s="32"/>
      <c r="AI621" s="32"/>
      <c r="AJ621" s="34">
        <f>SUM(AD613:AJ613)</f>
        <v>377.31200000000001</v>
      </c>
      <c r="AK621" s="32">
        <f>AJ621/7</f>
        <v>53.901714285714284</v>
      </c>
      <c r="AL621" s="32">
        <v>47.7</v>
      </c>
      <c r="AM621" s="32"/>
      <c r="AN621" s="32"/>
      <c r="AO621" s="32"/>
      <c r="AP621" s="32"/>
      <c r="AQ621" s="34">
        <f>SUM(AK613:AQ613)</f>
        <v>395.55399999999997</v>
      </c>
      <c r="AR621" s="32">
        <f>AQ621/7</f>
        <v>56.507714285714279</v>
      </c>
      <c r="AS621" s="32">
        <v>47.7</v>
      </c>
      <c r="AT621" s="32"/>
      <c r="AU621" s="32"/>
      <c r="AV621" s="32"/>
      <c r="AW621" s="32"/>
      <c r="AX621" s="34">
        <f>SUM(AR613:AX613)</f>
        <v>416.07899999999995</v>
      </c>
      <c r="AY621" s="32">
        <f>AX621/7</f>
        <v>59.439857142857136</v>
      </c>
      <c r="AZ621" s="32">
        <v>47.7</v>
      </c>
      <c r="BA621" s="32"/>
      <c r="BB621" s="32"/>
      <c r="BC621" s="32"/>
      <c r="BD621" s="32"/>
      <c r="BE621" s="34">
        <f>SUM(AY613:BE613)</f>
        <v>437.98300000000006</v>
      </c>
      <c r="BF621" s="32">
        <f>BE621/7</f>
        <v>62.56900000000001</v>
      </c>
      <c r="BG621" s="32">
        <v>47.7</v>
      </c>
      <c r="BH621" s="32"/>
      <c r="BI621" s="32"/>
      <c r="BJ621" s="32"/>
      <c r="BK621" s="32"/>
      <c r="BL621" s="34">
        <f>SUM(BF613:BL613)</f>
        <v>464.608</v>
      </c>
      <c r="BM621" s="32">
        <f>BL621/7</f>
        <v>66.372571428571433</v>
      </c>
      <c r="BN621" s="32">
        <v>47.7</v>
      </c>
      <c r="BO621" s="32"/>
      <c r="BP621" s="32"/>
      <c r="BQ621" s="32"/>
      <c r="BR621" s="32"/>
      <c r="BS621" s="34">
        <f>SUM(BM613:BS613)</f>
        <v>505.62700000000007</v>
      </c>
      <c r="BT621" s="32">
        <f>BS621/7</f>
        <v>72.232428571428585</v>
      </c>
      <c r="BU621" s="32">
        <v>47.7</v>
      </c>
      <c r="BV621" s="32"/>
      <c r="BW621" s="32"/>
      <c r="BX621" s="32"/>
      <c r="BY621" s="32"/>
      <c r="BZ621" s="34">
        <f>SUM(BT613:BZ613)</f>
        <v>427</v>
      </c>
      <c r="CA621" s="32">
        <f>BZ621/7</f>
        <v>61</v>
      </c>
      <c r="CB621" s="32">
        <v>47.7</v>
      </c>
      <c r="CC621" s="32"/>
      <c r="CD621" s="32"/>
      <c r="CE621" s="32"/>
      <c r="CF621" s="32"/>
      <c r="CG621" s="34">
        <f>SUM(CA613:CG613)</f>
        <v>361.4</v>
      </c>
      <c r="CH621" s="32">
        <f>CG621/7</f>
        <v>51.628571428571426</v>
      </c>
      <c r="CI621" s="32">
        <v>47.7</v>
      </c>
      <c r="CJ621" s="32"/>
      <c r="CK621" s="32"/>
      <c r="CL621" s="32"/>
      <c r="CM621" s="32"/>
      <c r="CN621" s="34">
        <f>SUM(CH613:CN613)</f>
        <v>397.20000000000005</v>
      </c>
      <c r="CO621" s="32">
        <f>CN621/7</f>
        <v>56.742857142857147</v>
      </c>
      <c r="CP621" s="32">
        <v>47.7</v>
      </c>
      <c r="CQ621" s="32"/>
      <c r="CR621" s="32"/>
      <c r="CS621" s="32"/>
      <c r="CT621" s="32"/>
      <c r="CU621" s="34">
        <f>SUM(CO613:CU613)</f>
        <v>344.9</v>
      </c>
      <c r="CV621" s="32">
        <f>CU621/7</f>
        <v>49.271428571428565</v>
      </c>
      <c r="CW621" s="32">
        <v>47.7</v>
      </c>
      <c r="CX621" s="32"/>
      <c r="CY621" s="32"/>
      <c r="CZ621" s="32"/>
      <c r="DA621" s="32"/>
      <c r="DB621" s="34">
        <f>SUM(CV613:DB613)</f>
        <v>335.90000000000003</v>
      </c>
      <c r="DC621" s="32">
        <f>DB621/7</f>
        <v>47.985714285714288</v>
      </c>
      <c r="DD621" s="32">
        <v>47.7</v>
      </c>
      <c r="DE621" s="32"/>
      <c r="DF621" s="32"/>
      <c r="DG621" s="32"/>
      <c r="DH621" s="32"/>
      <c r="DI621" s="34">
        <f>SUM(DC613:DI613)</f>
        <v>325.5</v>
      </c>
      <c r="DJ621" s="32">
        <f>DI621/7</f>
        <v>46.5</v>
      </c>
      <c r="DK621" s="32">
        <v>47.7</v>
      </c>
      <c r="DL621" s="32"/>
      <c r="DM621" s="32"/>
      <c r="DN621" s="32"/>
      <c r="DO621" s="32"/>
      <c r="DP621" s="34">
        <f>SUM(DJ613:DP613)</f>
        <v>329.9</v>
      </c>
      <c r="DQ621" s="32">
        <f>DP621/7</f>
        <v>47.128571428571426</v>
      </c>
      <c r="DR621" s="32">
        <v>47.7</v>
      </c>
      <c r="DS621" s="32"/>
      <c r="DT621" s="32"/>
      <c r="DU621" s="32"/>
      <c r="DV621" s="32"/>
      <c r="DW621" s="34">
        <f>SUM(DQ613:DW613)</f>
        <v>330.50000000000006</v>
      </c>
      <c r="DX621" s="32">
        <f>DW621/7</f>
        <v>47.214285714285722</v>
      </c>
      <c r="DY621" s="32">
        <v>47.7</v>
      </c>
      <c r="DZ621" s="32"/>
      <c r="EA621" s="32"/>
      <c r="EB621" s="32"/>
      <c r="EC621" s="32"/>
      <c r="ED621" s="34">
        <f>SUM(DX613:ED613)</f>
        <v>332.5</v>
      </c>
      <c r="EE621" s="32">
        <f>ED621/7</f>
        <v>47.5</v>
      </c>
      <c r="EF621" s="32">
        <v>47.7</v>
      </c>
      <c r="EG621" s="32"/>
      <c r="EH621" s="32"/>
      <c r="EI621" s="32"/>
      <c r="EJ621" s="32"/>
      <c r="EK621" s="34">
        <f>SUM(EE613:EK613)</f>
        <v>332.90000000000003</v>
      </c>
      <c r="EL621" s="32">
        <f>EK621/7</f>
        <v>47.557142857142864</v>
      </c>
      <c r="EM621" s="32">
        <v>47.7</v>
      </c>
      <c r="EN621" s="32"/>
      <c r="EO621" s="32"/>
      <c r="EP621" s="32"/>
      <c r="EQ621" s="32"/>
      <c r="ER621" s="34">
        <f>SUM(EL613:ER613)</f>
        <v>332.1</v>
      </c>
      <c r="ES621" s="32">
        <f>ER621/7</f>
        <v>47.442857142857143</v>
      </c>
      <c r="ET621" s="32">
        <v>47.7</v>
      </c>
      <c r="EU621" s="32"/>
      <c r="EV621" s="32"/>
      <c r="EW621" s="32"/>
      <c r="EX621" s="32"/>
      <c r="EY621" s="34">
        <f>SUM(ES613:EY613)</f>
        <v>338.5</v>
      </c>
      <c r="EZ621" s="32">
        <f>EY621/7</f>
        <v>48.357142857142854</v>
      </c>
      <c r="FA621" s="32">
        <v>47.7</v>
      </c>
      <c r="FB621" s="32"/>
      <c r="FC621" s="32"/>
      <c r="FD621" s="32"/>
      <c r="FE621" s="32"/>
      <c r="FF621" s="34">
        <f>SUM(EZ613:FF613)</f>
        <v>330.29999999999995</v>
      </c>
      <c r="FG621" s="32">
        <f>FF621/7</f>
        <v>47.185714285714276</v>
      </c>
      <c r="FH621" s="32">
        <v>47.7</v>
      </c>
      <c r="FI621" s="32"/>
      <c r="FJ621" s="32"/>
      <c r="FK621" s="32"/>
      <c r="FL621" s="32"/>
      <c r="FM621" s="34">
        <f>SUM(FG613:FM613)</f>
        <v>337.5</v>
      </c>
      <c r="FN621" s="32">
        <f>FM621/7</f>
        <v>48.214285714285715</v>
      </c>
      <c r="FO621" s="32">
        <v>47.7</v>
      </c>
      <c r="FP621" s="32"/>
      <c r="FQ621" s="32"/>
      <c r="FR621" s="32"/>
      <c r="FS621" s="32"/>
      <c r="FT621" s="34">
        <f>SUM(FN613:FT613)</f>
        <v>348.4</v>
      </c>
      <c r="FU621" s="32">
        <f>FT621/7</f>
        <v>49.771428571428565</v>
      </c>
      <c r="FV621" s="32">
        <v>47.7</v>
      </c>
      <c r="FW621" s="32"/>
      <c r="FX621" s="32"/>
      <c r="FY621" s="32"/>
      <c r="FZ621" s="32"/>
      <c r="GA621" s="29">
        <f>SUM(FU613:GA613)</f>
        <v>342.90000000000003</v>
      </c>
      <c r="GB621" s="27">
        <f>GA621/7</f>
        <v>48.985714285714288</v>
      </c>
      <c r="GC621" s="27">
        <v>47.7</v>
      </c>
      <c r="GD621" s="32"/>
      <c r="GE621" s="32"/>
      <c r="GF621" s="32"/>
      <c r="GG621" s="32"/>
      <c r="GH621" s="34">
        <f>SUM(GB613:GH613)</f>
        <v>348.09999999999997</v>
      </c>
      <c r="GI621" s="32">
        <f>GH621/7</f>
        <v>49.728571428571421</v>
      </c>
      <c r="GJ621" s="32">
        <v>47.7</v>
      </c>
      <c r="GK621" s="32"/>
      <c r="GL621" s="32"/>
      <c r="GM621" s="32"/>
      <c r="GN621" s="32"/>
      <c r="GO621" s="34">
        <f>SUM(GI613:GO613)</f>
        <v>341.8</v>
      </c>
      <c r="GP621" s="32">
        <f>GO621/7</f>
        <v>48.828571428571429</v>
      </c>
      <c r="GQ621" s="32">
        <v>47.7</v>
      </c>
      <c r="GR621" s="32"/>
      <c r="GS621" s="32"/>
      <c r="GT621" s="32"/>
      <c r="GU621" s="32"/>
      <c r="GV621" s="34">
        <f>SUM(GP613:GV613)</f>
        <v>360.3</v>
      </c>
      <c r="GW621" s="32">
        <f>GV621/7</f>
        <v>51.471428571428575</v>
      </c>
      <c r="GX621" s="32">
        <v>47.7</v>
      </c>
      <c r="GY621" s="32"/>
      <c r="GZ621" s="32"/>
      <c r="HA621" s="32"/>
      <c r="HB621" s="32"/>
      <c r="HC621" s="34">
        <f>SUM(GW613:HC613)</f>
        <v>339.2</v>
      </c>
      <c r="HD621" s="32">
        <f>HC621/7</f>
        <v>48.457142857142856</v>
      </c>
      <c r="HE621" s="32">
        <v>47.7</v>
      </c>
      <c r="HF621" s="32"/>
      <c r="HG621" s="32"/>
      <c r="HH621" s="32"/>
      <c r="HI621" s="32"/>
      <c r="HJ621" s="34">
        <f>SUM(HD613:HJ613)</f>
        <v>344.5</v>
      </c>
      <c r="HK621" s="32">
        <f>HJ621/7</f>
        <v>49.214285714285715</v>
      </c>
      <c r="HL621" s="32">
        <v>47.7</v>
      </c>
      <c r="HM621" s="32"/>
      <c r="HN621" s="32"/>
      <c r="HO621" s="32"/>
      <c r="HP621" s="32"/>
      <c r="HQ621" s="34">
        <f>SUM(HK613:HQ613)</f>
        <v>331.50000000000006</v>
      </c>
      <c r="HR621" s="32">
        <f>HQ621/7</f>
        <v>47.357142857142868</v>
      </c>
      <c r="HS621" s="32">
        <v>47.7</v>
      </c>
      <c r="HT621" s="32"/>
      <c r="HU621" s="32"/>
      <c r="HV621" s="32"/>
      <c r="HW621" s="32"/>
      <c r="HX621" s="34">
        <f>SUM(HR613:HX613)</f>
        <v>326.2</v>
      </c>
      <c r="HY621" s="32">
        <f>HX621/7</f>
        <v>46.6</v>
      </c>
      <c r="HZ621" s="32">
        <v>324.67400000000004</v>
      </c>
      <c r="IA621" s="27">
        <v>329.23099999999999</v>
      </c>
      <c r="IB621" s="32">
        <v>333.81100000000004</v>
      </c>
      <c r="IC621" s="32"/>
      <c r="ID621" s="32"/>
      <c r="IE621" s="34">
        <f>SUM(HY613:IE613)</f>
        <v>326.45822000000004</v>
      </c>
      <c r="IF621" s="32">
        <f>IE621/7</f>
        <v>46.636888571428578</v>
      </c>
      <c r="IG621" s="32">
        <v>47.7</v>
      </c>
      <c r="IH621" s="32"/>
      <c r="II621" s="32"/>
      <c r="IJ621" s="32"/>
      <c r="IK621" s="32"/>
      <c r="IL621" s="34">
        <f>SUM(IF613:IL613)</f>
        <v>325.67711200000002</v>
      </c>
      <c r="IM621" s="32">
        <f>IL621/7</f>
        <v>46.525301714285717</v>
      </c>
      <c r="IN621" s="32">
        <v>47.7</v>
      </c>
      <c r="IO621" s="32"/>
      <c r="IP621" s="32"/>
      <c r="IQ621" s="32"/>
      <c r="IR621" s="32"/>
      <c r="IS621" s="34">
        <f>SUM(IM613:IS613)</f>
        <v>328.90664799999996</v>
      </c>
    </row>
    <row r="622" spans="1:253" x14ac:dyDescent="0.2">
      <c r="B622" s="47"/>
      <c r="C622" s="47"/>
      <c r="D622" s="47"/>
      <c r="E622" s="47"/>
      <c r="F622" s="47"/>
      <c r="G622" s="47"/>
      <c r="H622" s="1"/>
      <c r="P622" s="32"/>
      <c r="Q622" s="32"/>
      <c r="R622" s="32"/>
      <c r="S622" s="32"/>
      <c r="T622" s="32"/>
      <c r="U622" s="32"/>
      <c r="V622" s="32"/>
      <c r="AD622" s="47"/>
      <c r="AE622" s="47"/>
      <c r="AF622" s="47"/>
      <c r="AG622" s="47"/>
      <c r="AH622" s="47"/>
      <c r="AI622" s="47"/>
      <c r="AJ622" s="47"/>
      <c r="AP622" s="94"/>
      <c r="GA622" s="70"/>
      <c r="HD622" s="1">
        <v>348.1</v>
      </c>
      <c r="HE622" s="1">
        <v>342.9</v>
      </c>
      <c r="HK622" s="1">
        <v>348.1</v>
      </c>
      <c r="HL622" s="1">
        <v>342.9</v>
      </c>
      <c r="HR622" s="1">
        <v>332.5</v>
      </c>
      <c r="HS622" s="1">
        <v>332.9</v>
      </c>
      <c r="HT622" s="1">
        <v>332.6</v>
      </c>
      <c r="HZ622" s="30">
        <v>106</v>
      </c>
      <c r="IA622" s="30">
        <v>108</v>
      </c>
      <c r="IB622" s="30">
        <v>105</v>
      </c>
    </row>
    <row r="623" spans="1:253" s="80" customFormat="1" x14ac:dyDescent="0.2">
      <c r="A623" s="81" t="s">
        <v>9</v>
      </c>
      <c r="B623" s="81"/>
      <c r="C623" s="81"/>
      <c r="D623" s="81" t="s">
        <v>9</v>
      </c>
      <c r="F623" s="61">
        <f>IL581</f>
        <v>-254</v>
      </c>
      <c r="G623" s="61">
        <f t="shared" ref="G623:G628" si="478">IS581</f>
        <v>-812</v>
      </c>
      <c r="H623" s="14">
        <f t="shared" ref="H623:H628" si="479">SUM(B600:H600)</f>
        <v>-620</v>
      </c>
      <c r="I623" s="84">
        <v>-429</v>
      </c>
      <c r="J623" s="11" t="s">
        <v>9</v>
      </c>
      <c r="K623" s="61">
        <f t="shared" ref="K623:K631" si="480">F623</f>
        <v>-254</v>
      </c>
      <c r="L623" s="61">
        <f t="shared" ref="L623:L631" si="481">G623</f>
        <v>-812</v>
      </c>
      <c r="M623" s="61">
        <f t="shared" ref="M623:M631" si="482">H623</f>
        <v>-620</v>
      </c>
      <c r="N623" s="32">
        <v>-354</v>
      </c>
      <c r="O623" s="84">
        <f t="shared" ref="O623:O628" si="483">SUM(I600:O600)</f>
        <v>1647</v>
      </c>
      <c r="P623" s="11">
        <v>1470</v>
      </c>
      <c r="Q623" s="30">
        <v>-429</v>
      </c>
      <c r="R623" s="30">
        <f t="shared" ref="R623:R631" si="484">K623</f>
        <v>-254</v>
      </c>
      <c r="S623" s="30">
        <f t="shared" ref="S623:S631" si="485">L623</f>
        <v>-812</v>
      </c>
      <c r="T623" s="30">
        <f t="shared" ref="T623:T631" si="486">M623</f>
        <v>-620</v>
      </c>
      <c r="U623" s="30">
        <f>O623</f>
        <v>1647</v>
      </c>
      <c r="V623" s="84">
        <f>SUM(P600:V600)</f>
        <v>1001</v>
      </c>
      <c r="W623" s="32">
        <v>-354</v>
      </c>
      <c r="AB623" s="84">
        <f>P623</f>
        <v>1470</v>
      </c>
      <c r="AC623" s="84">
        <f t="shared" ref="AC623:AC628" si="487">SUM(W600:AC600)</f>
        <v>-197</v>
      </c>
      <c r="AD623" s="85">
        <f t="shared" ref="AD623:AD630" si="488">AC623-V623</f>
        <v>-1198</v>
      </c>
      <c r="AE623" s="82"/>
      <c r="AF623" s="82"/>
      <c r="AG623" s="82"/>
      <c r="AH623" s="82"/>
      <c r="AI623" s="82">
        <v>-354</v>
      </c>
      <c r="AJ623" s="84">
        <f t="shared" ref="AJ623:AJ628" si="489">SUM(AD600:AJ600)</f>
        <v>-1827</v>
      </c>
      <c r="AP623" s="82">
        <v>2253</v>
      </c>
      <c r="AQ623" s="84">
        <f t="shared" ref="AQ623:AQ628" si="490">SUM(AK600:AQ600)</f>
        <v>-2672</v>
      </c>
      <c r="AW623" s="80">
        <v>5130</v>
      </c>
      <c r="AX623" s="84">
        <f t="shared" ref="AX623:AX628" si="491">SUM(AR600:AX600)</f>
        <v>-4554</v>
      </c>
      <c r="BU623" s="96">
        <f>AVERAGE(AQ611:BU611)</f>
        <v>64.80312903225807</v>
      </c>
      <c r="EI623" s="11"/>
      <c r="EK623" s="84"/>
      <c r="ER623" s="84"/>
      <c r="EY623" s="84">
        <f t="shared" ref="EY623:EY628" si="492">SUM(ES600:EY600)</f>
        <v>0</v>
      </c>
      <c r="FF623" s="84">
        <f t="shared" ref="FF623:FF628" si="493">SUM(EZ600:FF600)</f>
        <v>0</v>
      </c>
      <c r="FI623" s="11" t="s">
        <v>9</v>
      </c>
      <c r="FM623" s="84">
        <f t="shared" ref="FM623:FM628" si="494">SUM(FG600:FM600)</f>
        <v>0</v>
      </c>
      <c r="FT623" s="84">
        <f t="shared" ref="FT623:FT628" si="495">SUM(FN600:FT600)</f>
        <v>0</v>
      </c>
      <c r="FX623" s="11" t="s">
        <v>9</v>
      </c>
      <c r="GA623" s="84">
        <f t="shared" ref="GA623:GA628" si="496">SUM(FU600:GA600)</f>
        <v>0</v>
      </c>
      <c r="GD623" s="11" t="s">
        <v>9</v>
      </c>
      <c r="GH623" s="84">
        <f t="shared" ref="GH623:GH628" si="497">SUM(GB600:GH600)</f>
        <v>0</v>
      </c>
      <c r="GI623" s="84"/>
      <c r="GJ623" s="84"/>
      <c r="GO623" s="84">
        <f t="shared" ref="GO623:GO628" si="498">SUM(GI600:GO600)</f>
        <v>0</v>
      </c>
      <c r="GP623" s="84">
        <v>36</v>
      </c>
      <c r="GS623" s="11" t="s">
        <v>9</v>
      </c>
      <c r="GV623" s="84">
        <f t="shared" ref="GV623:GV628" si="499">SUM(GP600:GV600)</f>
        <v>0</v>
      </c>
      <c r="GW623" s="14">
        <v>29</v>
      </c>
      <c r="GX623" s="14">
        <v>36</v>
      </c>
      <c r="GY623" s="14">
        <v>-38</v>
      </c>
      <c r="HC623" s="84">
        <f t="shared" ref="HC623:HC628" si="500">SUM(GW600:HC600)</f>
        <v>0</v>
      </c>
      <c r="HD623" s="84">
        <v>-38</v>
      </c>
      <c r="HE623" s="84">
        <v>36</v>
      </c>
      <c r="HG623" s="11" t="s">
        <v>9</v>
      </c>
      <c r="HJ623" s="84">
        <f t="shared" ref="HJ623:HJ628" si="501">SUM(HD600:HJ600)</f>
        <v>0</v>
      </c>
      <c r="HK623" s="84">
        <v>-38</v>
      </c>
      <c r="HL623" s="84">
        <v>36</v>
      </c>
      <c r="HQ623" s="84">
        <f t="shared" ref="HQ623:HQ628" si="502">SUM(HK600:HQ600)</f>
        <v>0</v>
      </c>
      <c r="HR623" s="84">
        <v>439</v>
      </c>
      <c r="HS623" s="84">
        <v>852</v>
      </c>
      <c r="HT623" s="84">
        <v>831</v>
      </c>
      <c r="HU623" s="11" t="s">
        <v>9</v>
      </c>
      <c r="HX623" s="84">
        <f t="shared" ref="HX623:HX628" si="503">SUM(HR600:HX600)</f>
        <v>0</v>
      </c>
      <c r="HY623" s="84">
        <v>975</v>
      </c>
      <c r="HZ623" s="80">
        <v>831</v>
      </c>
      <c r="IA623" s="70">
        <v>348</v>
      </c>
      <c r="IB623" s="14">
        <v>-294</v>
      </c>
      <c r="IE623" s="84">
        <f t="shared" ref="IE623:IE628" si="504">SUM(HY600:IE600)</f>
        <v>0</v>
      </c>
      <c r="IH623" s="11" t="s">
        <v>9</v>
      </c>
      <c r="IL623" s="84">
        <f t="shared" ref="IL623:IL628" si="505">SUM(IF600:IL600)</f>
        <v>0</v>
      </c>
    </row>
    <row r="624" spans="1:253" s="80" customFormat="1" x14ac:dyDescent="0.2">
      <c r="A624" s="81" t="s">
        <v>10</v>
      </c>
      <c r="B624" s="81"/>
      <c r="C624" s="81"/>
      <c r="D624" s="81" t="s">
        <v>10</v>
      </c>
      <c r="F624" s="61">
        <f t="shared" ref="F624:F629" si="506">IL582</f>
        <v>-2969</v>
      </c>
      <c r="G624" s="61">
        <f t="shared" si="478"/>
        <v>-529</v>
      </c>
      <c r="H624" s="14">
        <f t="shared" si="479"/>
        <v>928</v>
      </c>
      <c r="I624" s="84">
        <v>-156</v>
      </c>
      <c r="J624" s="11" t="s">
        <v>10</v>
      </c>
      <c r="K624" s="61">
        <f t="shared" si="480"/>
        <v>-2969</v>
      </c>
      <c r="L624" s="61">
        <f t="shared" si="481"/>
        <v>-529</v>
      </c>
      <c r="M624" s="61">
        <f t="shared" si="482"/>
        <v>928</v>
      </c>
      <c r="N624" s="32">
        <v>-167</v>
      </c>
      <c r="O624" s="84">
        <f t="shared" si="483"/>
        <v>-3840</v>
      </c>
      <c r="P624" s="11">
        <v>-3374</v>
      </c>
      <c r="Q624" s="30">
        <v>-156</v>
      </c>
      <c r="R624" s="30">
        <f t="shared" si="484"/>
        <v>-2969</v>
      </c>
      <c r="S624" s="30">
        <f t="shared" si="485"/>
        <v>-529</v>
      </c>
      <c r="T624" s="30">
        <f t="shared" si="486"/>
        <v>928</v>
      </c>
      <c r="U624" s="30">
        <f t="shared" ref="U624:U631" si="507">O624</f>
        <v>-3840</v>
      </c>
      <c r="V624" s="84">
        <f>SUM(P601:V601)</f>
        <v>313</v>
      </c>
      <c r="W624" s="32">
        <v>-167</v>
      </c>
      <c r="AB624" s="84">
        <f t="shared" ref="AB624:AB631" si="508">P624</f>
        <v>-3374</v>
      </c>
      <c r="AC624" s="84">
        <f t="shared" si="487"/>
        <v>-1828</v>
      </c>
      <c r="AD624" s="85">
        <f t="shared" si="488"/>
        <v>-2141</v>
      </c>
      <c r="AE624" s="82"/>
      <c r="AF624" s="82"/>
      <c r="AG624" s="82"/>
      <c r="AH624" s="82"/>
      <c r="AI624" s="82">
        <v>-167</v>
      </c>
      <c r="AJ624" s="84">
        <f t="shared" si="489"/>
        <v>-3630</v>
      </c>
      <c r="AP624" s="82">
        <v>2827</v>
      </c>
      <c r="AQ624" s="84">
        <f t="shared" si="490"/>
        <v>-3753</v>
      </c>
      <c r="AW624" s="80">
        <v>17314</v>
      </c>
      <c r="AX624" s="84">
        <f t="shared" si="491"/>
        <v>-3451</v>
      </c>
      <c r="DI624" s="96"/>
      <c r="EH624" s="11" t="s">
        <v>9</v>
      </c>
      <c r="EI624" s="11"/>
      <c r="EK624" s="84">
        <f t="shared" ref="EK624:EK629" si="509">SUM(EE600:EK600)</f>
        <v>0</v>
      </c>
      <c r="ER624" s="84">
        <f t="shared" ref="ER624:ER629" si="510">SUM(EL600:ER600)</f>
        <v>0</v>
      </c>
      <c r="EY624" s="84">
        <f t="shared" si="492"/>
        <v>0</v>
      </c>
      <c r="FF624" s="84">
        <f t="shared" si="493"/>
        <v>0</v>
      </c>
      <c r="FI624" s="11" t="s">
        <v>10</v>
      </c>
      <c r="FM624" s="84">
        <f t="shared" si="494"/>
        <v>0</v>
      </c>
      <c r="FT624" s="84">
        <f t="shared" si="495"/>
        <v>0</v>
      </c>
      <c r="FX624" s="11" t="s">
        <v>10</v>
      </c>
      <c r="GA624" s="84">
        <f t="shared" si="496"/>
        <v>0</v>
      </c>
      <c r="GD624" s="11" t="s">
        <v>10</v>
      </c>
      <c r="GH624" s="84">
        <f t="shared" si="497"/>
        <v>0</v>
      </c>
      <c r="GI624" s="84"/>
      <c r="GJ624" s="84"/>
      <c r="GO624" s="84">
        <f t="shared" si="498"/>
        <v>0</v>
      </c>
      <c r="GP624" s="84">
        <v>-3863</v>
      </c>
      <c r="GS624" s="11" t="s">
        <v>10</v>
      </c>
      <c r="GV624" s="84">
        <f t="shared" si="499"/>
        <v>0</v>
      </c>
      <c r="GW624" s="14">
        <v>-3020</v>
      </c>
      <c r="GX624" s="14">
        <v>-3863</v>
      </c>
      <c r="GY624" s="14">
        <v>-3309</v>
      </c>
      <c r="HC624" s="84">
        <f t="shared" si="500"/>
        <v>0</v>
      </c>
      <c r="HD624" s="84">
        <v>-3309</v>
      </c>
      <c r="HE624" s="84">
        <v>-3863</v>
      </c>
      <c r="HG624" s="11" t="s">
        <v>10</v>
      </c>
      <c r="HJ624" s="84">
        <f t="shared" si="501"/>
        <v>0</v>
      </c>
      <c r="HK624" s="84">
        <v>-3309</v>
      </c>
      <c r="HL624" s="84">
        <v>-3863</v>
      </c>
      <c r="HQ624" s="84">
        <f t="shared" si="502"/>
        <v>0</v>
      </c>
      <c r="HR624" s="84">
        <v>1076</v>
      </c>
      <c r="HS624" s="84">
        <v>1626</v>
      </c>
      <c r="HT624" s="84">
        <v>2007</v>
      </c>
      <c r="HU624" s="11" t="s">
        <v>10</v>
      </c>
      <c r="HX624" s="84">
        <f t="shared" si="503"/>
        <v>0</v>
      </c>
      <c r="HY624" s="84">
        <v>2934</v>
      </c>
      <c r="HZ624" s="80">
        <v>2007</v>
      </c>
      <c r="IA624" s="70">
        <v>5401</v>
      </c>
      <c r="IB624" s="14">
        <v>187</v>
      </c>
      <c r="IE624" s="84">
        <f t="shared" si="504"/>
        <v>0</v>
      </c>
      <c r="IH624" s="11" t="s">
        <v>10</v>
      </c>
      <c r="IL624" s="84">
        <f t="shared" si="505"/>
        <v>0</v>
      </c>
    </row>
    <row r="625" spans="1:246" s="80" customFormat="1" x14ac:dyDescent="0.2">
      <c r="A625" s="81" t="s">
        <v>12</v>
      </c>
      <c r="B625" s="81"/>
      <c r="C625" s="81"/>
      <c r="D625" s="81" t="s">
        <v>12</v>
      </c>
      <c r="F625" s="61">
        <f t="shared" si="506"/>
        <v>3007</v>
      </c>
      <c r="G625" s="61">
        <f t="shared" si="478"/>
        <v>-5177</v>
      </c>
      <c r="H625" s="14">
        <f t="shared" si="479"/>
        <v>-1966</v>
      </c>
      <c r="I625" s="84">
        <v>7662</v>
      </c>
      <c r="J625" s="11" t="s">
        <v>12</v>
      </c>
      <c r="K625" s="61">
        <f t="shared" si="480"/>
        <v>3007</v>
      </c>
      <c r="L625" s="61">
        <f t="shared" si="481"/>
        <v>-5177</v>
      </c>
      <c r="M625" s="61">
        <f t="shared" si="482"/>
        <v>-1966</v>
      </c>
      <c r="N625" s="81">
        <v>2191</v>
      </c>
      <c r="O625" s="84">
        <f t="shared" si="483"/>
        <v>-3218</v>
      </c>
      <c r="P625" s="11">
        <v>-1262</v>
      </c>
      <c r="Q625" s="30">
        <v>7662</v>
      </c>
      <c r="R625" s="30">
        <f t="shared" si="484"/>
        <v>3007</v>
      </c>
      <c r="S625" s="30">
        <f t="shared" si="485"/>
        <v>-5177</v>
      </c>
      <c r="T625" s="30">
        <f t="shared" si="486"/>
        <v>-1966</v>
      </c>
      <c r="U625" s="30">
        <f t="shared" si="507"/>
        <v>-3218</v>
      </c>
      <c r="V625" s="84">
        <f>SUM(P602:V602)</f>
        <v>-1560</v>
      </c>
      <c r="W625" s="81">
        <v>2191</v>
      </c>
      <c r="AB625" s="84">
        <f t="shared" si="508"/>
        <v>-1262</v>
      </c>
      <c r="AC625" s="84">
        <f t="shared" si="487"/>
        <v>4711</v>
      </c>
      <c r="AD625" s="85">
        <f t="shared" si="488"/>
        <v>6271</v>
      </c>
      <c r="AE625" s="82"/>
      <c r="AF625" s="82"/>
      <c r="AG625" s="82"/>
      <c r="AH625" s="82"/>
      <c r="AI625" s="82">
        <v>2191</v>
      </c>
      <c r="AJ625" s="84">
        <f t="shared" si="489"/>
        <v>2897</v>
      </c>
      <c r="AP625" s="82">
        <v>3965</v>
      </c>
      <c r="AQ625" s="84">
        <f t="shared" si="490"/>
        <v>4253</v>
      </c>
      <c r="AW625" s="80">
        <v>11270</v>
      </c>
      <c r="AX625" s="84">
        <f t="shared" si="491"/>
        <v>-399</v>
      </c>
      <c r="BS625" s="22">
        <v>66.400000000000006</v>
      </c>
      <c r="BT625" s="22">
        <v>64.900000000000006</v>
      </c>
      <c r="BU625" s="22">
        <v>60.8</v>
      </c>
      <c r="BV625" s="22">
        <v>62.5</v>
      </c>
      <c r="BW625" s="22">
        <v>64.2</v>
      </c>
      <c r="BX625" s="22">
        <v>60.8</v>
      </c>
      <c r="BY625" s="22">
        <v>56.8</v>
      </c>
      <c r="BZ625" s="22">
        <v>55.7</v>
      </c>
      <c r="CA625" s="22">
        <v>54</v>
      </c>
      <c r="CB625" s="22">
        <v>54</v>
      </c>
      <c r="CC625" s="22">
        <v>58.5</v>
      </c>
      <c r="CD625" s="22">
        <v>60.9</v>
      </c>
      <c r="DK625" s="96">
        <f t="shared" ref="DK625:DU625" si="511">DK610-DD610</f>
        <v>0.60000000000000142</v>
      </c>
      <c r="DL625" s="96">
        <f t="shared" si="511"/>
        <v>1.1000000000000014</v>
      </c>
      <c r="DM625" s="96">
        <f t="shared" si="511"/>
        <v>2.1000000000000014</v>
      </c>
      <c r="DN625" s="96">
        <f t="shared" si="511"/>
        <v>0.10000000000000142</v>
      </c>
      <c r="DO625" s="96">
        <f t="shared" si="511"/>
        <v>1.2000000000000028</v>
      </c>
      <c r="DP625" s="96">
        <f t="shared" si="511"/>
        <v>1.1000000000000014</v>
      </c>
      <c r="DQ625" s="96">
        <f t="shared" si="511"/>
        <v>-0.5</v>
      </c>
      <c r="DR625" s="96">
        <f t="shared" si="511"/>
        <v>-0.10000000000000142</v>
      </c>
      <c r="DS625" s="96">
        <f t="shared" si="511"/>
        <v>-1.1000000000000014</v>
      </c>
      <c r="DT625" s="96">
        <f t="shared" si="511"/>
        <v>-2.5</v>
      </c>
      <c r="DU625" s="96">
        <f t="shared" si="511"/>
        <v>0.5</v>
      </c>
      <c r="EH625" s="11" t="s">
        <v>10</v>
      </c>
      <c r="EI625" s="11"/>
      <c r="EK625" s="84">
        <f t="shared" si="509"/>
        <v>0</v>
      </c>
      <c r="ER625" s="84">
        <f t="shared" si="510"/>
        <v>0</v>
      </c>
      <c r="EY625" s="84">
        <f t="shared" si="492"/>
        <v>0</v>
      </c>
      <c r="FF625" s="84">
        <f t="shared" si="493"/>
        <v>0</v>
      </c>
      <c r="FI625" s="11" t="s">
        <v>12</v>
      </c>
      <c r="FM625" s="84">
        <f t="shared" si="494"/>
        <v>0</v>
      </c>
      <c r="FN625" s="84">
        <f>FM625+FM624</f>
        <v>0</v>
      </c>
      <c r="FT625" s="84">
        <f t="shared" si="495"/>
        <v>0</v>
      </c>
      <c r="FU625" s="84">
        <f>FT625+FT624</f>
        <v>0</v>
      </c>
      <c r="FX625" s="11" t="s">
        <v>12</v>
      </c>
      <c r="GA625" s="84">
        <f t="shared" si="496"/>
        <v>0</v>
      </c>
      <c r="GB625" s="84">
        <f>GA625+GA624</f>
        <v>0</v>
      </c>
      <c r="GD625" s="11" t="s">
        <v>12</v>
      </c>
      <c r="GH625" s="84">
        <f t="shared" si="497"/>
        <v>0</v>
      </c>
      <c r="GI625" s="84"/>
      <c r="GJ625" s="84"/>
      <c r="GO625" s="84">
        <f t="shared" si="498"/>
        <v>0</v>
      </c>
      <c r="GP625" s="84">
        <v>3323</v>
      </c>
      <c r="GS625" s="11" t="s">
        <v>12</v>
      </c>
      <c r="GV625" s="84">
        <f t="shared" si="499"/>
        <v>0</v>
      </c>
      <c r="GW625" s="14">
        <v>7879</v>
      </c>
      <c r="GX625" s="14">
        <v>3323</v>
      </c>
      <c r="GY625" s="14">
        <v>4576</v>
      </c>
      <c r="HC625" s="84">
        <f t="shared" si="500"/>
        <v>0</v>
      </c>
      <c r="HD625" s="84">
        <v>4576</v>
      </c>
      <c r="HE625" s="84">
        <v>3323</v>
      </c>
      <c r="HG625" s="11" t="s">
        <v>12</v>
      </c>
      <c r="HJ625" s="84">
        <f t="shared" si="501"/>
        <v>0</v>
      </c>
      <c r="HK625" s="84">
        <v>4576</v>
      </c>
      <c r="HL625" s="84">
        <v>3323</v>
      </c>
      <c r="HQ625" s="84">
        <f t="shared" si="502"/>
        <v>0</v>
      </c>
      <c r="HR625" s="84">
        <v>-813</v>
      </c>
      <c r="HS625" s="84">
        <v>-766</v>
      </c>
      <c r="HT625" s="84">
        <v>84</v>
      </c>
      <c r="HU625" s="11" t="s">
        <v>12</v>
      </c>
      <c r="HX625" s="84">
        <f t="shared" si="503"/>
        <v>0</v>
      </c>
      <c r="HY625" s="84">
        <v>-706</v>
      </c>
      <c r="HZ625" s="84">
        <v>84</v>
      </c>
      <c r="IA625" s="70">
        <v>226</v>
      </c>
      <c r="IB625" s="14">
        <v>-5058</v>
      </c>
      <c r="IE625" s="84">
        <f t="shared" si="504"/>
        <v>0</v>
      </c>
      <c r="IH625" s="11" t="s">
        <v>12</v>
      </c>
      <c r="IL625" s="84">
        <f t="shared" si="505"/>
        <v>0</v>
      </c>
    </row>
    <row r="626" spans="1:246" s="84" customFormat="1" x14ac:dyDescent="0.2">
      <c r="A626" s="81" t="s">
        <v>36</v>
      </c>
      <c r="B626" s="61"/>
      <c r="C626" s="81"/>
      <c r="D626" s="81" t="s">
        <v>36</v>
      </c>
      <c r="F626" s="61">
        <f t="shared" si="506"/>
        <v>1613</v>
      </c>
      <c r="G626" s="61">
        <f t="shared" si="478"/>
        <v>12574</v>
      </c>
      <c r="H626" s="14">
        <f t="shared" si="479"/>
        <v>232</v>
      </c>
      <c r="I626" s="84">
        <v>-3639</v>
      </c>
      <c r="J626" s="11" t="s">
        <v>36</v>
      </c>
      <c r="K626" s="61">
        <f t="shared" si="480"/>
        <v>1613</v>
      </c>
      <c r="L626" s="61">
        <f t="shared" si="481"/>
        <v>12574</v>
      </c>
      <c r="M626" s="61">
        <f t="shared" si="482"/>
        <v>232</v>
      </c>
      <c r="N626" s="81">
        <v>-23168</v>
      </c>
      <c r="O626" s="84">
        <f>SUM(I603:O603)</f>
        <v>10564</v>
      </c>
      <c r="P626" s="11">
        <v>27061</v>
      </c>
      <c r="Q626" s="30">
        <v>-3639</v>
      </c>
      <c r="R626" s="30">
        <f t="shared" si="484"/>
        <v>1613</v>
      </c>
      <c r="S626" s="30">
        <f t="shared" si="485"/>
        <v>12574</v>
      </c>
      <c r="T626" s="30">
        <f t="shared" si="486"/>
        <v>232</v>
      </c>
      <c r="U626" s="30">
        <f t="shared" si="507"/>
        <v>10564</v>
      </c>
      <c r="V626" s="84">
        <f>SUM(P603:V603)</f>
        <v>7208</v>
      </c>
      <c r="W626" s="81">
        <v>-23168</v>
      </c>
      <c r="AB626" s="84">
        <f t="shared" si="508"/>
        <v>27061</v>
      </c>
      <c r="AC626" s="84">
        <f t="shared" si="487"/>
        <v>-12268</v>
      </c>
      <c r="AD626" s="85">
        <f t="shared" si="488"/>
        <v>-19476</v>
      </c>
      <c r="AE626" s="81"/>
      <c r="AF626" s="81"/>
      <c r="AG626" s="81"/>
      <c r="AH626" s="81"/>
      <c r="AI626" s="81">
        <v>-23168</v>
      </c>
      <c r="AJ626" s="84">
        <f t="shared" si="489"/>
        <v>-1509</v>
      </c>
      <c r="AP626" s="81">
        <v>-15278</v>
      </c>
      <c r="AQ626" s="84">
        <f t="shared" si="490"/>
        <v>-24226</v>
      </c>
      <c r="AW626" s="84">
        <v>8430</v>
      </c>
      <c r="AX626" s="84">
        <f t="shared" si="491"/>
        <v>-21532</v>
      </c>
      <c r="BS626" s="96">
        <v>-35.299999999999997</v>
      </c>
      <c r="BT626" s="96"/>
      <c r="BU626" s="96"/>
      <c r="BV626" s="96"/>
      <c r="BW626" s="96"/>
      <c r="BX626" s="96"/>
      <c r="BY626" s="96"/>
      <c r="BZ626" s="96">
        <v>38.5</v>
      </c>
      <c r="EH626" s="11" t="s">
        <v>12</v>
      </c>
      <c r="EI626" s="11"/>
      <c r="EK626" s="84">
        <f t="shared" si="509"/>
        <v>0</v>
      </c>
      <c r="ER626" s="84">
        <f t="shared" si="510"/>
        <v>0</v>
      </c>
      <c r="EY626" s="84">
        <f t="shared" si="492"/>
        <v>0</v>
      </c>
      <c r="FF626" s="84">
        <f t="shared" si="493"/>
        <v>0</v>
      </c>
      <c r="FI626" s="11" t="s">
        <v>36</v>
      </c>
      <c r="FM626" s="84">
        <f t="shared" si="494"/>
        <v>0</v>
      </c>
      <c r="FT626" s="84">
        <f t="shared" si="495"/>
        <v>0</v>
      </c>
      <c r="FX626" s="11" t="s">
        <v>36</v>
      </c>
      <c r="GA626" s="84">
        <f t="shared" si="496"/>
        <v>0</v>
      </c>
      <c r="GD626" s="11" t="s">
        <v>36</v>
      </c>
      <c r="GH626" s="84">
        <f t="shared" si="497"/>
        <v>0</v>
      </c>
      <c r="GO626" s="84">
        <f t="shared" si="498"/>
        <v>0</v>
      </c>
      <c r="GP626" s="84">
        <v>702</v>
      </c>
      <c r="GS626" s="11" t="s">
        <v>36</v>
      </c>
      <c r="GV626" s="84">
        <f t="shared" si="499"/>
        <v>0</v>
      </c>
      <c r="GW626" s="14">
        <v>2070</v>
      </c>
      <c r="GX626" s="14">
        <v>702</v>
      </c>
      <c r="GY626" s="14">
        <v>1953</v>
      </c>
      <c r="HC626" s="84">
        <f t="shared" si="500"/>
        <v>0</v>
      </c>
      <c r="HD626" s="84">
        <v>1953</v>
      </c>
      <c r="HE626" s="84">
        <v>702</v>
      </c>
      <c r="HG626" s="11" t="s">
        <v>36</v>
      </c>
      <c r="HJ626" s="84">
        <f t="shared" si="501"/>
        <v>0</v>
      </c>
      <c r="HK626" s="84">
        <v>1953</v>
      </c>
      <c r="HL626" s="84">
        <v>702</v>
      </c>
      <c r="HQ626" s="84">
        <f t="shared" si="502"/>
        <v>0</v>
      </c>
      <c r="HR626" s="84">
        <v>11630</v>
      </c>
      <c r="HS626" s="84">
        <v>9133</v>
      </c>
      <c r="HT626" s="84">
        <v>2510</v>
      </c>
      <c r="HU626" s="11" t="s">
        <v>36</v>
      </c>
      <c r="HX626" s="84">
        <f t="shared" si="503"/>
        <v>0</v>
      </c>
      <c r="HY626" s="84">
        <v>-9369</v>
      </c>
      <c r="HZ626" s="84">
        <v>2510</v>
      </c>
      <c r="IA626" s="14">
        <v>1026</v>
      </c>
      <c r="IB626" s="14">
        <v>1116</v>
      </c>
      <c r="IE626" s="84">
        <f t="shared" si="504"/>
        <v>0</v>
      </c>
      <c r="IH626" s="11" t="s">
        <v>36</v>
      </c>
      <c r="IL626" s="84">
        <f t="shared" si="505"/>
        <v>0</v>
      </c>
    </row>
    <row r="627" spans="1:246" s="84" customFormat="1" x14ac:dyDescent="0.2">
      <c r="A627" s="81" t="s">
        <v>51</v>
      </c>
      <c r="B627" s="81"/>
      <c r="C627" s="81"/>
      <c r="D627" s="81" t="s">
        <v>51</v>
      </c>
      <c r="F627" s="61">
        <f t="shared" si="506"/>
        <v>1425</v>
      </c>
      <c r="G627" s="61">
        <f t="shared" si="478"/>
        <v>2477</v>
      </c>
      <c r="H627" s="14">
        <f>SUM(B604:H604)</f>
        <v>4850</v>
      </c>
      <c r="I627" s="84">
        <v>1261</v>
      </c>
      <c r="J627" s="11" t="s">
        <v>51</v>
      </c>
      <c r="K627" s="61">
        <f t="shared" si="480"/>
        <v>1425</v>
      </c>
      <c r="L627" s="61">
        <f t="shared" si="481"/>
        <v>2477</v>
      </c>
      <c r="M627" s="61">
        <f t="shared" si="482"/>
        <v>4850</v>
      </c>
      <c r="N627" s="81">
        <v>850</v>
      </c>
      <c r="O627" s="84">
        <f t="shared" si="483"/>
        <v>6418</v>
      </c>
      <c r="P627" s="11">
        <v>11637</v>
      </c>
      <c r="Q627" s="30">
        <v>1261</v>
      </c>
      <c r="R627" s="30">
        <f t="shared" si="484"/>
        <v>1425</v>
      </c>
      <c r="S627" s="30">
        <f t="shared" si="485"/>
        <v>2477</v>
      </c>
      <c r="T627" s="30">
        <f t="shared" si="486"/>
        <v>4850</v>
      </c>
      <c r="U627" s="30">
        <f t="shared" si="507"/>
        <v>6418</v>
      </c>
      <c r="V627" s="84">
        <f>SUM(P604:V604)</f>
        <v>-1378</v>
      </c>
      <c r="W627" s="81">
        <v>850</v>
      </c>
      <c r="AB627" s="84">
        <f t="shared" si="508"/>
        <v>11637</v>
      </c>
      <c r="AC627" s="84">
        <f t="shared" si="487"/>
        <v>-7378</v>
      </c>
      <c r="AD627" s="85">
        <f t="shared" si="488"/>
        <v>-6000</v>
      </c>
      <c r="AE627" s="81"/>
      <c r="AF627" s="81"/>
      <c r="AG627" s="81"/>
      <c r="AH627" s="81"/>
      <c r="AI627" s="81">
        <v>850</v>
      </c>
      <c r="AJ627" s="84">
        <f t="shared" si="489"/>
        <v>3440</v>
      </c>
      <c r="AP627" s="81">
        <v>-4184</v>
      </c>
      <c r="AQ627" s="84">
        <f t="shared" si="490"/>
        <v>-6006</v>
      </c>
      <c r="AW627" s="84">
        <v>-2329</v>
      </c>
      <c r="AX627" s="84">
        <f t="shared" si="491"/>
        <v>-1412</v>
      </c>
      <c r="CN627" s="84">
        <f t="shared" ref="CN627:CN632" si="512">SUM(CH600:CN600)</f>
        <v>0</v>
      </c>
      <c r="CU627" s="84">
        <f t="shared" ref="CU627:CU632" si="513">SUM(CO600:CU600)</f>
        <v>0</v>
      </c>
      <c r="DB627" s="84">
        <f t="shared" ref="DB627:DB632" si="514">SUM(CV600:DB600)</f>
        <v>0</v>
      </c>
      <c r="DI627" s="84">
        <f t="shared" ref="DI627:DI632" si="515">SUM(DC600:DI600)</f>
        <v>0</v>
      </c>
      <c r="DP627" s="84">
        <f t="shared" ref="DP627:DP632" si="516">SUM(DJ600:DP600)</f>
        <v>0</v>
      </c>
      <c r="DT627" s="11" t="s">
        <v>9</v>
      </c>
      <c r="DW627" s="84">
        <f t="shared" ref="DW627:DW632" si="517">SUM(DQ600:DW600)</f>
        <v>0</v>
      </c>
      <c r="ED627" s="84">
        <f t="shared" ref="ED627:ED632" si="518">SUM(DX600:ED600)</f>
        <v>0</v>
      </c>
      <c r="EH627" s="11" t="s">
        <v>36</v>
      </c>
      <c r="EI627" s="11"/>
      <c r="EK627" s="84">
        <f t="shared" si="509"/>
        <v>0</v>
      </c>
      <c r="ER627" s="84">
        <f t="shared" si="510"/>
        <v>0</v>
      </c>
      <c r="EY627" s="84">
        <f t="shared" si="492"/>
        <v>0</v>
      </c>
      <c r="FF627" s="84">
        <f t="shared" si="493"/>
        <v>0</v>
      </c>
      <c r="FI627" s="11" t="s">
        <v>51</v>
      </c>
      <c r="FM627" s="84">
        <f t="shared" si="494"/>
        <v>0</v>
      </c>
      <c r="FT627" s="84">
        <f t="shared" si="495"/>
        <v>0</v>
      </c>
      <c r="FX627" s="11" t="s">
        <v>51</v>
      </c>
      <c r="GA627" s="84">
        <f t="shared" si="496"/>
        <v>0</v>
      </c>
      <c r="GD627" s="11" t="s">
        <v>51</v>
      </c>
      <c r="GH627" s="84">
        <f t="shared" si="497"/>
        <v>0</v>
      </c>
      <c r="GO627" s="84">
        <f t="shared" si="498"/>
        <v>0</v>
      </c>
      <c r="GP627" s="84">
        <v>-633</v>
      </c>
      <c r="GS627" s="11" t="s">
        <v>51</v>
      </c>
      <c r="GV627" s="84">
        <f t="shared" si="499"/>
        <v>0</v>
      </c>
      <c r="GW627" s="14">
        <v>985</v>
      </c>
      <c r="GX627" s="14">
        <v>-633</v>
      </c>
      <c r="GY627" s="14">
        <v>3269</v>
      </c>
      <c r="HC627" s="84">
        <f t="shared" si="500"/>
        <v>0</v>
      </c>
      <c r="HD627" s="84">
        <v>3269</v>
      </c>
      <c r="HE627" s="84">
        <v>-633</v>
      </c>
      <c r="HG627" s="11" t="s">
        <v>51</v>
      </c>
      <c r="HJ627" s="84">
        <f t="shared" si="501"/>
        <v>0</v>
      </c>
      <c r="HK627" s="84">
        <v>3269</v>
      </c>
      <c r="HL627" s="84">
        <v>-633</v>
      </c>
      <c r="HQ627" s="84">
        <f t="shared" si="502"/>
        <v>0</v>
      </c>
      <c r="HR627" s="84">
        <v>-648</v>
      </c>
      <c r="HS627" s="84">
        <v>-414</v>
      </c>
      <c r="HT627" s="84">
        <v>1604</v>
      </c>
      <c r="HU627" s="11" t="s">
        <v>51</v>
      </c>
      <c r="HX627" s="84">
        <f t="shared" si="503"/>
        <v>0</v>
      </c>
      <c r="HY627" s="84">
        <v>3341</v>
      </c>
      <c r="HZ627" s="84">
        <v>1604</v>
      </c>
      <c r="IA627" s="14">
        <v>1624</v>
      </c>
      <c r="IB627" s="14">
        <v>2106</v>
      </c>
      <c r="IE627" s="84">
        <f t="shared" si="504"/>
        <v>0</v>
      </c>
      <c r="IH627" s="11" t="s">
        <v>51</v>
      </c>
      <c r="IL627" s="84">
        <f t="shared" si="505"/>
        <v>0</v>
      </c>
    </row>
    <row r="628" spans="1:246" s="84" customFormat="1" x14ac:dyDescent="0.2">
      <c r="A628" s="81" t="s">
        <v>38</v>
      </c>
      <c r="B628" s="81"/>
      <c r="C628" s="81"/>
      <c r="D628" s="81" t="s">
        <v>38</v>
      </c>
      <c r="F628" s="61">
        <f t="shared" si="506"/>
        <v>309</v>
      </c>
      <c r="G628" s="61">
        <f t="shared" si="478"/>
        <v>3051</v>
      </c>
      <c r="H628" s="14">
        <f t="shared" si="479"/>
        <v>2315</v>
      </c>
      <c r="I628" s="84">
        <v>923</v>
      </c>
      <c r="J628" s="11" t="s">
        <v>38</v>
      </c>
      <c r="K628" s="61">
        <f t="shared" si="480"/>
        <v>309</v>
      </c>
      <c r="L628" s="61">
        <f t="shared" si="481"/>
        <v>3051</v>
      </c>
      <c r="M628" s="61">
        <f t="shared" si="482"/>
        <v>2315</v>
      </c>
      <c r="N628" s="81">
        <v>-3901</v>
      </c>
      <c r="O628" s="84">
        <f t="shared" si="483"/>
        <v>4118</v>
      </c>
      <c r="P628" s="11">
        <v>8598</v>
      </c>
      <c r="Q628" s="30">
        <v>923</v>
      </c>
      <c r="R628" s="30">
        <f t="shared" si="484"/>
        <v>309</v>
      </c>
      <c r="S628" s="30">
        <f t="shared" si="485"/>
        <v>3051</v>
      </c>
      <c r="T628" s="30">
        <f t="shared" si="486"/>
        <v>2315</v>
      </c>
      <c r="U628" s="30">
        <f t="shared" si="507"/>
        <v>4118</v>
      </c>
      <c r="V628" s="84">
        <f>SUM(P605:V605)+Q606</f>
        <v>3566</v>
      </c>
      <c r="W628" s="81">
        <v>-3901</v>
      </c>
      <c r="AB628" s="84">
        <f t="shared" si="508"/>
        <v>8598</v>
      </c>
      <c r="AC628" s="84">
        <f t="shared" si="487"/>
        <v>-2858</v>
      </c>
      <c r="AD628" s="85">
        <f t="shared" si="488"/>
        <v>-6424</v>
      </c>
      <c r="AE628" s="81"/>
      <c r="AF628" s="81"/>
      <c r="AG628" s="81"/>
      <c r="AH628" s="81"/>
      <c r="AI628" s="81">
        <v>-3901</v>
      </c>
      <c r="AJ628" s="84">
        <f t="shared" si="489"/>
        <v>9317</v>
      </c>
      <c r="AP628" s="81">
        <v>-7575</v>
      </c>
      <c r="AQ628" s="84">
        <f t="shared" si="490"/>
        <v>-2950</v>
      </c>
      <c r="AW628" s="84">
        <v>6657</v>
      </c>
      <c r="AX628" s="84">
        <f t="shared" si="491"/>
        <v>-2931</v>
      </c>
      <c r="CN628" s="84">
        <f t="shared" si="512"/>
        <v>0</v>
      </c>
      <c r="CU628" s="84">
        <f t="shared" si="513"/>
        <v>0</v>
      </c>
      <c r="DB628" s="84">
        <f t="shared" si="514"/>
        <v>0</v>
      </c>
      <c r="DI628" s="84">
        <f t="shared" si="515"/>
        <v>0</v>
      </c>
      <c r="DP628" s="84">
        <f t="shared" si="516"/>
        <v>0</v>
      </c>
      <c r="DT628" s="11" t="s">
        <v>10</v>
      </c>
      <c r="DW628" s="84">
        <f t="shared" si="517"/>
        <v>0</v>
      </c>
      <c r="ED628" s="84">
        <f t="shared" si="518"/>
        <v>0</v>
      </c>
      <c r="EH628" s="11" t="s">
        <v>51</v>
      </c>
      <c r="EI628" s="11"/>
      <c r="EK628" s="84">
        <f t="shared" si="509"/>
        <v>0</v>
      </c>
      <c r="ER628" s="84">
        <f t="shared" si="510"/>
        <v>0</v>
      </c>
      <c r="EY628" s="84">
        <f t="shared" si="492"/>
        <v>0</v>
      </c>
      <c r="FF628" s="84">
        <f t="shared" si="493"/>
        <v>0</v>
      </c>
      <c r="FI628" s="11" t="s">
        <v>38</v>
      </c>
      <c r="FM628" s="84">
        <f t="shared" si="494"/>
        <v>0</v>
      </c>
      <c r="FT628" s="84">
        <f t="shared" si="495"/>
        <v>0</v>
      </c>
      <c r="FX628" s="11" t="s">
        <v>38</v>
      </c>
      <c r="GA628" s="84">
        <f t="shared" si="496"/>
        <v>0</v>
      </c>
      <c r="GD628" s="11" t="s">
        <v>38</v>
      </c>
      <c r="GH628" s="84">
        <f t="shared" si="497"/>
        <v>0</v>
      </c>
      <c r="GO628" s="84">
        <f t="shared" si="498"/>
        <v>0</v>
      </c>
      <c r="GP628" s="84">
        <v>-428</v>
      </c>
      <c r="GS628" s="11" t="s">
        <v>38</v>
      </c>
      <c r="GV628" s="84">
        <f t="shared" si="499"/>
        <v>0</v>
      </c>
      <c r="GW628" s="14">
        <v>707</v>
      </c>
      <c r="GX628" s="14">
        <v>-428</v>
      </c>
      <c r="GY628" s="14">
        <v>-874</v>
      </c>
      <c r="HC628" s="84">
        <f t="shared" si="500"/>
        <v>0</v>
      </c>
      <c r="HD628" s="84">
        <v>-874</v>
      </c>
      <c r="HE628" s="84">
        <v>-428</v>
      </c>
      <c r="HG628" s="11" t="s">
        <v>38</v>
      </c>
      <c r="HJ628" s="84">
        <f t="shared" si="501"/>
        <v>0</v>
      </c>
      <c r="HK628" s="84">
        <v>-874</v>
      </c>
      <c r="HL628" s="84">
        <v>-428</v>
      </c>
      <c r="HQ628" s="84">
        <f t="shared" si="502"/>
        <v>0</v>
      </c>
      <c r="HR628" s="84">
        <v>598</v>
      </c>
      <c r="HS628" s="84">
        <v>-237</v>
      </c>
      <c r="HT628" s="84">
        <v>390</v>
      </c>
      <c r="HU628" s="11" t="s">
        <v>38</v>
      </c>
      <c r="HX628" s="84">
        <f t="shared" si="503"/>
        <v>0</v>
      </c>
      <c r="HY628" s="84">
        <v>-467</v>
      </c>
      <c r="HZ628" s="84">
        <v>390</v>
      </c>
      <c r="IA628" s="14">
        <v>644</v>
      </c>
      <c r="IB628" s="14">
        <v>-1568</v>
      </c>
      <c r="IE628" s="84">
        <f t="shared" si="504"/>
        <v>0</v>
      </c>
      <c r="IH628" s="11" t="s">
        <v>38</v>
      </c>
      <c r="IL628" s="84">
        <f t="shared" si="505"/>
        <v>0</v>
      </c>
    </row>
    <row r="629" spans="1:246" s="84" customFormat="1" ht="10.199999999999999" thickBot="1" x14ac:dyDescent="0.25">
      <c r="B629" s="81"/>
      <c r="C629" s="81"/>
      <c r="D629" s="81"/>
      <c r="F629" s="17">
        <f t="shared" si="506"/>
        <v>3131</v>
      </c>
      <c r="G629" s="17">
        <f>SUM(G623:G628)</f>
        <v>11584</v>
      </c>
      <c r="H629" s="17">
        <f>SUM(H623:H628)</f>
        <v>5739</v>
      </c>
      <c r="I629" s="129">
        <v>5622</v>
      </c>
      <c r="K629" s="17">
        <f t="shared" si="480"/>
        <v>3131</v>
      </c>
      <c r="L629" s="17">
        <f t="shared" si="481"/>
        <v>11584</v>
      </c>
      <c r="M629" s="17">
        <f t="shared" si="482"/>
        <v>5739</v>
      </c>
      <c r="N629" s="132">
        <v>-24549</v>
      </c>
      <c r="O629" s="129">
        <f>SUM(O623:O628)</f>
        <v>15689</v>
      </c>
      <c r="P629" s="128">
        <f>SUM(P623:P628)</f>
        <v>44130</v>
      </c>
      <c r="Q629" s="128">
        <f>SUM(Q623:Q628)</f>
        <v>5622</v>
      </c>
      <c r="R629" s="130">
        <f t="shared" si="484"/>
        <v>3131</v>
      </c>
      <c r="S629" s="130">
        <f t="shared" si="485"/>
        <v>11584</v>
      </c>
      <c r="T629" s="130">
        <f t="shared" si="486"/>
        <v>5739</v>
      </c>
      <c r="U629" s="130">
        <f t="shared" si="507"/>
        <v>15689</v>
      </c>
      <c r="V629" s="131">
        <f>SUM(V623:V628)</f>
        <v>9150</v>
      </c>
      <c r="W629" s="132">
        <v>-24549</v>
      </c>
      <c r="AB629" s="84">
        <f t="shared" si="508"/>
        <v>44130</v>
      </c>
      <c r="AC629" s="84">
        <f>SUM(AC623:AC628)</f>
        <v>-19818</v>
      </c>
      <c r="AD629" s="81">
        <f t="shared" si="488"/>
        <v>-28968</v>
      </c>
      <c r="AE629" s="81"/>
      <c r="AF629" s="81"/>
      <c r="AG629" s="81"/>
      <c r="AH629" s="81"/>
      <c r="AI629" s="81"/>
      <c r="AJ629" s="81"/>
      <c r="AP629" s="81">
        <v>800</v>
      </c>
      <c r="AQ629" s="81"/>
      <c r="AW629" s="84">
        <v>0</v>
      </c>
      <c r="AX629" s="81"/>
      <c r="CN629" s="84">
        <f t="shared" si="512"/>
        <v>0</v>
      </c>
      <c r="CU629" s="84">
        <f t="shared" si="513"/>
        <v>0</v>
      </c>
      <c r="DB629" s="84">
        <f t="shared" si="514"/>
        <v>0</v>
      </c>
      <c r="DI629" s="84">
        <f t="shared" si="515"/>
        <v>0</v>
      </c>
      <c r="DP629" s="84">
        <f t="shared" si="516"/>
        <v>0</v>
      </c>
      <c r="DT629" s="11" t="s">
        <v>12</v>
      </c>
      <c r="DW629" s="84">
        <f t="shared" si="517"/>
        <v>0</v>
      </c>
      <c r="ED629" s="84">
        <f t="shared" si="518"/>
        <v>0</v>
      </c>
      <c r="EH629" s="11" t="s">
        <v>38</v>
      </c>
      <c r="EK629" s="84">
        <f t="shared" si="509"/>
        <v>0</v>
      </c>
      <c r="ER629" s="84">
        <f t="shared" si="510"/>
        <v>0</v>
      </c>
      <c r="FT629" s="84">
        <f>SUM(FT623:FT628)</f>
        <v>0</v>
      </c>
      <c r="GA629" s="84">
        <f>SUM(GA623:GA628)</f>
        <v>0</v>
      </c>
      <c r="GH629" s="84">
        <f>SUM(GH623:GH628)</f>
        <v>0</v>
      </c>
      <c r="GP629" s="84">
        <v>-863</v>
      </c>
      <c r="GV629" s="84">
        <f>SUM(GV623:GV628)</f>
        <v>0</v>
      </c>
      <c r="GW629" s="84">
        <f>SUM(GW623:GW628)</f>
        <v>8650</v>
      </c>
      <c r="GX629" s="84">
        <f>SUM(GX623:GX628)</f>
        <v>-863</v>
      </c>
      <c r="GY629" s="84">
        <f>SUM(GY623:GY628)</f>
        <v>5577</v>
      </c>
      <c r="HC629" s="84">
        <f>SUM(HC623:HC628)</f>
        <v>0</v>
      </c>
      <c r="HD629" s="84">
        <f>SUM(HD623:HD628)</f>
        <v>5577</v>
      </c>
      <c r="HE629" s="84">
        <f>SUM(HE623:HE628)</f>
        <v>-863</v>
      </c>
      <c r="HJ629" s="84">
        <f>SUM(HJ623:HJ628)</f>
        <v>0</v>
      </c>
      <c r="HK629" s="84">
        <f>SUM(HK623:HK628)</f>
        <v>5577</v>
      </c>
      <c r="HL629" s="84">
        <f>SUM(HL623:HL628)</f>
        <v>-863</v>
      </c>
      <c r="HQ629" s="84">
        <f>SUM(HQ623:HQ628)</f>
        <v>0</v>
      </c>
      <c r="HR629" s="84">
        <f>SUM(HR623:HR628)</f>
        <v>12282</v>
      </c>
      <c r="HS629" s="84">
        <f>SUM(HS623:HS628)</f>
        <v>10194</v>
      </c>
      <c r="HT629" s="84">
        <f>SUM(HT623:HT628)</f>
        <v>7426</v>
      </c>
      <c r="HX629" s="84">
        <f>SUM(HX623:HX628)</f>
        <v>0</v>
      </c>
      <c r="HY629" s="84">
        <f>SUM(HY623:HY628)</f>
        <v>-3292</v>
      </c>
      <c r="HZ629" s="84">
        <f>SUM(HZ623:HZ628)</f>
        <v>7426</v>
      </c>
      <c r="IA629" s="84">
        <f>SUM(IA623:IA628)</f>
        <v>9269</v>
      </c>
      <c r="IB629" s="84">
        <f>SUM(IB623:IB628)</f>
        <v>-3511</v>
      </c>
      <c r="IE629" s="84">
        <f>SUM(IE623:IE628)</f>
        <v>0</v>
      </c>
      <c r="IL629" s="84">
        <f>SUM(IL623:IL628)</f>
        <v>0</v>
      </c>
    </row>
    <row r="630" spans="1:246" s="84" customFormat="1" ht="10.199999999999999" thickTop="1" x14ac:dyDescent="0.2">
      <c r="B630" s="81"/>
      <c r="C630" s="81"/>
      <c r="D630" s="81"/>
      <c r="F630" s="24">
        <f>IL576</f>
        <v>325.50000000000006</v>
      </c>
      <c r="G630" s="24">
        <f>IS576</f>
        <v>334.3</v>
      </c>
      <c r="H630" s="24">
        <f>H618</f>
        <v>283.5</v>
      </c>
      <c r="I630" s="84">
        <v>333.3</v>
      </c>
      <c r="K630" s="61">
        <f t="shared" si="480"/>
        <v>325.50000000000006</v>
      </c>
      <c r="L630" s="61">
        <f t="shared" si="481"/>
        <v>334.3</v>
      </c>
      <c r="M630" s="61">
        <f t="shared" si="482"/>
        <v>283.5</v>
      </c>
      <c r="N630" s="81">
        <v>352.2</v>
      </c>
      <c r="O630" s="84">
        <f>O618</f>
        <v>348.70000000000005</v>
      </c>
      <c r="P630" s="128">
        <v>375</v>
      </c>
      <c r="Q630" s="30">
        <v>333.3</v>
      </c>
      <c r="R630" s="30">
        <f t="shared" si="484"/>
        <v>325.50000000000006</v>
      </c>
      <c r="S630" s="30">
        <f t="shared" si="485"/>
        <v>334.3</v>
      </c>
      <c r="T630" s="30">
        <f t="shared" si="486"/>
        <v>283.5</v>
      </c>
      <c r="U630" s="30">
        <f t="shared" si="507"/>
        <v>348.70000000000005</v>
      </c>
      <c r="V630" s="32">
        <f>V618</f>
        <v>354.3</v>
      </c>
      <c r="W630" s="81">
        <v>352.2</v>
      </c>
      <c r="AB630" s="84">
        <f t="shared" si="508"/>
        <v>375</v>
      </c>
      <c r="AC630" s="84">
        <f>AC618</f>
        <v>340.5</v>
      </c>
      <c r="AD630" s="81">
        <f t="shared" si="488"/>
        <v>-13.800000000000011</v>
      </c>
      <c r="AE630" s="81"/>
      <c r="AF630" s="81"/>
      <c r="AG630" s="81"/>
      <c r="AH630" s="81"/>
      <c r="AI630" s="81">
        <v>-24549</v>
      </c>
      <c r="AJ630" s="81">
        <f>SUM(AJ623:AJ629)</f>
        <v>8688</v>
      </c>
      <c r="AP630" s="81">
        <v>-17192</v>
      </c>
      <c r="AQ630" s="81">
        <f>SUM(AQ623:AQ629)</f>
        <v>-35354</v>
      </c>
      <c r="AW630" s="84">
        <v>46472</v>
      </c>
      <c r="AX630" s="81">
        <f>SUM(AX623:AX629)</f>
        <v>-34279</v>
      </c>
      <c r="CN630" s="84">
        <f t="shared" si="512"/>
        <v>0</v>
      </c>
      <c r="CU630" s="84">
        <f t="shared" si="513"/>
        <v>0</v>
      </c>
      <c r="DB630" s="84">
        <f t="shared" si="514"/>
        <v>0</v>
      </c>
      <c r="DI630" s="84">
        <f t="shared" si="515"/>
        <v>0</v>
      </c>
      <c r="DP630" s="84">
        <f t="shared" si="516"/>
        <v>0</v>
      </c>
      <c r="DT630" s="11" t="s">
        <v>36</v>
      </c>
      <c r="DW630" s="84">
        <f t="shared" si="517"/>
        <v>0</v>
      </c>
      <c r="ED630" s="84">
        <f t="shared" si="518"/>
        <v>0</v>
      </c>
      <c r="EK630" s="84">
        <f>SUM(EK624:EK629)</f>
        <v>0</v>
      </c>
      <c r="ER630" s="84">
        <f>SUM(ER624:ER629)</f>
        <v>0</v>
      </c>
      <c r="FT630" s="84">
        <f>SUM(FN607:FT607)</f>
        <v>0</v>
      </c>
      <c r="GA630" s="84">
        <f>SUM(FU607:GA607)</f>
        <v>0</v>
      </c>
      <c r="GH630" s="84">
        <f>SUM(GB607:GH607)</f>
        <v>0</v>
      </c>
      <c r="GV630" s="96">
        <f>GV618</f>
        <v>360.3</v>
      </c>
      <c r="GW630" s="96">
        <f>FT618</f>
        <v>348.4</v>
      </c>
      <c r="GX630" s="96">
        <f>GA618</f>
        <v>342.90000000000003</v>
      </c>
      <c r="GY630" s="96">
        <f>GH618</f>
        <v>348.09999999999997</v>
      </c>
      <c r="HJ630" s="84">
        <f>HJ618-(HJ629/1000)</f>
        <v>344.5</v>
      </c>
      <c r="HL630" s="84">
        <f>HL622+(-HL629/1000)</f>
        <v>343.76299999999998</v>
      </c>
      <c r="HQ630" s="84">
        <f>HQ618-(HQ629/1000)</f>
        <v>331.50000000000006</v>
      </c>
      <c r="HR630" s="84">
        <v>117</v>
      </c>
      <c r="HS630" s="84">
        <v>105</v>
      </c>
      <c r="HT630" s="84">
        <v>106</v>
      </c>
      <c r="HX630" s="84">
        <f>HX618-(HX629/1000)</f>
        <v>326.2</v>
      </c>
      <c r="HY630" s="84">
        <v>325.5</v>
      </c>
      <c r="IE630" s="84">
        <f>IE618-(IE629/1000)</f>
        <v>326.59999999999997</v>
      </c>
      <c r="IL630" s="84">
        <f>IL618-(IL629/1000)</f>
        <v>326.00000000000006</v>
      </c>
    </row>
    <row r="631" spans="1:246" s="84" customFormat="1" x14ac:dyDescent="0.2">
      <c r="B631" s="81"/>
      <c r="C631" s="81"/>
      <c r="D631" s="81"/>
      <c r="E631" s="81"/>
      <c r="F631" s="61">
        <f>IL574</f>
        <v>90.990000000000009</v>
      </c>
      <c r="G631" s="61">
        <f>IS574</f>
        <v>65.960000000000022</v>
      </c>
      <c r="H631" s="61">
        <f>H616</f>
        <v>70.960000000000022</v>
      </c>
      <c r="I631" s="84">
        <v>62</v>
      </c>
      <c r="K631" s="61">
        <f t="shared" si="480"/>
        <v>90.990000000000009</v>
      </c>
      <c r="L631" s="61">
        <f t="shared" si="481"/>
        <v>65.960000000000022</v>
      </c>
      <c r="M631" s="61">
        <f t="shared" si="482"/>
        <v>70.960000000000022</v>
      </c>
      <c r="N631" s="81">
        <v>36.020000000000003</v>
      </c>
      <c r="O631" s="84">
        <f>O616</f>
        <v>56.980000000000011</v>
      </c>
      <c r="P631" s="128">
        <v>29</v>
      </c>
      <c r="Q631" s="30">
        <v>62</v>
      </c>
      <c r="R631" s="30">
        <f t="shared" si="484"/>
        <v>90.990000000000009</v>
      </c>
      <c r="S631" s="30">
        <f t="shared" si="485"/>
        <v>65.960000000000022</v>
      </c>
      <c r="T631" s="30">
        <f t="shared" si="486"/>
        <v>70.960000000000022</v>
      </c>
      <c r="U631" s="30">
        <f t="shared" si="507"/>
        <v>56.980000000000011</v>
      </c>
      <c r="V631" s="32">
        <f>V616</f>
        <v>25.030000000000012</v>
      </c>
      <c r="W631" s="81">
        <v>36.020000000000003</v>
      </c>
      <c r="AB631" s="84">
        <f t="shared" si="508"/>
        <v>29</v>
      </c>
      <c r="AD631" s="81"/>
      <c r="AE631" s="81"/>
      <c r="AF631" s="81"/>
      <c r="AG631" s="81"/>
      <c r="AH631" s="81"/>
      <c r="AI631" s="81">
        <v>352.2</v>
      </c>
      <c r="AJ631" s="81">
        <f>AJ618</f>
        <v>385.99999999999994</v>
      </c>
      <c r="AK631" s="84">
        <f>AJ631-AI631</f>
        <v>33.799999999999955</v>
      </c>
      <c r="AP631" s="81">
        <v>378.3</v>
      </c>
      <c r="AQ631" s="84">
        <f>AQ618</f>
        <v>360.2</v>
      </c>
      <c r="AR631" s="84">
        <f>AQ631-AP631</f>
        <v>-18.100000000000023</v>
      </c>
      <c r="AW631" s="84">
        <v>462.1</v>
      </c>
      <c r="AX631" s="84">
        <f>AX618</f>
        <v>381.8</v>
      </c>
      <c r="AY631" s="84">
        <f>AX631-AW631</f>
        <v>-80.300000000000011</v>
      </c>
      <c r="CN631" s="84">
        <f t="shared" si="512"/>
        <v>0</v>
      </c>
      <c r="CU631" s="84">
        <f t="shared" si="513"/>
        <v>0</v>
      </c>
      <c r="DB631" s="84">
        <f t="shared" si="514"/>
        <v>0</v>
      </c>
      <c r="DI631" s="84">
        <f t="shared" si="515"/>
        <v>0</v>
      </c>
      <c r="DP631" s="84">
        <f t="shared" si="516"/>
        <v>0</v>
      </c>
      <c r="DT631" s="11" t="s">
        <v>51</v>
      </c>
      <c r="DW631" s="84">
        <f t="shared" si="517"/>
        <v>0</v>
      </c>
      <c r="ED631" s="84">
        <f t="shared" si="518"/>
        <v>0</v>
      </c>
      <c r="HD631" s="84">
        <v>77</v>
      </c>
      <c r="HE631" s="84">
        <v>84</v>
      </c>
      <c r="HK631" s="84">
        <v>77</v>
      </c>
      <c r="HL631" s="84">
        <v>84</v>
      </c>
    </row>
    <row r="632" spans="1:246" s="84" customFormat="1" x14ac:dyDescent="0.2">
      <c r="B632" s="81"/>
      <c r="C632" s="81"/>
      <c r="D632" s="81"/>
      <c r="E632" s="81"/>
      <c r="F632" s="81"/>
      <c r="G632" s="81"/>
      <c r="H632" s="81"/>
      <c r="M632" s="14"/>
      <c r="P632" s="32"/>
      <c r="Q632" s="32"/>
      <c r="R632" s="32"/>
      <c r="S632" s="32"/>
      <c r="T632" s="32"/>
      <c r="U632" s="32"/>
      <c r="V632" s="32"/>
      <c r="AD632" s="81"/>
      <c r="AE632" s="81"/>
      <c r="AF632" s="81"/>
      <c r="AG632" s="81"/>
      <c r="AH632" s="81"/>
      <c r="AI632" s="81">
        <v>36.020000000000003</v>
      </c>
      <c r="AJ632" s="81">
        <f>AJ616</f>
        <v>9.9900000000000073</v>
      </c>
      <c r="AK632" s="84">
        <f>AJ632-AI632</f>
        <v>-26.029999999999994</v>
      </c>
      <c r="AP632" s="81">
        <v>-6.0400000000000524</v>
      </c>
      <c r="AQ632" s="84">
        <v>7</v>
      </c>
      <c r="AR632" s="84">
        <f>AQ632-AP632</f>
        <v>13.040000000000052</v>
      </c>
      <c r="AW632" s="84">
        <v>-94.04</v>
      </c>
      <c r="AX632" s="84">
        <v>6</v>
      </c>
      <c r="AY632" s="84">
        <f>AX632-AW632</f>
        <v>100.04</v>
      </c>
      <c r="CN632" s="84">
        <f t="shared" si="512"/>
        <v>0</v>
      </c>
      <c r="CU632" s="84">
        <f t="shared" si="513"/>
        <v>0</v>
      </c>
      <c r="DB632" s="84">
        <f t="shared" si="514"/>
        <v>0</v>
      </c>
      <c r="DI632" s="84">
        <f t="shared" si="515"/>
        <v>0</v>
      </c>
      <c r="DP632" s="84">
        <f t="shared" si="516"/>
        <v>0</v>
      </c>
      <c r="DT632" s="11" t="s">
        <v>38</v>
      </c>
      <c r="DW632" s="84">
        <f t="shared" si="517"/>
        <v>0</v>
      </c>
      <c r="ED632" s="84">
        <f t="shared" si="518"/>
        <v>0</v>
      </c>
      <c r="GW632" s="14">
        <v>96</v>
      </c>
      <c r="GX632" s="14">
        <v>84</v>
      </c>
      <c r="GY632" s="14">
        <v>77</v>
      </c>
      <c r="GZ632" s="84">
        <f>SUM(GW632:GY632)</f>
        <v>257</v>
      </c>
    </row>
    <row r="633" spans="1:246" s="84" customFormat="1" x14ac:dyDescent="0.2">
      <c r="C633" s="81"/>
      <c r="D633" s="81"/>
      <c r="E633" s="81"/>
      <c r="G633" s="81"/>
      <c r="H633" s="81"/>
      <c r="P633" s="32"/>
      <c r="Q633" s="32"/>
      <c r="R633" s="32"/>
      <c r="S633" s="32"/>
      <c r="T633" s="32"/>
      <c r="U633" s="32"/>
      <c r="V633" s="32"/>
      <c r="AD633" s="81"/>
      <c r="AE633" s="81"/>
      <c r="AF633" s="81"/>
      <c r="AG633" s="81"/>
      <c r="AH633" s="81"/>
      <c r="AI633" s="81">
        <v>376.74899999999997</v>
      </c>
      <c r="AJ633" s="81">
        <f>AJ619</f>
        <v>377.31200000000001</v>
      </c>
      <c r="AP633" s="81">
        <f>AP631-(AP630/1000)</f>
        <v>395.49200000000002</v>
      </c>
      <c r="AQ633" s="84">
        <f>AQ619</f>
        <v>395.55399999999997</v>
      </c>
      <c r="AW633" s="84">
        <v>415.6</v>
      </c>
      <c r="AX633" s="84">
        <f>AX619</f>
        <v>416.07899999999995</v>
      </c>
      <c r="DT633" s="11"/>
      <c r="GA633" s="84">
        <v>338.3</v>
      </c>
      <c r="GH633" s="84">
        <v>347.4</v>
      </c>
      <c r="GW633" s="84">
        <v>84</v>
      </c>
      <c r="GX633" s="84">
        <v>97</v>
      </c>
      <c r="GY633" s="84">
        <f>GZ632-GX633-GW633</f>
        <v>76</v>
      </c>
    </row>
    <row r="634" spans="1:246" s="84" customFormat="1" ht="10.199999999999999" x14ac:dyDescent="0.2">
      <c r="C634" s="81"/>
      <c r="D634" s="81"/>
      <c r="E634" s="81"/>
      <c r="G634" s="81"/>
      <c r="H634" s="81"/>
      <c r="Q634" s="32"/>
      <c r="R634" s="32"/>
      <c r="S634" s="32"/>
      <c r="T634" s="32"/>
      <c r="U634" s="32"/>
      <c r="V634" s="32"/>
      <c r="AD634" s="81"/>
      <c r="AE634" s="81"/>
      <c r="AF634" s="81"/>
      <c r="AG634" s="81"/>
      <c r="AH634" s="81"/>
      <c r="AI634" s="81"/>
      <c r="AJ634" s="81"/>
      <c r="DT634" s="11"/>
      <c r="GA634" s="84">
        <v>344.447</v>
      </c>
      <c r="GH634" s="84">
        <v>345.08099999999996</v>
      </c>
      <c r="HX634" s="53">
        <f>(HJ616+HQ616)/2</f>
        <v>21.415000000000006</v>
      </c>
    </row>
    <row r="635" spans="1:246" s="84" customFormat="1" ht="10.199999999999999" x14ac:dyDescent="0.2">
      <c r="C635" s="81"/>
      <c r="D635" s="81"/>
      <c r="E635" s="81"/>
      <c r="G635" s="81"/>
      <c r="H635" s="81"/>
      <c r="Q635" s="32"/>
      <c r="R635" s="32"/>
      <c r="S635" s="32"/>
      <c r="T635" s="32"/>
      <c r="U635" s="32"/>
      <c r="V635" s="32"/>
      <c r="AD635" s="81"/>
      <c r="AE635" s="81"/>
      <c r="AF635" s="81"/>
      <c r="AG635" s="81"/>
      <c r="AH635" s="81"/>
      <c r="AI635" s="81"/>
      <c r="AJ635" s="81"/>
      <c r="CU635" s="84">
        <f>SUM(CU627:CU632)</f>
        <v>0</v>
      </c>
      <c r="DB635" s="84">
        <f>SUM(DB627:DB632)</f>
        <v>0</v>
      </c>
      <c r="DI635" s="84">
        <f>SUM(DI627:DI632)</f>
        <v>0</v>
      </c>
      <c r="DP635" s="84">
        <f>SUM(DP627:DP632)</f>
        <v>0</v>
      </c>
      <c r="DW635" s="84">
        <f>SUM(DW627:DW632)</f>
        <v>0</v>
      </c>
      <c r="ED635" s="84">
        <f>SUM(ED627:ED632)</f>
        <v>0</v>
      </c>
      <c r="FX635" s="84" t="s">
        <v>9</v>
      </c>
      <c r="GA635" s="84">
        <v>193</v>
      </c>
      <c r="GE635" s="84" t="s">
        <v>9</v>
      </c>
      <c r="GH635" s="84">
        <v>214</v>
      </c>
      <c r="GI635" s="84">
        <v>21</v>
      </c>
      <c r="HX635" s="124">
        <f>(HJ616+HQ616)</f>
        <v>42.830000000000013</v>
      </c>
    </row>
    <row r="636" spans="1:246" s="84" customFormat="1" ht="10.199999999999999" x14ac:dyDescent="0.2">
      <c r="C636" s="81"/>
      <c r="D636" s="81"/>
      <c r="E636" s="81"/>
      <c r="G636" s="81"/>
      <c r="H636" s="81"/>
      <c r="Q636" s="85"/>
      <c r="R636" s="85"/>
      <c r="S636" s="85"/>
      <c r="T636" s="85"/>
      <c r="U636" s="85"/>
      <c r="V636" s="85"/>
      <c r="AD636" s="81"/>
      <c r="AE636" s="81"/>
      <c r="AF636" s="81"/>
      <c r="AG636" s="81"/>
      <c r="AH636" s="81"/>
      <c r="AI636" s="81"/>
      <c r="AJ636" s="81"/>
      <c r="FX636" s="84" t="s">
        <v>10</v>
      </c>
      <c r="GA636" s="84">
        <v>2736</v>
      </c>
      <c r="GE636" s="84" t="s">
        <v>10</v>
      </c>
      <c r="GH636" s="84">
        <v>-2063</v>
      </c>
      <c r="GI636" s="84">
        <v>-4799</v>
      </c>
      <c r="HX636" s="124" t="s">
        <v>88</v>
      </c>
    </row>
    <row r="637" spans="1:246" s="84" customFormat="1" ht="10.199999999999999" x14ac:dyDescent="0.2">
      <c r="C637" s="81"/>
      <c r="D637" s="81"/>
      <c r="E637" s="81"/>
      <c r="G637" s="81"/>
      <c r="H637" s="81"/>
      <c r="Q637" s="85"/>
      <c r="R637" s="85"/>
      <c r="S637" s="85"/>
      <c r="T637" s="85"/>
      <c r="U637" s="85"/>
      <c r="V637" s="85"/>
      <c r="AD637" s="81"/>
      <c r="AE637" s="81"/>
      <c r="AF637" s="81"/>
      <c r="AG637" s="81"/>
      <c r="AH637" s="81"/>
      <c r="AI637" s="81"/>
      <c r="AJ637" s="81">
        <v>-2723</v>
      </c>
      <c r="AQ637" s="84">
        <v>-1977</v>
      </c>
      <c r="FX637" s="84" t="s">
        <v>12</v>
      </c>
      <c r="GA637" s="84">
        <v>-4613</v>
      </c>
      <c r="GE637" s="84" t="s">
        <v>12</v>
      </c>
      <c r="GH637" s="84">
        <v>-2724</v>
      </c>
      <c r="GI637" s="84">
        <v>1889</v>
      </c>
      <c r="HX637" s="124" t="s">
        <v>88</v>
      </c>
    </row>
    <row r="638" spans="1:246" s="84" customFormat="1" ht="10.199999999999999" x14ac:dyDescent="0.2">
      <c r="C638" s="81"/>
      <c r="D638" s="81"/>
      <c r="E638" s="81"/>
      <c r="G638" s="81"/>
      <c r="H638" s="81"/>
      <c r="Q638" s="85"/>
      <c r="R638" s="85"/>
      <c r="S638" s="85"/>
      <c r="T638" s="85"/>
      <c r="U638" s="85"/>
      <c r="V638" s="85"/>
      <c r="AD638" s="81"/>
      <c r="AE638" s="81"/>
      <c r="AF638" s="81"/>
      <c r="AG638" s="81"/>
      <c r="AH638" s="81"/>
      <c r="AI638" s="81"/>
      <c r="AJ638" s="81">
        <v>-1178</v>
      </c>
      <c r="AQ638" s="84">
        <v>1922</v>
      </c>
      <c r="FX638" s="84" t="s">
        <v>36</v>
      </c>
      <c r="GA638" s="84">
        <v>-1214</v>
      </c>
      <c r="GE638" s="84" t="s">
        <v>36</v>
      </c>
      <c r="GH638" s="84">
        <v>2013</v>
      </c>
      <c r="GI638" s="84">
        <v>3227</v>
      </c>
      <c r="HX638" s="124" t="s">
        <v>88</v>
      </c>
    </row>
    <row r="639" spans="1:246" s="84" customFormat="1" x14ac:dyDescent="0.2">
      <c r="C639" s="81"/>
      <c r="D639" s="81"/>
      <c r="E639" s="81"/>
      <c r="F639" s="81"/>
      <c r="G639" s="81"/>
      <c r="H639" s="81"/>
      <c r="Q639" s="85"/>
      <c r="R639" s="85"/>
      <c r="S639" s="85"/>
      <c r="T639" s="85"/>
      <c r="U639" s="85"/>
      <c r="V639" s="85"/>
      <c r="AD639" s="81"/>
      <c r="AE639" s="81"/>
      <c r="AF639" s="81"/>
      <c r="AG639" s="81"/>
      <c r="AH639" s="81"/>
      <c r="AI639" s="81"/>
      <c r="AJ639" s="81">
        <v>2160</v>
      </c>
      <c r="AQ639" s="84">
        <v>1188</v>
      </c>
      <c r="FX639" s="84" t="s">
        <v>40</v>
      </c>
      <c r="GA639" s="84">
        <v>-1015</v>
      </c>
      <c r="GE639" s="84" t="s">
        <v>40</v>
      </c>
      <c r="GH639" s="84">
        <v>5750</v>
      </c>
      <c r="GI639" s="84">
        <v>6765</v>
      </c>
    </row>
    <row r="640" spans="1:246" s="84" customFormat="1" x14ac:dyDescent="0.2">
      <c r="C640" s="81"/>
      <c r="D640" s="81"/>
      <c r="E640" s="81"/>
      <c r="F640" s="81"/>
      <c r="G640" s="81"/>
      <c r="H640" s="81"/>
      <c r="Q640" s="85"/>
      <c r="R640" s="85"/>
      <c r="S640" s="85"/>
      <c r="T640" s="85"/>
      <c r="U640" s="85"/>
      <c r="V640" s="85"/>
      <c r="AD640" s="81"/>
      <c r="AE640" s="81"/>
      <c r="AF640" s="81"/>
      <c r="AG640" s="81"/>
      <c r="AH640" s="81"/>
      <c r="AI640" s="81"/>
      <c r="AJ640" s="81">
        <v>-810</v>
      </c>
      <c r="AQ640" s="84">
        <v>-21981</v>
      </c>
    </row>
    <row r="641" spans="2:43" s="84" customFormat="1" x14ac:dyDescent="0.2">
      <c r="B641" s="81"/>
      <c r="C641" s="81"/>
      <c r="D641" s="81"/>
      <c r="E641" s="81"/>
      <c r="F641" s="81"/>
      <c r="G641" s="81"/>
      <c r="H641" s="81"/>
      <c r="Q641" s="85"/>
      <c r="R641" s="85"/>
      <c r="S641" s="85"/>
      <c r="T641" s="85"/>
      <c r="U641" s="85"/>
      <c r="V641" s="85"/>
      <c r="W641" s="85"/>
      <c r="X641" s="85"/>
      <c r="AD641" s="81"/>
      <c r="AE641" s="81"/>
      <c r="AF641" s="81"/>
      <c r="AG641" s="81"/>
      <c r="AH641" s="81"/>
      <c r="AI641" s="81"/>
      <c r="AJ641" s="81">
        <v>3171</v>
      </c>
      <c r="AQ641" s="84">
        <v>-11631</v>
      </c>
    </row>
    <row r="642" spans="2:43" s="84" customFormat="1" x14ac:dyDescent="0.2">
      <c r="B642" s="81"/>
      <c r="C642" s="81"/>
      <c r="D642" s="81"/>
      <c r="E642" s="81"/>
      <c r="F642" s="81"/>
      <c r="G642" s="81"/>
      <c r="H642" s="81"/>
      <c r="Q642" s="85"/>
      <c r="R642" s="85"/>
      <c r="S642" s="85"/>
      <c r="T642" s="85"/>
      <c r="U642" s="85"/>
      <c r="V642" s="85"/>
      <c r="AD642" s="81"/>
      <c r="AE642" s="81"/>
      <c r="AF642" s="81"/>
      <c r="AG642" s="81"/>
      <c r="AH642" s="81"/>
      <c r="AI642" s="81"/>
      <c r="AJ642" s="81">
        <v>3436</v>
      </c>
      <c r="AQ642" s="84">
        <v>1015</v>
      </c>
    </row>
    <row r="643" spans="2:43" s="84" customFormat="1" x14ac:dyDescent="0.2">
      <c r="B643" s="81"/>
      <c r="C643" s="81"/>
      <c r="D643" s="81"/>
      <c r="E643" s="81"/>
      <c r="F643" s="81"/>
      <c r="G643" s="81"/>
      <c r="H643" s="81"/>
      <c r="Q643" s="85"/>
      <c r="R643" s="85"/>
      <c r="S643" s="85"/>
      <c r="T643" s="85"/>
      <c r="U643" s="85"/>
      <c r="V643" s="85"/>
      <c r="AD643" s="81"/>
      <c r="AE643" s="81"/>
      <c r="AF643" s="81"/>
      <c r="AG643" s="81"/>
      <c r="AH643" s="81"/>
      <c r="AI643" s="81"/>
      <c r="AJ643" s="81"/>
    </row>
    <row r="644" spans="2:43" s="84" customFormat="1" x14ac:dyDescent="0.2">
      <c r="B644" s="81"/>
      <c r="C644" s="81"/>
      <c r="D644" s="81"/>
      <c r="E644" s="81"/>
      <c r="F644" s="81"/>
      <c r="G644" s="81"/>
      <c r="H644" s="81"/>
      <c r="P644" s="85"/>
      <c r="Q644" s="85"/>
      <c r="R644" s="85"/>
      <c r="S644" s="85"/>
      <c r="T644" s="85"/>
      <c r="U644" s="85"/>
      <c r="V644" s="85"/>
      <c r="Y644" s="14"/>
      <c r="AD644" s="81"/>
      <c r="AE644" s="81"/>
      <c r="AF644" s="81"/>
      <c r="AG644" s="81"/>
      <c r="AH644" s="81"/>
      <c r="AI644" s="81"/>
      <c r="AJ644" s="81">
        <v>4056</v>
      </c>
      <c r="AQ644" s="84">
        <v>-31464</v>
      </c>
    </row>
    <row r="645" spans="2:43" s="84" customFormat="1" x14ac:dyDescent="0.2">
      <c r="B645" s="81"/>
      <c r="C645" s="81"/>
      <c r="D645" s="81"/>
      <c r="E645" s="81"/>
      <c r="F645" s="81"/>
      <c r="G645" s="81"/>
      <c r="H645" s="81"/>
      <c r="P645" s="85"/>
      <c r="Q645" s="85"/>
      <c r="R645" s="85"/>
      <c r="S645" s="85"/>
      <c r="T645" s="85"/>
      <c r="U645" s="85"/>
      <c r="V645" s="85"/>
      <c r="AD645" s="81"/>
      <c r="AE645" s="81"/>
      <c r="AF645" s="81"/>
      <c r="AG645" s="81"/>
      <c r="AH645" s="81"/>
      <c r="AI645" s="81"/>
      <c r="AJ645" s="81">
        <v>385.5</v>
      </c>
      <c r="AQ645" s="84">
        <v>364.9</v>
      </c>
    </row>
    <row r="646" spans="2:43" s="84" customFormat="1" x14ac:dyDescent="0.2">
      <c r="B646" s="81"/>
      <c r="C646" s="81"/>
      <c r="D646" s="81"/>
      <c r="E646" s="81"/>
      <c r="F646" s="81"/>
      <c r="G646" s="81"/>
      <c r="H646" s="81"/>
      <c r="P646" s="85"/>
      <c r="Q646" s="85"/>
      <c r="R646" s="85"/>
      <c r="S646" s="85"/>
      <c r="T646" s="85"/>
      <c r="U646" s="85"/>
      <c r="V646" s="85"/>
      <c r="AD646" s="81"/>
      <c r="AE646" s="81"/>
      <c r="AF646" s="81"/>
      <c r="AG646" s="81"/>
      <c r="AH646" s="81"/>
      <c r="AI646" s="81"/>
      <c r="AJ646" s="81">
        <v>381.44399999999996</v>
      </c>
      <c r="AQ646" s="84">
        <v>396.36399999999992</v>
      </c>
    </row>
    <row r="647" spans="2:43" s="84" customFormat="1" x14ac:dyDescent="0.2">
      <c r="B647" s="81"/>
      <c r="C647" s="81"/>
      <c r="D647" s="81"/>
      <c r="E647" s="81"/>
      <c r="F647" s="81"/>
      <c r="G647" s="81"/>
      <c r="H647" s="81"/>
      <c r="P647" s="85"/>
      <c r="Q647" s="85"/>
      <c r="R647" s="85"/>
      <c r="S647" s="85"/>
      <c r="T647" s="85"/>
      <c r="U647" s="85"/>
      <c r="V647" s="85"/>
      <c r="AD647" s="81"/>
      <c r="AE647" s="81"/>
      <c r="AF647" s="81"/>
      <c r="AG647" s="81"/>
      <c r="AH647" s="81"/>
      <c r="AI647" s="81"/>
      <c r="AJ647" s="81">
        <v>4.0499999999999536</v>
      </c>
      <c r="AQ647" s="84">
        <v>11.969999999999944</v>
      </c>
    </row>
    <row r="648" spans="2:43" s="84" customFormat="1" x14ac:dyDescent="0.2">
      <c r="B648" s="81"/>
      <c r="C648" s="81"/>
      <c r="D648" s="81"/>
      <c r="E648" s="81"/>
      <c r="F648" s="81"/>
      <c r="G648" s="81"/>
      <c r="H648" s="81"/>
      <c r="P648" s="85"/>
      <c r="Q648" s="85"/>
      <c r="R648" s="85"/>
      <c r="S648" s="85"/>
      <c r="T648" s="85"/>
      <c r="U648" s="85"/>
      <c r="V648" s="85"/>
      <c r="AD648" s="81"/>
      <c r="AE648" s="81"/>
      <c r="AF648" s="81"/>
      <c r="AG648" s="81"/>
      <c r="AH648" s="81"/>
      <c r="AI648" s="81"/>
      <c r="AJ648" s="81"/>
    </row>
    <row r="649" spans="2:43" s="84" customFormat="1" x14ac:dyDescent="0.2">
      <c r="B649" s="81"/>
      <c r="C649" s="81"/>
      <c r="D649" s="81"/>
      <c r="E649" s="81"/>
      <c r="F649" s="81"/>
      <c r="G649" s="81"/>
      <c r="H649" s="81"/>
      <c r="P649" s="85"/>
      <c r="Q649" s="85"/>
      <c r="R649" s="85"/>
      <c r="S649" s="85"/>
      <c r="T649" s="85"/>
      <c r="U649" s="85"/>
      <c r="V649" s="85"/>
      <c r="AD649" s="81"/>
      <c r="AE649" s="81"/>
      <c r="AF649" s="81"/>
      <c r="AG649" s="81"/>
      <c r="AH649" s="81"/>
      <c r="AI649" s="81"/>
      <c r="AJ649" s="81"/>
    </row>
    <row r="650" spans="2:43" s="84" customFormat="1" x14ac:dyDescent="0.2">
      <c r="B650" s="81"/>
      <c r="C650" s="81"/>
      <c r="D650" s="81"/>
      <c r="E650" s="81"/>
      <c r="F650" s="81"/>
      <c r="G650" s="81"/>
      <c r="H650" s="81"/>
      <c r="P650" s="85"/>
      <c r="Q650" s="85"/>
      <c r="R650" s="85"/>
      <c r="S650" s="85"/>
      <c r="T650" s="85"/>
      <c r="U650" s="85"/>
      <c r="V650" s="85"/>
      <c r="AD650" s="81"/>
      <c r="AE650" s="81"/>
      <c r="AF650" s="81"/>
      <c r="AG650" s="81"/>
      <c r="AH650" s="81"/>
      <c r="AI650" s="81"/>
      <c r="AJ650" s="81"/>
    </row>
    <row r="651" spans="2:43" s="84" customFormat="1" x14ac:dyDescent="0.2">
      <c r="B651" s="81"/>
      <c r="C651" s="81"/>
      <c r="D651" s="81"/>
      <c r="E651" s="81"/>
      <c r="F651" s="81"/>
      <c r="G651" s="81"/>
      <c r="H651" s="81"/>
      <c r="P651" s="85"/>
      <c r="Q651" s="85"/>
      <c r="R651" s="85"/>
      <c r="S651" s="85"/>
      <c r="T651" s="85"/>
      <c r="U651" s="85"/>
      <c r="V651" s="85"/>
      <c r="AD651" s="81"/>
      <c r="AE651" s="81"/>
      <c r="AF651" s="81"/>
      <c r="AG651" s="81"/>
      <c r="AH651" s="81"/>
      <c r="AI651" s="81"/>
      <c r="AJ651" s="81"/>
    </row>
    <row r="652" spans="2:43" s="84" customFormat="1" x14ac:dyDescent="0.2">
      <c r="B652" s="81"/>
      <c r="C652" s="81"/>
      <c r="D652" s="81"/>
      <c r="E652" s="81"/>
      <c r="F652" s="81"/>
      <c r="G652" s="81"/>
      <c r="H652" s="81"/>
      <c r="P652" s="85"/>
      <c r="Q652" s="85"/>
      <c r="R652" s="85"/>
      <c r="S652" s="85"/>
      <c r="T652" s="85"/>
      <c r="U652" s="85"/>
      <c r="V652" s="85"/>
      <c r="AD652" s="81"/>
      <c r="AE652" s="81"/>
      <c r="AF652" s="81"/>
      <c r="AG652" s="81"/>
      <c r="AH652" s="81"/>
      <c r="AI652" s="81"/>
      <c r="AJ652" s="81"/>
    </row>
    <row r="653" spans="2:43" s="84" customFormat="1" x14ac:dyDescent="0.2">
      <c r="B653" s="81"/>
      <c r="C653" s="81"/>
      <c r="D653" s="81"/>
      <c r="E653" s="81"/>
      <c r="F653" s="81"/>
      <c r="G653" s="81"/>
      <c r="H653" s="81"/>
      <c r="P653" s="85"/>
      <c r="Q653" s="85"/>
      <c r="R653" s="85"/>
      <c r="S653" s="85"/>
      <c r="T653" s="85"/>
      <c r="U653" s="85"/>
      <c r="V653" s="85"/>
      <c r="AD653" s="81"/>
      <c r="AE653" s="81"/>
      <c r="AF653" s="81"/>
      <c r="AG653" s="81"/>
      <c r="AH653" s="81"/>
      <c r="AI653" s="81"/>
      <c r="AJ653" s="81"/>
    </row>
    <row r="654" spans="2:43" s="84" customFormat="1" x14ac:dyDescent="0.2">
      <c r="B654" s="81"/>
      <c r="C654" s="81"/>
      <c r="D654" s="81"/>
      <c r="E654" s="81"/>
      <c r="F654" s="81"/>
      <c r="G654" s="81"/>
      <c r="H654" s="81"/>
      <c r="P654" s="85"/>
      <c r="Q654" s="85"/>
      <c r="R654" s="85"/>
      <c r="S654" s="85"/>
      <c r="T654" s="85"/>
      <c r="U654" s="85"/>
      <c r="V654" s="85"/>
      <c r="AD654" s="81"/>
      <c r="AE654" s="81"/>
      <c r="AF654" s="81"/>
      <c r="AG654" s="81"/>
      <c r="AH654" s="81"/>
      <c r="AI654" s="81"/>
      <c r="AJ654" s="81"/>
    </row>
    <row r="655" spans="2:43" s="84" customFormat="1" x14ac:dyDescent="0.2">
      <c r="B655" s="81"/>
      <c r="C655" s="81"/>
      <c r="D655" s="81"/>
      <c r="E655" s="81"/>
      <c r="F655" s="81"/>
      <c r="G655" s="81"/>
      <c r="H655" s="81"/>
      <c r="P655" s="85"/>
      <c r="Q655" s="85"/>
      <c r="R655" s="85"/>
      <c r="S655" s="85"/>
      <c r="T655" s="85"/>
      <c r="U655" s="85"/>
      <c r="V655" s="85"/>
      <c r="AD655" s="81"/>
      <c r="AE655" s="81"/>
      <c r="AF655" s="81"/>
      <c r="AG655" s="81"/>
      <c r="AH655" s="81"/>
      <c r="AI655" s="81"/>
      <c r="AJ655" s="81"/>
    </row>
    <row r="656" spans="2:43" s="84" customFormat="1" x14ac:dyDescent="0.2">
      <c r="B656" s="81"/>
      <c r="C656" s="81"/>
      <c r="D656" s="81"/>
      <c r="E656" s="81"/>
      <c r="F656" s="81"/>
      <c r="G656" s="81"/>
      <c r="H656" s="81"/>
      <c r="P656" s="85"/>
      <c r="Q656" s="85"/>
      <c r="R656" s="85"/>
      <c r="S656" s="85"/>
      <c r="T656" s="85"/>
      <c r="U656" s="85"/>
      <c r="V656" s="85"/>
      <c r="AD656" s="81"/>
      <c r="AE656" s="81"/>
      <c r="AF656" s="81"/>
      <c r="AG656" s="81"/>
      <c r="AH656" s="81"/>
      <c r="AI656" s="81"/>
      <c r="AJ656" s="81"/>
    </row>
    <row r="657" spans="2:36" s="84" customFormat="1" x14ac:dyDescent="0.2">
      <c r="B657" s="81"/>
      <c r="C657" s="81"/>
      <c r="D657" s="81"/>
      <c r="E657" s="81"/>
      <c r="F657" s="81"/>
      <c r="G657" s="81"/>
      <c r="H657" s="81"/>
      <c r="P657" s="85"/>
      <c r="Q657" s="85"/>
      <c r="R657" s="85"/>
      <c r="S657" s="85"/>
      <c r="T657" s="85"/>
      <c r="U657" s="85"/>
      <c r="V657" s="85"/>
      <c r="AD657" s="81"/>
      <c r="AE657" s="81"/>
      <c r="AF657" s="81"/>
      <c r="AG657" s="81"/>
      <c r="AH657" s="81"/>
      <c r="AI657" s="81"/>
      <c r="AJ657" s="81"/>
    </row>
    <row r="658" spans="2:36" s="84" customFormat="1" x14ac:dyDescent="0.2">
      <c r="B658" s="81"/>
      <c r="C658" s="81"/>
      <c r="D658" s="81"/>
      <c r="E658" s="81"/>
      <c r="F658" s="81"/>
      <c r="G658" s="81"/>
      <c r="H658" s="81"/>
      <c r="P658" s="85"/>
      <c r="Q658" s="85"/>
      <c r="R658" s="85"/>
      <c r="S658" s="85"/>
      <c r="T658" s="85"/>
      <c r="U658" s="85"/>
      <c r="V658" s="85"/>
      <c r="AD658" s="81"/>
      <c r="AE658" s="81"/>
      <c r="AF658" s="81"/>
      <c r="AG658" s="81"/>
      <c r="AH658" s="81"/>
      <c r="AI658" s="81"/>
      <c r="AJ658" s="81"/>
    </row>
    <row r="659" spans="2:36" s="84" customFormat="1" x14ac:dyDescent="0.2">
      <c r="B659" s="81"/>
      <c r="C659" s="81"/>
      <c r="D659" s="81"/>
      <c r="E659" s="81"/>
      <c r="F659" s="81"/>
      <c r="G659" s="81"/>
      <c r="H659" s="81"/>
      <c r="P659" s="85"/>
      <c r="Q659" s="85"/>
      <c r="R659" s="85"/>
      <c r="S659" s="85"/>
      <c r="T659" s="85"/>
      <c r="U659" s="85"/>
      <c r="V659" s="85"/>
      <c r="AD659" s="81"/>
      <c r="AE659" s="81"/>
      <c r="AF659" s="81"/>
      <c r="AG659" s="81"/>
      <c r="AH659" s="81"/>
      <c r="AI659" s="81"/>
      <c r="AJ659" s="81"/>
    </row>
    <row r="660" spans="2:36" s="84" customFormat="1" x14ac:dyDescent="0.2">
      <c r="B660" s="81"/>
      <c r="C660" s="81"/>
      <c r="D660" s="81"/>
      <c r="E660" s="81"/>
      <c r="F660" s="81"/>
      <c r="G660" s="81"/>
      <c r="H660" s="81"/>
      <c r="P660" s="85"/>
      <c r="Q660" s="85"/>
      <c r="R660" s="85"/>
      <c r="S660" s="85"/>
      <c r="T660" s="85"/>
      <c r="U660" s="85"/>
      <c r="V660" s="85"/>
      <c r="AD660" s="81"/>
      <c r="AE660" s="81"/>
      <c r="AF660" s="81"/>
      <c r="AG660" s="81"/>
      <c r="AH660" s="81"/>
      <c r="AI660" s="81"/>
      <c r="AJ660" s="81"/>
    </row>
    <row r="661" spans="2:36" s="84" customFormat="1" x14ac:dyDescent="0.2">
      <c r="B661" s="81"/>
      <c r="C661" s="81"/>
      <c r="D661" s="81"/>
      <c r="E661" s="81"/>
      <c r="F661" s="81"/>
      <c r="G661" s="81"/>
      <c r="H661" s="81"/>
      <c r="P661" s="85"/>
      <c r="Q661" s="85"/>
      <c r="R661" s="85"/>
      <c r="S661" s="85"/>
      <c r="T661" s="85"/>
      <c r="U661" s="85"/>
      <c r="V661" s="85"/>
      <c r="AD661" s="81"/>
      <c r="AE661" s="81"/>
      <c r="AF661" s="81"/>
      <c r="AG661" s="81"/>
      <c r="AH661" s="81"/>
      <c r="AI661" s="81"/>
      <c r="AJ661" s="81"/>
    </row>
    <row r="662" spans="2:36" s="84" customFormat="1" x14ac:dyDescent="0.2">
      <c r="B662" s="81"/>
      <c r="C662" s="81"/>
      <c r="D662" s="81"/>
      <c r="E662" s="81"/>
      <c r="F662" s="81"/>
      <c r="G662" s="81"/>
      <c r="H662" s="81"/>
      <c r="P662" s="85"/>
      <c r="Q662" s="85"/>
      <c r="R662" s="85"/>
      <c r="S662" s="85"/>
      <c r="T662" s="85"/>
      <c r="U662" s="85"/>
      <c r="V662" s="85"/>
      <c r="AD662" s="81"/>
      <c r="AE662" s="81"/>
      <c r="AF662" s="81"/>
      <c r="AG662" s="81"/>
      <c r="AH662" s="81"/>
      <c r="AI662" s="81"/>
      <c r="AJ662" s="81"/>
    </row>
    <row r="663" spans="2:36" s="84" customFormat="1" x14ac:dyDescent="0.2">
      <c r="B663" s="81"/>
      <c r="C663" s="81"/>
      <c r="D663" s="81"/>
      <c r="E663" s="81"/>
      <c r="F663" s="81"/>
      <c r="G663" s="81"/>
      <c r="H663" s="81"/>
      <c r="P663" s="85"/>
      <c r="Q663" s="85"/>
      <c r="R663" s="85"/>
      <c r="S663" s="85"/>
      <c r="T663" s="85"/>
      <c r="U663" s="85"/>
      <c r="V663" s="85"/>
      <c r="AD663" s="81"/>
      <c r="AE663" s="81"/>
      <c r="AF663" s="81"/>
      <c r="AG663" s="81"/>
      <c r="AH663" s="81"/>
      <c r="AI663" s="81"/>
      <c r="AJ663" s="81"/>
    </row>
    <row r="664" spans="2:36" s="84" customFormat="1" x14ac:dyDescent="0.2">
      <c r="B664" s="81"/>
      <c r="C664" s="81"/>
      <c r="D664" s="81"/>
      <c r="E664" s="81"/>
      <c r="F664" s="81"/>
      <c r="G664" s="81"/>
      <c r="H664" s="81"/>
      <c r="P664" s="85"/>
      <c r="Q664" s="85"/>
      <c r="R664" s="85"/>
      <c r="S664" s="85"/>
      <c r="T664" s="85"/>
      <c r="U664" s="85"/>
      <c r="V664" s="85"/>
      <c r="AD664" s="81"/>
      <c r="AE664" s="81"/>
      <c r="AF664" s="81"/>
      <c r="AG664" s="81"/>
      <c r="AH664" s="81"/>
      <c r="AI664" s="81"/>
      <c r="AJ664" s="81"/>
    </row>
    <row r="665" spans="2:36" s="84" customFormat="1" x14ac:dyDescent="0.2">
      <c r="B665" s="81"/>
      <c r="C665" s="81"/>
      <c r="D665" s="81"/>
      <c r="E665" s="81"/>
      <c r="F665" s="81"/>
      <c r="G665" s="81"/>
      <c r="H665" s="81"/>
      <c r="P665" s="85"/>
      <c r="Q665" s="85"/>
      <c r="R665" s="85"/>
      <c r="S665" s="85"/>
      <c r="T665" s="85"/>
      <c r="U665" s="85"/>
      <c r="V665" s="85"/>
      <c r="AD665" s="81"/>
      <c r="AE665" s="81"/>
      <c r="AF665" s="81"/>
      <c r="AG665" s="81"/>
      <c r="AH665" s="81"/>
      <c r="AI665" s="81"/>
      <c r="AJ665" s="81"/>
    </row>
    <row r="666" spans="2:36" s="84" customFormat="1" x14ac:dyDescent="0.2">
      <c r="B666" s="81"/>
      <c r="C666" s="81"/>
      <c r="D666" s="81"/>
      <c r="E666" s="81"/>
      <c r="F666" s="81"/>
      <c r="G666" s="81"/>
      <c r="H666" s="81"/>
      <c r="P666" s="85"/>
      <c r="Q666" s="85"/>
      <c r="R666" s="85"/>
      <c r="S666" s="85"/>
      <c r="T666" s="85"/>
      <c r="U666" s="85"/>
      <c r="V666" s="85"/>
      <c r="AD666" s="81"/>
      <c r="AE666" s="81"/>
      <c r="AF666" s="81"/>
      <c r="AG666" s="81"/>
      <c r="AH666" s="81"/>
      <c r="AI666" s="81"/>
      <c r="AJ666" s="81"/>
    </row>
    <row r="667" spans="2:36" s="84" customFormat="1" x14ac:dyDescent="0.2">
      <c r="B667" s="81"/>
      <c r="C667" s="81"/>
      <c r="D667" s="81"/>
      <c r="E667" s="81"/>
      <c r="F667" s="81"/>
      <c r="G667" s="81"/>
      <c r="H667" s="81"/>
      <c r="P667" s="85"/>
      <c r="Q667" s="85"/>
      <c r="R667" s="85"/>
      <c r="S667" s="85"/>
      <c r="T667" s="85"/>
      <c r="U667" s="85"/>
      <c r="V667" s="85"/>
      <c r="AD667" s="81"/>
      <c r="AE667" s="81"/>
      <c r="AF667" s="81"/>
      <c r="AG667" s="81"/>
      <c r="AH667" s="81"/>
      <c r="AI667" s="81"/>
      <c r="AJ667" s="81"/>
    </row>
    <row r="668" spans="2:36" s="84" customFormat="1" x14ac:dyDescent="0.2">
      <c r="B668" s="81"/>
      <c r="C668" s="81"/>
      <c r="D668" s="81"/>
      <c r="E668" s="81"/>
      <c r="F668" s="81"/>
      <c r="G668" s="81"/>
      <c r="H668" s="81"/>
      <c r="P668" s="85"/>
      <c r="Q668" s="85"/>
      <c r="R668" s="85"/>
      <c r="S668" s="85"/>
      <c r="T668" s="85"/>
      <c r="U668" s="85"/>
      <c r="V668" s="85"/>
      <c r="AD668" s="81"/>
      <c r="AE668" s="81"/>
      <c r="AF668" s="81"/>
      <c r="AG668" s="81"/>
      <c r="AH668" s="81"/>
      <c r="AI668" s="81"/>
      <c r="AJ668" s="81"/>
    </row>
    <row r="669" spans="2:36" s="84" customFormat="1" x14ac:dyDescent="0.2">
      <c r="B669" s="81"/>
      <c r="C669" s="81"/>
      <c r="D669" s="81"/>
      <c r="E669" s="81"/>
      <c r="F669" s="81"/>
      <c r="G669" s="81"/>
      <c r="H669" s="81"/>
      <c r="P669" s="85"/>
      <c r="Q669" s="85"/>
      <c r="R669" s="85"/>
      <c r="S669" s="85"/>
      <c r="T669" s="85"/>
      <c r="U669" s="85"/>
      <c r="V669" s="85"/>
      <c r="AD669" s="81"/>
      <c r="AE669" s="81"/>
      <c r="AF669" s="81"/>
      <c r="AG669" s="81"/>
      <c r="AH669" s="81"/>
      <c r="AI669" s="81"/>
      <c r="AJ669" s="81"/>
    </row>
    <row r="670" spans="2:36" s="84" customFormat="1" x14ac:dyDescent="0.2">
      <c r="B670" s="81"/>
      <c r="C670" s="81"/>
      <c r="D670" s="81"/>
      <c r="E670" s="81"/>
      <c r="F670" s="81"/>
      <c r="G670" s="81"/>
      <c r="H670" s="81"/>
      <c r="P670" s="85"/>
      <c r="Q670" s="85"/>
      <c r="R670" s="85"/>
      <c r="S670" s="85"/>
      <c r="T670" s="85"/>
      <c r="U670" s="85"/>
      <c r="V670" s="85"/>
      <c r="AD670" s="81"/>
      <c r="AE670" s="81"/>
      <c r="AF670" s="81"/>
      <c r="AG670" s="81"/>
      <c r="AH670" s="81"/>
      <c r="AI670" s="81"/>
      <c r="AJ670" s="81"/>
    </row>
    <row r="671" spans="2:36" s="84" customFormat="1" x14ac:dyDescent="0.2">
      <c r="B671" s="81"/>
      <c r="C671" s="81"/>
      <c r="D671" s="81"/>
      <c r="E671" s="81"/>
      <c r="F671" s="81"/>
      <c r="G671" s="81"/>
      <c r="H671" s="81"/>
      <c r="P671" s="85"/>
      <c r="Q671" s="85"/>
      <c r="R671" s="85"/>
      <c r="S671" s="85"/>
      <c r="T671" s="85"/>
      <c r="U671" s="85"/>
      <c r="V671" s="85"/>
      <c r="AD671" s="81"/>
      <c r="AE671" s="81"/>
      <c r="AF671" s="81"/>
      <c r="AG671" s="81"/>
      <c r="AH671" s="81"/>
      <c r="AI671" s="81"/>
      <c r="AJ671" s="81"/>
    </row>
    <row r="672" spans="2:36" s="84" customFormat="1" x14ac:dyDescent="0.2">
      <c r="B672" s="81"/>
      <c r="C672" s="81"/>
      <c r="D672" s="81"/>
      <c r="E672" s="81"/>
      <c r="F672" s="81"/>
      <c r="G672" s="81"/>
      <c r="H672" s="81"/>
      <c r="P672" s="85"/>
      <c r="Q672" s="85"/>
      <c r="R672" s="85"/>
      <c r="S672" s="85"/>
      <c r="T672" s="85"/>
      <c r="U672" s="85"/>
      <c r="V672" s="85"/>
      <c r="AD672" s="81"/>
      <c r="AE672" s="81"/>
      <c r="AF672" s="81"/>
      <c r="AG672" s="81"/>
      <c r="AH672" s="81"/>
      <c r="AI672" s="81"/>
      <c r="AJ672" s="81"/>
    </row>
    <row r="673" spans="2:36" s="84" customFormat="1" x14ac:dyDescent="0.2">
      <c r="B673" s="81"/>
      <c r="C673" s="81"/>
      <c r="D673" s="81"/>
      <c r="E673" s="81"/>
      <c r="F673" s="81"/>
      <c r="G673" s="81"/>
      <c r="H673" s="81"/>
      <c r="P673" s="85"/>
      <c r="Q673" s="85"/>
      <c r="R673" s="85"/>
      <c r="S673" s="85"/>
      <c r="T673" s="85"/>
      <c r="U673" s="85"/>
      <c r="V673" s="85"/>
      <c r="AD673" s="81"/>
      <c r="AE673" s="81"/>
      <c r="AF673" s="81"/>
      <c r="AG673" s="81"/>
      <c r="AH673" s="81"/>
      <c r="AI673" s="81"/>
      <c r="AJ673" s="81"/>
    </row>
    <row r="674" spans="2:36" s="84" customFormat="1" x14ac:dyDescent="0.2">
      <c r="B674" s="81"/>
      <c r="C674" s="81"/>
      <c r="D674" s="81"/>
      <c r="E674" s="81"/>
      <c r="F674" s="81"/>
      <c r="G674" s="81"/>
      <c r="H674" s="81"/>
      <c r="P674" s="85"/>
      <c r="Q674" s="85"/>
      <c r="R674" s="85"/>
      <c r="S674" s="85"/>
      <c r="T674" s="85"/>
      <c r="U674" s="85"/>
      <c r="V674" s="85"/>
      <c r="AD674" s="81"/>
      <c r="AE674" s="81"/>
      <c r="AF674" s="81"/>
      <c r="AG674" s="81"/>
      <c r="AH674" s="81"/>
      <c r="AI674" s="81"/>
      <c r="AJ674" s="81"/>
    </row>
    <row r="675" spans="2:36" s="84" customFormat="1" x14ac:dyDescent="0.2">
      <c r="B675" s="81"/>
      <c r="C675" s="81"/>
      <c r="D675" s="81"/>
      <c r="E675" s="81"/>
      <c r="F675" s="81"/>
      <c r="G675" s="81"/>
      <c r="H675" s="81"/>
      <c r="P675" s="85"/>
      <c r="Q675" s="85"/>
      <c r="R675" s="85"/>
      <c r="S675" s="85"/>
      <c r="T675" s="85"/>
      <c r="U675" s="85"/>
      <c r="V675" s="85"/>
      <c r="AD675" s="81"/>
      <c r="AE675" s="81"/>
      <c r="AF675" s="81"/>
      <c r="AG675" s="81"/>
      <c r="AH675" s="81"/>
      <c r="AI675" s="81"/>
      <c r="AJ675" s="81"/>
    </row>
    <row r="676" spans="2:36" s="84" customFormat="1" x14ac:dyDescent="0.2">
      <c r="B676" s="81"/>
      <c r="C676" s="81"/>
      <c r="D676" s="81"/>
      <c r="E676" s="81"/>
      <c r="F676" s="81"/>
      <c r="G676" s="81"/>
      <c r="H676" s="81"/>
      <c r="P676" s="85"/>
      <c r="Q676" s="85"/>
      <c r="R676" s="85"/>
      <c r="S676" s="85"/>
      <c r="T676" s="85"/>
      <c r="U676" s="85"/>
      <c r="V676" s="85"/>
      <c r="AD676" s="81"/>
      <c r="AE676" s="81"/>
      <c r="AF676" s="81"/>
      <c r="AG676" s="81"/>
      <c r="AH676" s="81"/>
      <c r="AI676" s="81"/>
      <c r="AJ676" s="81"/>
    </row>
    <row r="677" spans="2:36" s="84" customFormat="1" x14ac:dyDescent="0.2">
      <c r="B677" s="81"/>
      <c r="C677" s="81"/>
      <c r="D677" s="81"/>
      <c r="E677" s="81"/>
      <c r="F677" s="81"/>
      <c r="G677" s="81"/>
      <c r="H677" s="81"/>
      <c r="P677" s="85"/>
      <c r="Q677" s="85"/>
      <c r="R677" s="85"/>
      <c r="S677" s="85"/>
      <c r="T677" s="85"/>
      <c r="U677" s="85"/>
      <c r="V677" s="85"/>
      <c r="AD677" s="81"/>
      <c r="AE677" s="81"/>
      <c r="AF677" s="81"/>
      <c r="AG677" s="81"/>
      <c r="AH677" s="81"/>
      <c r="AI677" s="81"/>
      <c r="AJ677" s="81"/>
    </row>
    <row r="678" spans="2:36" s="84" customFormat="1" x14ac:dyDescent="0.2">
      <c r="B678" s="81"/>
      <c r="C678" s="81"/>
      <c r="D678" s="81"/>
      <c r="E678" s="81"/>
      <c r="F678" s="81"/>
      <c r="G678" s="81"/>
      <c r="H678" s="81"/>
      <c r="P678" s="85"/>
      <c r="Q678" s="85"/>
      <c r="R678" s="85"/>
      <c r="S678" s="85"/>
      <c r="T678" s="85"/>
      <c r="U678" s="85"/>
      <c r="V678" s="85"/>
      <c r="AD678" s="81"/>
      <c r="AE678" s="81"/>
      <c r="AF678" s="81"/>
      <c r="AG678" s="81"/>
      <c r="AH678" s="81"/>
      <c r="AI678" s="81"/>
      <c r="AJ678" s="81"/>
    </row>
    <row r="679" spans="2:36" s="84" customFormat="1" x14ac:dyDescent="0.2">
      <c r="B679" s="81"/>
      <c r="C679" s="81"/>
      <c r="D679" s="81"/>
      <c r="E679" s="81"/>
      <c r="F679" s="81"/>
      <c r="G679" s="81"/>
      <c r="H679" s="81"/>
      <c r="P679" s="85"/>
      <c r="Q679" s="85"/>
      <c r="R679" s="85"/>
      <c r="S679" s="85"/>
      <c r="T679" s="85"/>
      <c r="U679" s="85"/>
      <c r="V679" s="85"/>
      <c r="AD679" s="81"/>
      <c r="AE679" s="81"/>
      <c r="AF679" s="81"/>
      <c r="AG679" s="81"/>
      <c r="AH679" s="81"/>
      <c r="AI679" s="81"/>
      <c r="AJ679" s="81"/>
    </row>
    <row r="680" spans="2:36" s="84" customFormat="1" x14ac:dyDescent="0.2">
      <c r="B680" s="81"/>
      <c r="C680" s="81"/>
      <c r="D680" s="81"/>
      <c r="E680" s="81"/>
      <c r="F680" s="81"/>
      <c r="G680" s="81"/>
      <c r="H680" s="81"/>
      <c r="P680" s="85"/>
      <c r="Q680" s="85"/>
      <c r="R680" s="85"/>
      <c r="S680" s="85"/>
      <c r="T680" s="85"/>
      <c r="U680" s="85"/>
      <c r="V680" s="85"/>
      <c r="AD680" s="81"/>
      <c r="AE680" s="81"/>
      <c r="AF680" s="81"/>
      <c r="AG680" s="81"/>
      <c r="AH680" s="81"/>
      <c r="AI680" s="81"/>
      <c r="AJ680" s="81"/>
    </row>
    <row r="681" spans="2:36" s="84" customFormat="1" x14ac:dyDescent="0.2">
      <c r="B681" s="81"/>
      <c r="C681" s="81"/>
      <c r="D681" s="81"/>
      <c r="E681" s="81"/>
      <c r="F681" s="81"/>
      <c r="G681" s="81"/>
      <c r="H681" s="81"/>
      <c r="P681" s="85"/>
      <c r="Q681" s="85"/>
      <c r="R681" s="85"/>
      <c r="S681" s="85"/>
      <c r="T681" s="85"/>
      <c r="U681" s="85"/>
      <c r="V681" s="85"/>
      <c r="AD681" s="81"/>
      <c r="AE681" s="81"/>
      <c r="AF681" s="81"/>
      <c r="AG681" s="81"/>
      <c r="AH681" s="81"/>
      <c r="AI681" s="81"/>
      <c r="AJ681" s="81"/>
    </row>
    <row r="682" spans="2:36" s="84" customFormat="1" x14ac:dyDescent="0.2">
      <c r="B682" s="81"/>
      <c r="C682" s="81"/>
      <c r="D682" s="81"/>
      <c r="E682" s="81"/>
      <c r="F682" s="81"/>
      <c r="G682" s="81"/>
      <c r="H682" s="81"/>
      <c r="P682" s="85"/>
      <c r="Q682" s="85"/>
      <c r="R682" s="85"/>
      <c r="S682" s="85"/>
      <c r="T682" s="85"/>
      <c r="U682" s="85"/>
      <c r="V682" s="85"/>
      <c r="AD682" s="81"/>
      <c r="AE682" s="81"/>
      <c r="AF682" s="81"/>
      <c r="AG682" s="81"/>
      <c r="AH682" s="81"/>
      <c r="AI682" s="81"/>
      <c r="AJ682" s="81"/>
    </row>
    <row r="683" spans="2:36" s="84" customFormat="1" x14ac:dyDescent="0.2">
      <c r="B683" s="81"/>
      <c r="C683" s="81"/>
      <c r="D683" s="81"/>
      <c r="E683" s="81"/>
      <c r="F683" s="81"/>
      <c r="G683" s="81"/>
      <c r="H683" s="81"/>
      <c r="P683" s="85"/>
      <c r="Q683" s="85"/>
      <c r="R683" s="85"/>
      <c r="S683" s="85"/>
      <c r="T683" s="85"/>
      <c r="U683" s="85"/>
      <c r="V683" s="85"/>
      <c r="AD683" s="81"/>
      <c r="AE683" s="81"/>
      <c r="AF683" s="81"/>
      <c r="AG683" s="81"/>
      <c r="AH683" s="81"/>
      <c r="AI683" s="81"/>
      <c r="AJ683" s="81"/>
    </row>
    <row r="684" spans="2:36" s="84" customFormat="1" x14ac:dyDescent="0.2">
      <c r="B684" s="81"/>
      <c r="C684" s="81"/>
      <c r="D684" s="81"/>
      <c r="E684" s="81"/>
      <c r="F684" s="81"/>
      <c r="G684" s="81"/>
      <c r="H684" s="81"/>
      <c r="P684" s="85"/>
      <c r="Q684" s="85"/>
      <c r="R684" s="85"/>
      <c r="S684" s="85"/>
      <c r="T684" s="85"/>
      <c r="U684" s="85"/>
      <c r="V684" s="85"/>
      <c r="AD684" s="81"/>
      <c r="AE684" s="81"/>
      <c r="AF684" s="81"/>
      <c r="AG684" s="81"/>
      <c r="AH684" s="81"/>
      <c r="AI684" s="81"/>
      <c r="AJ684" s="81"/>
    </row>
    <row r="685" spans="2:36" s="84" customFormat="1" x14ac:dyDescent="0.2">
      <c r="B685" s="81"/>
      <c r="C685" s="81"/>
      <c r="D685" s="81"/>
      <c r="E685" s="81"/>
      <c r="F685" s="81"/>
      <c r="G685" s="81"/>
      <c r="H685" s="81"/>
      <c r="P685" s="85"/>
      <c r="Q685" s="85"/>
      <c r="R685" s="85"/>
      <c r="S685" s="85"/>
      <c r="T685" s="85"/>
      <c r="U685" s="85"/>
      <c r="V685" s="85"/>
      <c r="AD685" s="81"/>
      <c r="AE685" s="81"/>
      <c r="AF685" s="81"/>
      <c r="AG685" s="81"/>
      <c r="AH685" s="81"/>
      <c r="AI685" s="81"/>
      <c r="AJ685" s="81"/>
    </row>
    <row r="686" spans="2:36" s="84" customFormat="1" x14ac:dyDescent="0.2">
      <c r="B686" s="81"/>
      <c r="C686" s="81"/>
      <c r="D686" s="81"/>
      <c r="E686" s="81"/>
      <c r="F686" s="81"/>
      <c r="G686" s="81"/>
      <c r="H686" s="81"/>
      <c r="P686" s="85"/>
      <c r="Q686" s="85"/>
      <c r="R686" s="85"/>
      <c r="S686" s="85"/>
      <c r="T686" s="85"/>
      <c r="U686" s="85"/>
      <c r="V686" s="85"/>
      <c r="AD686" s="81"/>
      <c r="AE686" s="81"/>
      <c r="AF686" s="81"/>
      <c r="AG686" s="81"/>
      <c r="AH686" s="81"/>
      <c r="AI686" s="81"/>
      <c r="AJ686" s="81"/>
    </row>
    <row r="687" spans="2:36" s="84" customFormat="1" x14ac:dyDescent="0.2">
      <c r="B687" s="81"/>
      <c r="C687" s="81"/>
      <c r="D687" s="81"/>
      <c r="E687" s="81"/>
      <c r="F687" s="81"/>
      <c r="G687" s="81"/>
      <c r="H687" s="81"/>
      <c r="P687" s="85"/>
      <c r="Q687" s="85"/>
      <c r="R687" s="85"/>
      <c r="S687" s="85"/>
      <c r="T687" s="85"/>
      <c r="U687" s="85"/>
      <c r="V687" s="85"/>
      <c r="AD687" s="81"/>
      <c r="AE687" s="81"/>
      <c r="AF687" s="81"/>
      <c r="AG687" s="81"/>
      <c r="AH687" s="81"/>
      <c r="AI687" s="81"/>
      <c r="AJ687" s="81"/>
    </row>
    <row r="688" spans="2:36" s="84" customFormat="1" x14ac:dyDescent="0.2">
      <c r="B688" s="81"/>
      <c r="C688" s="81"/>
      <c r="D688" s="81"/>
      <c r="E688" s="81"/>
      <c r="F688" s="81"/>
      <c r="G688" s="81"/>
      <c r="H688" s="81"/>
      <c r="P688" s="85"/>
      <c r="Q688" s="85"/>
      <c r="R688" s="85"/>
      <c r="S688" s="85"/>
      <c r="T688" s="85"/>
      <c r="U688" s="85"/>
      <c r="V688" s="85"/>
      <c r="AD688" s="81"/>
      <c r="AE688" s="81"/>
      <c r="AF688" s="81"/>
      <c r="AG688" s="81"/>
      <c r="AH688" s="81"/>
      <c r="AI688" s="81"/>
      <c r="AJ688" s="81"/>
    </row>
    <row r="689" spans="2:117" s="84" customFormat="1" x14ac:dyDescent="0.2">
      <c r="B689" s="81"/>
      <c r="C689" s="81"/>
      <c r="D689" s="81"/>
      <c r="E689" s="81"/>
      <c r="F689" s="81"/>
      <c r="G689" s="81"/>
      <c r="H689" s="81"/>
      <c r="P689" s="85"/>
      <c r="Q689" s="85"/>
      <c r="R689" s="85"/>
      <c r="S689" s="85"/>
      <c r="T689" s="85"/>
      <c r="U689" s="85"/>
      <c r="V689" s="85"/>
      <c r="AD689" s="81"/>
      <c r="AE689" s="81"/>
      <c r="AF689" s="81"/>
      <c r="AG689" s="81"/>
      <c r="AH689" s="81"/>
      <c r="AI689" s="81"/>
      <c r="AJ689" s="81"/>
      <c r="DA689" s="14"/>
      <c r="DB689" s="14"/>
      <c r="DC689" s="14"/>
      <c r="DD689" s="14"/>
      <c r="DE689" s="14"/>
      <c r="DF689" s="14"/>
      <c r="DG689" s="14"/>
      <c r="DH689" s="14"/>
      <c r="DI689" s="14"/>
      <c r="DJ689" s="14"/>
      <c r="DK689" s="14"/>
      <c r="DL689" s="14"/>
    </row>
    <row r="690" spans="2:117" s="84" customFormat="1" x14ac:dyDescent="0.2">
      <c r="B690" s="81"/>
      <c r="C690" s="81"/>
      <c r="D690" s="81"/>
      <c r="E690" s="81"/>
      <c r="F690" s="81"/>
      <c r="G690" s="81"/>
      <c r="H690" s="81"/>
      <c r="P690" s="85"/>
      <c r="Q690" s="85"/>
      <c r="R690" s="85"/>
      <c r="S690" s="85"/>
      <c r="T690" s="85"/>
      <c r="U690" s="85"/>
      <c r="V690" s="85"/>
      <c r="AD690" s="81"/>
      <c r="AE690" s="81"/>
      <c r="AF690" s="81"/>
      <c r="AG690" s="81"/>
      <c r="AH690" s="81"/>
      <c r="AI690" s="81"/>
      <c r="AJ690" s="81"/>
      <c r="DA690" s="14"/>
      <c r="DB690" s="14"/>
      <c r="DC690" s="14"/>
      <c r="DD690" s="14"/>
      <c r="DE690" s="14"/>
      <c r="DF690" s="14"/>
      <c r="DG690" s="14"/>
      <c r="DH690" s="14"/>
      <c r="DI690" s="14"/>
      <c r="DJ690" s="14"/>
      <c r="DK690" s="14"/>
      <c r="DL690" s="14"/>
    </row>
    <row r="691" spans="2:117" s="84" customFormat="1" x14ac:dyDescent="0.2">
      <c r="B691" s="81"/>
      <c r="C691" s="81"/>
      <c r="D691" s="81"/>
      <c r="E691" s="81"/>
      <c r="F691" s="81"/>
      <c r="G691" s="81"/>
      <c r="H691" s="81"/>
      <c r="P691" s="85"/>
      <c r="Q691" s="85"/>
      <c r="R691" s="85"/>
      <c r="S691" s="85"/>
      <c r="T691" s="85"/>
      <c r="U691" s="85"/>
      <c r="V691" s="85"/>
      <c r="AD691" s="81"/>
      <c r="AE691" s="81"/>
      <c r="AF691" s="81"/>
      <c r="AG691" s="81"/>
      <c r="AH691" s="81"/>
      <c r="AI691" s="81"/>
      <c r="AJ691" s="81"/>
      <c r="DA691" s="14"/>
      <c r="DB691" s="14"/>
      <c r="DC691" s="14"/>
      <c r="DD691" s="14"/>
      <c r="DE691" s="14"/>
      <c r="DF691" s="14"/>
      <c r="DG691" s="14"/>
      <c r="DH691" s="14"/>
      <c r="DI691" s="14"/>
      <c r="DJ691" s="14"/>
      <c r="DK691" s="14"/>
      <c r="DL691" s="14"/>
    </row>
    <row r="692" spans="2:117" s="84" customFormat="1" x14ac:dyDescent="0.2">
      <c r="B692" s="81"/>
      <c r="C692" s="81"/>
      <c r="D692" s="81"/>
      <c r="E692" s="81"/>
      <c r="F692" s="81"/>
      <c r="G692" s="81"/>
      <c r="H692" s="81"/>
      <c r="P692" s="85"/>
      <c r="Q692" s="85"/>
      <c r="R692" s="85"/>
      <c r="S692" s="85"/>
      <c r="T692" s="85"/>
      <c r="U692" s="85"/>
      <c r="V692" s="85"/>
      <c r="AD692" s="81"/>
      <c r="AE692" s="81"/>
      <c r="AF692" s="81"/>
      <c r="AG692" s="81"/>
      <c r="AH692" s="81"/>
      <c r="AI692" s="81"/>
      <c r="AJ692" s="81"/>
      <c r="DA692" s="14"/>
      <c r="DB692" s="14"/>
      <c r="DC692" s="14"/>
      <c r="DD692" s="14"/>
      <c r="DE692" s="14"/>
      <c r="DF692" s="14"/>
      <c r="DG692" s="14"/>
      <c r="DH692" s="14"/>
      <c r="DI692" s="14"/>
      <c r="DJ692" s="14"/>
      <c r="DK692" s="14"/>
      <c r="DL692" s="14"/>
    </row>
    <row r="693" spans="2:117" s="84" customFormat="1" x14ac:dyDescent="0.2">
      <c r="B693" s="81"/>
      <c r="C693" s="81"/>
      <c r="D693" s="81"/>
      <c r="E693" s="81"/>
      <c r="F693" s="81"/>
      <c r="G693" s="81"/>
      <c r="H693" s="81"/>
      <c r="P693" s="85"/>
      <c r="Q693" s="85"/>
      <c r="R693" s="85"/>
      <c r="S693" s="85"/>
      <c r="T693" s="85"/>
      <c r="U693" s="85"/>
      <c r="V693" s="85"/>
      <c r="AD693" s="81"/>
      <c r="AE693" s="81"/>
      <c r="AF693" s="81"/>
      <c r="AG693" s="81"/>
      <c r="AH693" s="81"/>
      <c r="AI693" s="81"/>
      <c r="AJ693" s="81"/>
      <c r="DA693" s="14"/>
      <c r="DB693" s="14"/>
      <c r="DC693" s="14"/>
      <c r="DD693" s="14"/>
      <c r="DE693" s="14"/>
      <c r="DF693" s="14"/>
      <c r="DG693" s="14"/>
      <c r="DH693" s="14"/>
      <c r="DI693" s="14"/>
      <c r="DJ693" s="14"/>
      <c r="DK693" s="14"/>
      <c r="DL693" s="14"/>
    </row>
    <row r="694" spans="2:117" s="84" customFormat="1" x14ac:dyDescent="0.2">
      <c r="B694" s="81"/>
      <c r="C694" s="81"/>
      <c r="D694" s="81"/>
      <c r="E694" s="81"/>
      <c r="F694" s="81"/>
      <c r="G694" s="81"/>
      <c r="H694" s="81"/>
      <c r="P694" s="85"/>
      <c r="Q694" s="85"/>
      <c r="R694" s="85"/>
      <c r="S694" s="85"/>
      <c r="T694" s="85"/>
      <c r="U694" s="85"/>
      <c r="V694" s="85"/>
      <c r="AD694" s="81"/>
      <c r="AE694" s="81"/>
      <c r="AF694" s="81"/>
      <c r="AG694" s="81"/>
      <c r="AH694" s="81"/>
      <c r="AI694" s="81"/>
      <c r="AJ694" s="81"/>
      <c r="DA694" s="14"/>
      <c r="DB694" s="14"/>
      <c r="DC694" s="14"/>
      <c r="DD694" s="14"/>
      <c r="DE694" s="14"/>
      <c r="DF694" s="14"/>
      <c r="DG694" s="14"/>
      <c r="DH694" s="14"/>
      <c r="DI694" s="14"/>
      <c r="DJ694" s="14"/>
      <c r="DK694" s="14"/>
      <c r="DL694" s="14"/>
    </row>
    <row r="695" spans="2:117" s="84" customFormat="1" x14ac:dyDescent="0.2">
      <c r="B695" s="81"/>
      <c r="C695" s="81"/>
      <c r="D695" s="81"/>
      <c r="E695" s="81"/>
      <c r="F695" s="81"/>
      <c r="G695" s="81"/>
      <c r="H695" s="81"/>
      <c r="P695" s="85"/>
      <c r="Q695" s="85"/>
      <c r="R695" s="85"/>
      <c r="S695" s="85"/>
      <c r="T695" s="85"/>
      <c r="U695" s="85"/>
      <c r="V695" s="85"/>
      <c r="AD695" s="81"/>
      <c r="AE695" s="81"/>
      <c r="AF695" s="81"/>
      <c r="AG695" s="81"/>
      <c r="AH695" s="81"/>
      <c r="AI695" s="81"/>
      <c r="AJ695" s="81"/>
      <c r="DA695" s="14"/>
      <c r="DB695" s="14"/>
      <c r="DC695" s="14"/>
      <c r="DD695" s="14"/>
      <c r="DE695" s="14"/>
      <c r="DF695" s="14"/>
      <c r="DG695" s="14"/>
      <c r="DH695" s="14"/>
      <c r="DI695" s="14"/>
      <c r="DJ695" s="14"/>
      <c r="DK695" s="14"/>
      <c r="DL695" s="14"/>
    </row>
    <row r="696" spans="2:117" s="84" customFormat="1" x14ac:dyDescent="0.2">
      <c r="B696" s="81"/>
      <c r="C696" s="81"/>
      <c r="D696" s="81"/>
      <c r="E696" s="81"/>
      <c r="F696" s="81"/>
      <c r="G696" s="81"/>
      <c r="H696" s="81"/>
      <c r="P696" s="85"/>
      <c r="Q696" s="85"/>
      <c r="R696" s="85"/>
      <c r="S696" s="85"/>
      <c r="T696" s="85"/>
      <c r="U696" s="85"/>
      <c r="V696" s="85"/>
      <c r="AD696" s="81"/>
      <c r="AE696" s="81"/>
      <c r="AF696" s="81"/>
      <c r="AG696" s="81"/>
      <c r="AH696" s="81"/>
      <c r="AI696" s="81"/>
      <c r="AJ696" s="81"/>
      <c r="DA696" s="14"/>
      <c r="DB696" s="14"/>
      <c r="DC696" s="14"/>
      <c r="DD696" s="14"/>
      <c r="DE696" s="14"/>
      <c r="DF696" s="14"/>
      <c r="DG696" s="14"/>
      <c r="DH696" s="14"/>
      <c r="DI696" s="14"/>
      <c r="DJ696" s="14"/>
      <c r="DK696" s="14"/>
      <c r="DL696" s="14"/>
    </row>
    <row r="697" spans="2:117" s="84" customFormat="1" x14ac:dyDescent="0.2">
      <c r="B697" s="81"/>
      <c r="C697" s="81"/>
      <c r="D697" s="81"/>
      <c r="E697" s="81"/>
      <c r="F697" s="81"/>
      <c r="G697" s="81"/>
      <c r="H697" s="81"/>
      <c r="P697" s="85"/>
      <c r="Q697" s="85"/>
      <c r="R697" s="85"/>
      <c r="S697" s="85"/>
      <c r="T697" s="85"/>
      <c r="U697" s="85"/>
      <c r="V697" s="85"/>
      <c r="AD697" s="81"/>
      <c r="AE697" s="81"/>
      <c r="AF697" s="81"/>
      <c r="AG697" s="81"/>
      <c r="AH697" s="81"/>
      <c r="AI697" s="81"/>
      <c r="AJ697" s="81"/>
      <c r="DA697" s="18"/>
      <c r="DB697" s="18"/>
      <c r="DC697" s="18"/>
      <c r="DD697" s="18"/>
      <c r="DE697" s="18"/>
      <c r="DF697" s="18"/>
      <c r="DG697" s="18"/>
      <c r="DH697" s="18"/>
      <c r="DI697" s="18"/>
      <c r="DJ697" s="18"/>
      <c r="DK697" s="18"/>
      <c r="DL697" s="18"/>
    </row>
    <row r="698" spans="2:117" s="84" customFormat="1" x14ac:dyDescent="0.2">
      <c r="B698" s="81"/>
      <c r="C698" s="81"/>
      <c r="D698" s="81"/>
      <c r="E698" s="81"/>
      <c r="F698" s="81"/>
      <c r="G698" s="81"/>
      <c r="H698" s="81"/>
      <c r="P698" s="85"/>
      <c r="Q698" s="85"/>
      <c r="R698" s="85"/>
      <c r="S698" s="85"/>
      <c r="T698" s="85"/>
      <c r="U698" s="85"/>
      <c r="V698" s="85"/>
      <c r="AD698" s="81"/>
      <c r="AE698" s="81"/>
      <c r="AF698" s="81"/>
      <c r="AG698" s="81"/>
      <c r="AH698" s="81"/>
      <c r="AI698" s="81"/>
      <c r="AJ698" s="81"/>
      <c r="DA698" s="18"/>
      <c r="DB698" s="18"/>
      <c r="DC698" s="18"/>
      <c r="DD698" s="18"/>
      <c r="DE698" s="18"/>
      <c r="DF698" s="18"/>
      <c r="DG698" s="18"/>
      <c r="DH698" s="18"/>
      <c r="DI698" s="18"/>
      <c r="DJ698" s="18"/>
      <c r="DK698" s="18"/>
      <c r="DL698" s="18"/>
    </row>
    <row r="699" spans="2:117" s="84" customFormat="1" x14ac:dyDescent="0.2">
      <c r="B699" s="81"/>
      <c r="C699" s="81"/>
      <c r="D699" s="81"/>
      <c r="E699" s="81"/>
      <c r="F699" s="81"/>
      <c r="G699" s="81"/>
      <c r="H699" s="81"/>
      <c r="P699" s="85"/>
      <c r="Q699" s="85"/>
      <c r="R699" s="85"/>
      <c r="S699" s="85"/>
      <c r="T699" s="85"/>
      <c r="U699" s="85"/>
      <c r="V699" s="85"/>
      <c r="AD699" s="81"/>
      <c r="AE699" s="81"/>
      <c r="AF699" s="81"/>
      <c r="AG699" s="81"/>
      <c r="AH699" s="81"/>
      <c r="AI699" s="81"/>
      <c r="AJ699" s="81"/>
      <c r="DA699" s="18"/>
      <c r="DB699" s="18"/>
      <c r="DC699" s="18"/>
      <c r="DD699" s="18"/>
      <c r="DE699" s="18"/>
      <c r="DF699" s="18"/>
      <c r="DG699" s="18"/>
      <c r="DH699" s="18"/>
      <c r="DI699" s="18"/>
      <c r="DJ699" s="18"/>
      <c r="DK699" s="18"/>
      <c r="DL699" s="18"/>
    </row>
    <row r="700" spans="2:117" s="84" customFormat="1" x14ac:dyDescent="0.2">
      <c r="B700" s="81"/>
      <c r="C700" s="81"/>
      <c r="D700" s="81"/>
      <c r="E700" s="81"/>
      <c r="F700" s="81"/>
      <c r="G700" s="81"/>
      <c r="H700" s="81"/>
      <c r="P700" s="85"/>
      <c r="Q700" s="85"/>
      <c r="R700" s="85"/>
      <c r="S700" s="85"/>
      <c r="T700" s="85"/>
      <c r="U700" s="85"/>
      <c r="V700" s="85"/>
      <c r="AD700" s="81"/>
      <c r="AE700" s="81"/>
      <c r="AF700" s="81"/>
      <c r="AG700" s="81"/>
      <c r="AH700" s="81"/>
      <c r="AI700" s="81"/>
      <c r="AJ700" s="81"/>
      <c r="DA700" s="18"/>
      <c r="DB700" s="18"/>
      <c r="DC700" s="18"/>
      <c r="DD700" s="18"/>
      <c r="DE700" s="18"/>
      <c r="DF700" s="18"/>
      <c r="DG700" s="18"/>
      <c r="DH700" s="18"/>
      <c r="DI700" s="18"/>
      <c r="DJ700" s="18"/>
      <c r="DK700" s="18"/>
      <c r="DL700" s="18"/>
    </row>
    <row r="701" spans="2:117" s="84" customFormat="1" x14ac:dyDescent="0.2">
      <c r="B701" s="81"/>
      <c r="C701" s="81"/>
      <c r="D701" s="81"/>
      <c r="E701" s="81"/>
      <c r="F701" s="81"/>
      <c r="G701" s="81"/>
      <c r="H701" s="81"/>
      <c r="P701" s="85"/>
      <c r="Q701" s="85"/>
      <c r="R701" s="85"/>
      <c r="S701" s="85"/>
      <c r="T701" s="85"/>
      <c r="U701" s="85"/>
      <c r="V701" s="85"/>
      <c r="AD701" s="81"/>
      <c r="AE701" s="81"/>
      <c r="AF701" s="81"/>
      <c r="AG701" s="81"/>
      <c r="AH701" s="81"/>
      <c r="AI701" s="81"/>
      <c r="AJ701" s="81"/>
      <c r="DA701" s="18"/>
      <c r="DB701" s="18"/>
      <c r="DC701" s="18"/>
      <c r="DD701" s="18"/>
      <c r="DE701" s="18"/>
      <c r="DF701" s="18"/>
      <c r="DG701" s="18"/>
      <c r="DH701" s="18"/>
      <c r="DI701" s="18"/>
      <c r="DJ701" s="18"/>
      <c r="DK701" s="18"/>
      <c r="DL701" s="18"/>
    </row>
    <row r="702" spans="2:117" s="84" customFormat="1" x14ac:dyDescent="0.2">
      <c r="B702" s="81"/>
      <c r="C702" s="81"/>
      <c r="D702" s="81"/>
      <c r="E702" s="81"/>
      <c r="F702" s="81"/>
      <c r="G702" s="81"/>
      <c r="H702" s="81"/>
      <c r="P702" s="85"/>
      <c r="Q702" s="85"/>
      <c r="R702" s="85"/>
      <c r="S702" s="85"/>
      <c r="T702" s="85"/>
      <c r="U702" s="85"/>
      <c r="V702" s="85"/>
      <c r="AD702" s="81"/>
      <c r="AE702" s="81"/>
      <c r="AF702" s="81"/>
      <c r="AG702" s="81"/>
      <c r="AH702" s="81"/>
      <c r="AI702" s="81"/>
      <c r="AJ702" s="81"/>
      <c r="DA702" s="18"/>
      <c r="DB702" s="18"/>
      <c r="DC702" s="18"/>
      <c r="DD702" s="18"/>
      <c r="DE702" s="18"/>
      <c r="DF702" s="18"/>
      <c r="DG702" s="18"/>
      <c r="DH702" s="18"/>
      <c r="DI702" s="18"/>
      <c r="DJ702" s="18"/>
      <c r="DK702" s="18"/>
      <c r="DL702" s="18"/>
    </row>
    <row r="703" spans="2:117" s="84" customFormat="1" x14ac:dyDescent="0.2">
      <c r="B703" s="81"/>
      <c r="C703" s="81"/>
      <c r="D703" s="81"/>
      <c r="E703" s="81"/>
      <c r="F703" s="81"/>
      <c r="G703" s="81"/>
      <c r="H703" s="81"/>
      <c r="P703" s="85"/>
      <c r="Q703" s="85"/>
      <c r="R703" s="85"/>
      <c r="S703" s="85"/>
      <c r="T703" s="85"/>
      <c r="U703" s="85"/>
      <c r="V703" s="85"/>
      <c r="AD703" s="81"/>
      <c r="AE703" s="81"/>
      <c r="AF703" s="81"/>
      <c r="AG703" s="81"/>
      <c r="AH703" s="81"/>
      <c r="AI703" s="81"/>
      <c r="AJ703" s="81"/>
      <c r="DA703" s="18"/>
      <c r="DB703" s="18"/>
      <c r="DC703" s="18"/>
      <c r="DD703" s="18"/>
      <c r="DE703" s="18"/>
      <c r="DF703" s="18"/>
      <c r="DG703" s="18"/>
      <c r="DH703" s="18"/>
      <c r="DI703" s="18"/>
      <c r="DJ703" s="18"/>
      <c r="DK703" s="18"/>
      <c r="DL703" s="18"/>
    </row>
    <row r="704" spans="2:117" s="84" customFormat="1" x14ac:dyDescent="0.2">
      <c r="B704" s="81"/>
      <c r="C704" s="81"/>
      <c r="D704" s="81"/>
      <c r="E704" s="81"/>
      <c r="F704" s="81"/>
      <c r="G704" s="81"/>
      <c r="H704" s="81"/>
      <c r="P704" s="85"/>
      <c r="Q704" s="85"/>
      <c r="R704" s="85"/>
      <c r="S704" s="85"/>
      <c r="T704" s="85"/>
      <c r="U704" s="85"/>
      <c r="V704" s="85"/>
      <c r="AD704" s="81"/>
      <c r="AE704" s="81"/>
      <c r="AF704" s="81"/>
      <c r="AG704" s="81"/>
      <c r="AH704" s="81"/>
      <c r="AI704" s="81"/>
      <c r="AJ704" s="81"/>
      <c r="DA704" s="18"/>
      <c r="DB704" s="18"/>
      <c r="DC704" s="18"/>
      <c r="DD704" s="18"/>
      <c r="DE704" s="18"/>
      <c r="DF704" s="18"/>
      <c r="DG704" s="18"/>
      <c r="DH704" s="18"/>
      <c r="DI704" s="18"/>
      <c r="DJ704" s="113"/>
      <c r="DK704" s="113"/>
      <c r="DL704" s="113"/>
      <c r="DM704" s="18"/>
    </row>
    <row r="705" spans="2:117" s="84" customFormat="1" x14ac:dyDescent="0.2">
      <c r="B705" s="81"/>
      <c r="C705" s="81"/>
      <c r="D705" s="81"/>
      <c r="E705" s="81"/>
      <c r="F705" s="81"/>
      <c r="G705" s="81"/>
      <c r="H705" s="81"/>
      <c r="P705" s="85"/>
      <c r="Q705" s="85"/>
      <c r="R705" s="85"/>
      <c r="S705" s="85"/>
      <c r="T705" s="85"/>
      <c r="U705" s="85"/>
      <c r="V705" s="85"/>
      <c r="AD705" s="81"/>
      <c r="AE705" s="81"/>
      <c r="AF705" s="81"/>
      <c r="AG705" s="81"/>
      <c r="AH705" s="81"/>
      <c r="AI705" s="81"/>
      <c r="AJ705" s="81"/>
      <c r="DA705" s="18"/>
      <c r="DB705" s="18"/>
      <c r="DC705" s="18"/>
      <c r="DD705" s="18"/>
      <c r="DE705" s="18"/>
      <c r="DF705" s="18"/>
      <c r="DG705" s="18"/>
      <c r="DH705" s="18"/>
      <c r="DI705" s="18"/>
      <c r="DJ705" s="18"/>
      <c r="DK705" s="18"/>
      <c r="DL705" s="18"/>
      <c r="DM705" s="18"/>
    </row>
    <row r="706" spans="2:117" s="84" customFormat="1" x14ac:dyDescent="0.2">
      <c r="B706" s="81"/>
      <c r="C706" s="81"/>
      <c r="D706" s="81"/>
      <c r="E706" s="81"/>
      <c r="F706" s="81"/>
      <c r="G706" s="81"/>
      <c r="H706" s="81"/>
      <c r="P706" s="85"/>
      <c r="Q706" s="85"/>
      <c r="R706" s="85"/>
      <c r="S706" s="85"/>
      <c r="T706" s="85"/>
      <c r="U706" s="85"/>
      <c r="V706" s="85"/>
      <c r="AD706" s="81"/>
      <c r="AE706" s="81"/>
      <c r="AF706" s="81"/>
      <c r="AG706" s="81"/>
      <c r="AH706" s="81"/>
      <c r="AI706" s="81"/>
      <c r="AJ706" s="81"/>
      <c r="DA706" s="18"/>
      <c r="DB706" s="18"/>
      <c r="DC706" s="18"/>
      <c r="DD706" s="18"/>
      <c r="DE706" s="18"/>
      <c r="DF706" s="18"/>
      <c r="DG706" s="18"/>
      <c r="DH706" s="18"/>
      <c r="DI706" s="18"/>
      <c r="DJ706" s="18"/>
      <c r="DK706" s="18"/>
      <c r="DL706" s="18"/>
      <c r="DM706" s="18"/>
    </row>
    <row r="707" spans="2:117" s="84" customFormat="1" x14ac:dyDescent="0.2">
      <c r="B707" s="81"/>
      <c r="C707" s="81"/>
      <c r="D707" s="81"/>
      <c r="E707" s="81"/>
      <c r="F707" s="81"/>
      <c r="G707" s="81"/>
      <c r="H707" s="81"/>
      <c r="P707" s="85"/>
      <c r="Q707" s="85"/>
      <c r="R707" s="85"/>
      <c r="S707" s="85"/>
      <c r="T707" s="85"/>
      <c r="U707" s="85"/>
      <c r="V707" s="85"/>
      <c r="AD707" s="81"/>
      <c r="AE707" s="81"/>
      <c r="AF707" s="81"/>
      <c r="AG707" s="81"/>
      <c r="AH707" s="81"/>
      <c r="AI707" s="81"/>
      <c r="AJ707" s="81"/>
      <c r="DA707" s="18"/>
      <c r="DB707" s="18"/>
      <c r="DC707" s="18"/>
      <c r="DD707" s="18"/>
      <c r="DE707" s="18"/>
      <c r="DF707" s="18"/>
      <c r="DG707" s="18"/>
      <c r="DH707" s="18"/>
      <c r="DI707" s="18"/>
      <c r="DJ707" s="18"/>
      <c r="DK707" s="18"/>
      <c r="DL707" s="18"/>
      <c r="DM707" s="18"/>
    </row>
    <row r="708" spans="2:117" s="84" customFormat="1" x14ac:dyDescent="0.2">
      <c r="B708" s="81"/>
      <c r="C708" s="81"/>
      <c r="D708" s="81"/>
      <c r="E708" s="81"/>
      <c r="F708" s="81"/>
      <c r="G708" s="81"/>
      <c r="H708" s="81"/>
      <c r="P708" s="85"/>
      <c r="Q708" s="85"/>
      <c r="R708" s="85"/>
      <c r="S708" s="85"/>
      <c r="T708" s="85"/>
      <c r="U708" s="85"/>
      <c r="V708" s="85"/>
      <c r="AD708" s="81"/>
      <c r="AE708" s="81"/>
      <c r="AF708" s="81"/>
      <c r="AG708" s="81"/>
      <c r="AH708" s="81"/>
      <c r="AI708" s="81"/>
      <c r="AJ708" s="81"/>
      <c r="DA708" s="18"/>
      <c r="DB708" s="18"/>
      <c r="DC708" s="18"/>
      <c r="DD708" s="18"/>
      <c r="DE708" s="18"/>
      <c r="DF708" s="18"/>
      <c r="DG708" s="18"/>
      <c r="DH708" s="18"/>
      <c r="DI708" s="18"/>
      <c r="DJ708" s="18"/>
      <c r="DK708" s="18"/>
      <c r="DL708" s="18"/>
      <c r="DM708" s="18"/>
    </row>
    <row r="709" spans="2:117" s="84" customFormat="1" x14ac:dyDescent="0.2">
      <c r="B709" s="81"/>
      <c r="C709" s="81"/>
      <c r="D709" s="81"/>
      <c r="E709" s="81"/>
      <c r="F709" s="81"/>
      <c r="G709" s="81"/>
      <c r="H709" s="81"/>
      <c r="P709" s="85"/>
      <c r="Q709" s="85"/>
      <c r="R709" s="85"/>
      <c r="S709" s="85"/>
      <c r="T709" s="85"/>
      <c r="U709" s="85"/>
      <c r="V709" s="85"/>
      <c r="AD709" s="81"/>
      <c r="AE709" s="81"/>
      <c r="AF709" s="81"/>
      <c r="AG709" s="81"/>
      <c r="AH709" s="81"/>
      <c r="AI709" s="81"/>
      <c r="AJ709" s="81"/>
      <c r="DA709" s="18"/>
      <c r="DB709" s="18"/>
      <c r="DC709" s="18"/>
      <c r="DD709" s="18"/>
      <c r="DE709" s="18"/>
      <c r="DF709" s="18"/>
      <c r="DG709" s="18"/>
      <c r="DH709" s="18"/>
      <c r="DI709" s="18"/>
      <c r="DJ709" s="18"/>
      <c r="DK709" s="18"/>
      <c r="DL709" s="18"/>
    </row>
    <row r="710" spans="2:117" s="84" customFormat="1" x14ac:dyDescent="0.2">
      <c r="B710" s="81"/>
      <c r="C710" s="81"/>
      <c r="D710" s="81"/>
      <c r="E710" s="81"/>
      <c r="F710" s="81"/>
      <c r="G710" s="81"/>
      <c r="H710" s="81"/>
      <c r="P710" s="85"/>
      <c r="Q710" s="85"/>
      <c r="R710" s="85"/>
      <c r="S710" s="85"/>
      <c r="T710" s="85"/>
      <c r="U710" s="85"/>
      <c r="V710" s="85"/>
      <c r="AD710" s="81"/>
      <c r="AE710" s="81"/>
      <c r="AF710" s="81"/>
      <c r="AG710" s="81"/>
      <c r="AH710" s="81"/>
      <c r="AI710" s="81"/>
      <c r="AJ710" s="81"/>
      <c r="DA710" s="18"/>
      <c r="DB710" s="18"/>
      <c r="DC710" s="18"/>
      <c r="DD710" s="18"/>
      <c r="DE710" s="18"/>
      <c r="DF710" s="18"/>
      <c r="DG710" s="18"/>
      <c r="DH710" s="18"/>
      <c r="DI710" s="18"/>
      <c r="DJ710" s="18"/>
      <c r="DK710" s="18"/>
      <c r="DL710" s="18"/>
    </row>
    <row r="711" spans="2:117" s="84" customFormat="1" x14ac:dyDescent="0.2">
      <c r="B711" s="81"/>
      <c r="C711" s="81"/>
      <c r="D711" s="81"/>
      <c r="E711" s="81"/>
      <c r="F711" s="81"/>
      <c r="G711" s="81"/>
      <c r="H711" s="81"/>
      <c r="P711" s="85"/>
      <c r="Q711" s="85"/>
      <c r="R711" s="85"/>
      <c r="S711" s="85"/>
      <c r="T711" s="85"/>
      <c r="U711" s="85"/>
      <c r="V711" s="85"/>
      <c r="AD711" s="81"/>
      <c r="AE711" s="81"/>
      <c r="AF711" s="81"/>
      <c r="AG711" s="81"/>
      <c r="AH711" s="81"/>
      <c r="AI711" s="81"/>
      <c r="AJ711" s="81"/>
      <c r="DA711" s="18"/>
      <c r="DB711" s="18"/>
      <c r="DC711" s="18"/>
      <c r="DD711" s="18"/>
      <c r="DE711" s="18"/>
      <c r="DF711" s="18"/>
      <c r="DG711" s="18"/>
      <c r="DH711" s="18"/>
      <c r="DI711" s="18"/>
      <c r="DJ711" s="18"/>
      <c r="DK711" s="18"/>
      <c r="DL711" s="18"/>
    </row>
    <row r="712" spans="2:117" s="84" customFormat="1" x14ac:dyDescent="0.2">
      <c r="B712" s="81"/>
      <c r="C712" s="81"/>
      <c r="D712" s="81"/>
      <c r="E712" s="81"/>
      <c r="F712" s="81"/>
      <c r="G712" s="81"/>
      <c r="H712" s="81"/>
      <c r="P712" s="85"/>
      <c r="Q712" s="85"/>
      <c r="R712" s="85"/>
      <c r="S712" s="85"/>
      <c r="T712" s="85"/>
      <c r="U712" s="85"/>
      <c r="V712" s="85"/>
      <c r="AD712" s="81"/>
      <c r="AE712" s="81"/>
      <c r="AF712" s="81"/>
      <c r="AG712" s="81"/>
      <c r="AH712" s="81"/>
      <c r="AI712" s="81"/>
      <c r="AJ712" s="81"/>
      <c r="DA712" s="18"/>
      <c r="DB712" s="18"/>
      <c r="DC712" s="18"/>
      <c r="DD712" s="18"/>
      <c r="DE712" s="18"/>
      <c r="DF712" s="18"/>
      <c r="DG712" s="18"/>
      <c r="DH712" s="18"/>
      <c r="DI712" s="18"/>
      <c r="DJ712" s="18"/>
      <c r="DK712" s="18"/>
      <c r="DL712" s="18"/>
    </row>
    <row r="713" spans="2:117" s="84" customFormat="1" x14ac:dyDescent="0.2">
      <c r="B713" s="81"/>
      <c r="C713" s="81"/>
      <c r="D713" s="81"/>
      <c r="E713" s="81"/>
      <c r="F713" s="81"/>
      <c r="G713" s="81"/>
      <c r="H713" s="81"/>
      <c r="P713" s="85"/>
      <c r="Q713" s="85"/>
      <c r="R713" s="85"/>
      <c r="S713" s="85"/>
      <c r="T713" s="85"/>
      <c r="U713" s="85"/>
      <c r="V713" s="85"/>
      <c r="AD713" s="81"/>
      <c r="AE713" s="81"/>
      <c r="AF713" s="81"/>
      <c r="AG713" s="81"/>
      <c r="AH713" s="81"/>
      <c r="AI713" s="81"/>
      <c r="AJ713" s="81"/>
      <c r="DA713" s="18"/>
      <c r="DB713" s="18"/>
      <c r="DC713" s="18"/>
      <c r="DD713" s="18"/>
      <c r="DE713" s="18"/>
      <c r="DF713" s="18"/>
      <c r="DG713" s="18"/>
      <c r="DH713" s="18"/>
      <c r="DI713" s="18"/>
      <c r="DJ713" s="18"/>
      <c r="DK713" s="18"/>
      <c r="DL713" s="18"/>
    </row>
    <row r="714" spans="2:117" s="84" customFormat="1" x14ac:dyDescent="0.2">
      <c r="B714" s="81"/>
      <c r="C714" s="81"/>
      <c r="D714" s="81"/>
      <c r="E714" s="81"/>
      <c r="F714" s="81"/>
      <c r="G714" s="81"/>
      <c r="H714" s="81"/>
      <c r="P714" s="85"/>
      <c r="Q714" s="85"/>
      <c r="R714" s="85"/>
      <c r="S714" s="85"/>
      <c r="T714" s="85"/>
      <c r="U714" s="85"/>
      <c r="V714" s="85"/>
      <c r="AD714" s="81"/>
      <c r="AE714" s="81"/>
      <c r="AF714" s="81"/>
      <c r="AG714" s="81"/>
      <c r="AH714" s="81"/>
      <c r="AI714" s="81"/>
      <c r="AJ714" s="81"/>
      <c r="DA714" s="18"/>
      <c r="DB714" s="18"/>
      <c r="DC714" s="18"/>
      <c r="DD714" s="18"/>
      <c r="DE714" s="18"/>
      <c r="DF714" s="18"/>
      <c r="DG714" s="18"/>
      <c r="DH714" s="18"/>
      <c r="DI714" s="18"/>
      <c r="DJ714" s="18"/>
      <c r="DK714" s="18"/>
      <c r="DL714" s="18"/>
    </row>
    <row r="715" spans="2:117" s="84" customFormat="1" x14ac:dyDescent="0.2">
      <c r="B715" s="81"/>
      <c r="C715" s="81"/>
      <c r="D715" s="81"/>
      <c r="E715" s="81"/>
      <c r="F715" s="81"/>
      <c r="G715" s="81"/>
      <c r="H715" s="81"/>
      <c r="P715" s="85"/>
      <c r="Q715" s="85"/>
      <c r="R715" s="85"/>
      <c r="S715" s="85"/>
      <c r="T715" s="85"/>
      <c r="U715" s="85"/>
      <c r="V715" s="85"/>
      <c r="AD715" s="81"/>
      <c r="AE715" s="81"/>
      <c r="AF715" s="81"/>
      <c r="AG715" s="81"/>
      <c r="AH715" s="81"/>
      <c r="AI715" s="81"/>
      <c r="AJ715" s="81"/>
    </row>
    <row r="716" spans="2:117" s="84" customFormat="1" x14ac:dyDescent="0.2">
      <c r="B716" s="81"/>
      <c r="C716" s="81"/>
      <c r="D716" s="81"/>
      <c r="E716" s="81"/>
      <c r="F716" s="81"/>
      <c r="G716" s="81"/>
      <c r="H716" s="81"/>
      <c r="P716" s="85"/>
      <c r="Q716" s="85"/>
      <c r="R716" s="85"/>
      <c r="S716" s="85"/>
      <c r="T716" s="85"/>
      <c r="U716" s="85"/>
      <c r="V716" s="85"/>
      <c r="AD716" s="81"/>
      <c r="AE716" s="81"/>
      <c r="AF716" s="81"/>
      <c r="AG716" s="81"/>
      <c r="AH716" s="81"/>
      <c r="AI716" s="81"/>
      <c r="AJ716" s="81"/>
    </row>
    <row r="717" spans="2:117" s="84" customFormat="1" x14ac:dyDescent="0.2">
      <c r="B717" s="81"/>
      <c r="C717" s="81"/>
      <c r="D717" s="81"/>
      <c r="E717" s="81"/>
      <c r="F717" s="81"/>
      <c r="G717" s="81"/>
      <c r="H717" s="81"/>
      <c r="P717" s="85"/>
      <c r="Q717" s="85"/>
      <c r="R717" s="85"/>
      <c r="S717" s="85"/>
      <c r="T717" s="85"/>
      <c r="U717" s="85"/>
      <c r="V717" s="85"/>
      <c r="AD717" s="81"/>
      <c r="AE717" s="81"/>
      <c r="AF717" s="81"/>
      <c r="AG717" s="81"/>
      <c r="AH717" s="81"/>
      <c r="AI717" s="81"/>
      <c r="AJ717" s="81"/>
    </row>
    <row r="718" spans="2:117" s="84" customFormat="1" x14ac:dyDescent="0.2">
      <c r="B718" s="81"/>
      <c r="C718" s="81"/>
      <c r="D718" s="81"/>
      <c r="E718" s="81"/>
      <c r="F718" s="81"/>
      <c r="G718" s="81"/>
      <c r="H718" s="81"/>
      <c r="P718" s="85"/>
      <c r="Q718" s="85"/>
      <c r="R718" s="85"/>
      <c r="S718" s="85"/>
      <c r="T718" s="85"/>
      <c r="U718" s="85"/>
      <c r="V718" s="85"/>
      <c r="AD718" s="81"/>
      <c r="AE718" s="81"/>
      <c r="AF718" s="81"/>
      <c r="AG718" s="81"/>
      <c r="AH718" s="81"/>
      <c r="AI718" s="81"/>
      <c r="AJ718" s="81"/>
    </row>
    <row r="719" spans="2:117" s="84" customFormat="1" x14ac:dyDescent="0.2">
      <c r="B719" s="81"/>
      <c r="C719" s="81"/>
      <c r="D719" s="81"/>
      <c r="E719" s="81"/>
      <c r="F719" s="81"/>
      <c r="G719" s="81"/>
      <c r="H719" s="81"/>
      <c r="P719" s="85"/>
      <c r="Q719" s="85"/>
      <c r="R719" s="85"/>
      <c r="S719" s="85"/>
      <c r="T719" s="85"/>
      <c r="U719" s="85"/>
      <c r="V719" s="85"/>
      <c r="AD719" s="81"/>
      <c r="AE719" s="81"/>
      <c r="AF719" s="81"/>
      <c r="AG719" s="81"/>
      <c r="AH719" s="81"/>
      <c r="AI719" s="81"/>
      <c r="AJ719" s="81"/>
    </row>
    <row r="720" spans="2:117" s="84" customFormat="1" x14ac:dyDescent="0.2">
      <c r="B720" s="81"/>
      <c r="C720" s="81"/>
      <c r="D720" s="81"/>
      <c r="E720" s="81"/>
      <c r="F720" s="81"/>
      <c r="G720" s="81"/>
      <c r="H720" s="81"/>
      <c r="P720" s="85"/>
      <c r="Q720" s="85"/>
      <c r="R720" s="85"/>
      <c r="S720" s="85"/>
      <c r="T720" s="85"/>
      <c r="U720" s="85"/>
      <c r="V720" s="85"/>
      <c r="AD720" s="81"/>
      <c r="AE720" s="81"/>
      <c r="AF720" s="81"/>
      <c r="AG720" s="81"/>
      <c r="AH720" s="81"/>
      <c r="AI720" s="81"/>
      <c r="AJ720" s="81"/>
    </row>
    <row r="721" spans="2:144" s="84" customFormat="1" x14ac:dyDescent="0.2">
      <c r="B721" s="81"/>
      <c r="C721" s="81"/>
      <c r="D721" s="81"/>
      <c r="E721" s="81"/>
      <c r="F721" s="81"/>
      <c r="G721" s="81"/>
      <c r="H721" s="81"/>
      <c r="P721" s="85"/>
      <c r="Q721" s="85"/>
      <c r="R721" s="85"/>
      <c r="S721" s="85"/>
      <c r="T721" s="85"/>
      <c r="U721" s="85"/>
      <c r="V721" s="85"/>
      <c r="AD721" s="81"/>
      <c r="AE721" s="81"/>
      <c r="AF721" s="81"/>
      <c r="AG721" s="81"/>
      <c r="AH721" s="81"/>
      <c r="AI721" s="81"/>
      <c r="AJ721" s="81"/>
    </row>
    <row r="722" spans="2:144" s="84" customFormat="1" x14ac:dyDescent="0.2">
      <c r="B722" s="81"/>
      <c r="C722" s="81"/>
      <c r="D722" s="81"/>
      <c r="E722" s="81"/>
      <c r="F722" s="81"/>
      <c r="G722" s="81"/>
      <c r="H722" s="81"/>
      <c r="P722" s="85"/>
      <c r="Q722" s="85"/>
      <c r="R722" s="85"/>
      <c r="S722" s="85"/>
      <c r="T722" s="85"/>
      <c r="U722" s="85"/>
      <c r="V722" s="85"/>
      <c r="AD722" s="81"/>
      <c r="AE722" s="81"/>
      <c r="AF722" s="81"/>
      <c r="AG722" s="81"/>
      <c r="AH722" s="81"/>
      <c r="AI722" s="81"/>
      <c r="AJ722" s="81"/>
      <c r="EN722" s="114"/>
    </row>
    <row r="723" spans="2:144" s="84" customFormat="1" x14ac:dyDescent="0.2">
      <c r="B723" s="81"/>
      <c r="C723" s="81"/>
      <c r="D723" s="81"/>
      <c r="E723" s="81"/>
      <c r="F723" s="81"/>
      <c r="G723" s="81"/>
      <c r="H723" s="81"/>
      <c r="P723" s="85"/>
      <c r="Q723" s="85"/>
      <c r="R723" s="85"/>
      <c r="S723" s="85"/>
      <c r="T723" s="85"/>
      <c r="U723" s="85"/>
      <c r="V723" s="85"/>
      <c r="AD723" s="81"/>
      <c r="AE723" s="81"/>
      <c r="AF723" s="81"/>
      <c r="AG723" s="81"/>
      <c r="AH723" s="81"/>
      <c r="AI723" s="81"/>
      <c r="AJ723" s="81"/>
    </row>
    <row r="724" spans="2:144" s="84" customFormat="1" x14ac:dyDescent="0.2">
      <c r="B724" s="81"/>
      <c r="C724" s="81"/>
      <c r="D724" s="81"/>
      <c r="E724" s="81"/>
      <c r="F724" s="81"/>
      <c r="G724" s="81"/>
      <c r="H724" s="81"/>
      <c r="P724" s="85"/>
      <c r="Q724" s="85"/>
      <c r="R724" s="85"/>
      <c r="S724" s="85"/>
      <c r="T724" s="85"/>
      <c r="U724" s="85"/>
      <c r="V724" s="85"/>
      <c r="AD724" s="81"/>
      <c r="AE724" s="81"/>
      <c r="AF724" s="81"/>
      <c r="AG724" s="81"/>
      <c r="AH724" s="81"/>
      <c r="AI724" s="81"/>
      <c r="AJ724" s="81"/>
    </row>
    <row r="725" spans="2:144" s="84" customFormat="1" x14ac:dyDescent="0.2">
      <c r="B725" s="81"/>
      <c r="C725" s="81"/>
      <c r="D725" s="81"/>
      <c r="E725" s="81"/>
      <c r="F725" s="81"/>
      <c r="G725" s="81"/>
      <c r="H725" s="81"/>
      <c r="P725" s="85"/>
      <c r="Q725" s="85"/>
      <c r="R725" s="85"/>
      <c r="S725" s="85"/>
      <c r="T725" s="85"/>
      <c r="U725" s="85"/>
      <c r="V725" s="85"/>
      <c r="AD725" s="81"/>
      <c r="AE725" s="81"/>
      <c r="AF725" s="81"/>
      <c r="AG725" s="81"/>
      <c r="AH725" s="81"/>
      <c r="AI725" s="81"/>
      <c r="AJ725" s="81"/>
    </row>
    <row r="726" spans="2:144" s="84" customFormat="1" x14ac:dyDescent="0.2">
      <c r="B726" s="81"/>
      <c r="C726" s="81"/>
      <c r="D726" s="81"/>
      <c r="E726" s="81"/>
      <c r="F726" s="81"/>
      <c r="G726" s="81"/>
      <c r="H726" s="81"/>
      <c r="P726" s="85"/>
      <c r="Q726" s="85"/>
      <c r="R726" s="85"/>
      <c r="S726" s="85"/>
      <c r="T726" s="85"/>
      <c r="U726" s="85"/>
      <c r="V726" s="85"/>
      <c r="AD726" s="81"/>
      <c r="AE726" s="81"/>
      <c r="AF726" s="81"/>
      <c r="AG726" s="81"/>
      <c r="AH726" s="81"/>
      <c r="AI726" s="81"/>
      <c r="AJ726" s="81"/>
    </row>
    <row r="727" spans="2:144" s="84" customFormat="1" x14ac:dyDescent="0.2">
      <c r="B727" s="81"/>
      <c r="C727" s="81"/>
      <c r="D727" s="81"/>
      <c r="E727" s="81"/>
      <c r="F727" s="81"/>
      <c r="G727" s="81"/>
      <c r="H727" s="81"/>
      <c r="P727" s="85"/>
      <c r="Q727" s="85"/>
      <c r="R727" s="85"/>
      <c r="S727" s="85"/>
      <c r="T727" s="85"/>
      <c r="U727" s="85"/>
      <c r="V727" s="85"/>
      <c r="AD727" s="81"/>
      <c r="AE727" s="81"/>
      <c r="AF727" s="81"/>
      <c r="AG727" s="81"/>
      <c r="AH727" s="81"/>
      <c r="AI727" s="81"/>
      <c r="AJ727" s="81"/>
    </row>
    <row r="728" spans="2:144" s="84" customFormat="1" x14ac:dyDescent="0.2">
      <c r="B728" s="81"/>
      <c r="C728" s="81"/>
      <c r="D728" s="81"/>
      <c r="E728" s="81"/>
      <c r="F728" s="81"/>
      <c r="G728" s="81"/>
      <c r="H728" s="81"/>
      <c r="P728" s="85"/>
      <c r="Q728" s="85"/>
      <c r="R728" s="85"/>
      <c r="S728" s="85"/>
      <c r="T728" s="85"/>
      <c r="U728" s="85"/>
      <c r="V728" s="85"/>
      <c r="AD728" s="81"/>
      <c r="AE728" s="81"/>
      <c r="AF728" s="81"/>
      <c r="AG728" s="81"/>
      <c r="AH728" s="81"/>
      <c r="AI728" s="81"/>
      <c r="AJ728" s="81"/>
    </row>
    <row r="729" spans="2:144" s="84" customFormat="1" x14ac:dyDescent="0.2">
      <c r="B729" s="81"/>
      <c r="C729" s="81"/>
      <c r="D729" s="81"/>
      <c r="E729" s="81"/>
      <c r="F729" s="81"/>
      <c r="G729" s="81"/>
      <c r="H729" s="81"/>
      <c r="P729" s="85"/>
      <c r="Q729" s="85"/>
      <c r="R729" s="85"/>
      <c r="S729" s="85"/>
      <c r="T729" s="85"/>
      <c r="U729" s="85"/>
      <c r="V729" s="85"/>
      <c r="AD729" s="81"/>
      <c r="AE729" s="81"/>
      <c r="AF729" s="81"/>
      <c r="AG729" s="81"/>
      <c r="AH729" s="81"/>
      <c r="AI729" s="81"/>
      <c r="AJ729" s="81"/>
    </row>
    <row r="730" spans="2:144" s="84" customFormat="1" x14ac:dyDescent="0.2">
      <c r="B730" s="81"/>
      <c r="C730" s="81"/>
      <c r="D730" s="81"/>
      <c r="E730" s="81"/>
      <c r="F730" s="81"/>
      <c r="G730" s="81"/>
      <c r="H730" s="81"/>
      <c r="P730" s="85"/>
      <c r="Q730" s="85"/>
      <c r="R730" s="85"/>
      <c r="S730" s="85"/>
      <c r="T730" s="85"/>
      <c r="U730" s="85"/>
      <c r="V730" s="85"/>
      <c r="AD730" s="81"/>
      <c r="AE730" s="81"/>
      <c r="AF730" s="81"/>
      <c r="AG730" s="81"/>
      <c r="AH730" s="81"/>
      <c r="AI730" s="81"/>
      <c r="AJ730" s="81"/>
    </row>
    <row r="731" spans="2:144" s="84" customFormat="1" x14ac:dyDescent="0.2">
      <c r="B731" s="81"/>
      <c r="C731" s="81"/>
      <c r="D731" s="81"/>
      <c r="E731" s="81"/>
      <c r="F731" s="81"/>
      <c r="G731" s="81"/>
      <c r="H731" s="81"/>
      <c r="P731" s="85"/>
      <c r="Q731" s="85"/>
      <c r="R731" s="85"/>
      <c r="S731" s="85"/>
      <c r="T731" s="85"/>
      <c r="U731" s="85"/>
      <c r="V731" s="85"/>
      <c r="AD731" s="81"/>
      <c r="AE731" s="81"/>
      <c r="AF731" s="81"/>
      <c r="AG731" s="81"/>
      <c r="AH731" s="81"/>
      <c r="AI731" s="81"/>
      <c r="AJ731" s="81"/>
    </row>
    <row r="732" spans="2:144" s="84" customFormat="1" x14ac:dyDescent="0.2">
      <c r="B732" s="81"/>
      <c r="C732" s="81"/>
      <c r="D732" s="81"/>
      <c r="E732" s="81"/>
      <c r="F732" s="81"/>
      <c r="G732" s="81"/>
      <c r="H732" s="81"/>
      <c r="P732" s="85"/>
      <c r="Q732" s="85"/>
      <c r="R732" s="85"/>
      <c r="S732" s="85"/>
      <c r="T732" s="85"/>
      <c r="U732" s="85"/>
      <c r="V732" s="85"/>
      <c r="AD732" s="81"/>
      <c r="AE732" s="81"/>
      <c r="AF732" s="81"/>
      <c r="AG732" s="81"/>
      <c r="AH732" s="81"/>
      <c r="AI732" s="81"/>
      <c r="AJ732" s="81"/>
    </row>
    <row r="733" spans="2:144" s="84" customFormat="1" x14ac:dyDescent="0.2">
      <c r="B733" s="81"/>
      <c r="C733" s="81"/>
      <c r="D733" s="81"/>
      <c r="E733" s="81"/>
      <c r="F733" s="81"/>
      <c r="G733" s="81"/>
      <c r="H733" s="81"/>
      <c r="P733" s="85"/>
      <c r="Q733" s="85"/>
      <c r="R733" s="85"/>
      <c r="S733" s="85"/>
      <c r="T733" s="85"/>
      <c r="U733" s="85"/>
      <c r="V733" s="85"/>
      <c r="AD733" s="81"/>
      <c r="AE733" s="81"/>
      <c r="AF733" s="81"/>
      <c r="AG733" s="81"/>
      <c r="AH733" s="81"/>
      <c r="AI733" s="81"/>
      <c r="AJ733" s="81"/>
    </row>
    <row r="734" spans="2:144" s="84" customFormat="1" x14ac:dyDescent="0.2">
      <c r="B734" s="81"/>
      <c r="C734" s="81"/>
      <c r="D734" s="81"/>
      <c r="E734" s="81"/>
      <c r="F734" s="81"/>
      <c r="G734" s="81"/>
      <c r="H734" s="81"/>
      <c r="P734" s="85"/>
      <c r="Q734" s="85"/>
      <c r="R734" s="85"/>
      <c r="S734" s="85"/>
      <c r="T734" s="85"/>
      <c r="U734" s="85"/>
      <c r="V734" s="85"/>
      <c r="AD734" s="81"/>
      <c r="AE734" s="81"/>
      <c r="AF734" s="81"/>
      <c r="AG734" s="81"/>
      <c r="AH734" s="81"/>
      <c r="AI734" s="81"/>
      <c r="AJ734" s="81"/>
    </row>
    <row r="735" spans="2:144" s="84" customFormat="1" x14ac:dyDescent="0.2">
      <c r="B735" s="81"/>
      <c r="C735" s="81"/>
      <c r="D735" s="81"/>
      <c r="E735" s="81"/>
      <c r="F735" s="81"/>
      <c r="G735" s="81"/>
      <c r="H735" s="81"/>
      <c r="P735" s="85"/>
      <c r="Q735" s="85"/>
      <c r="R735" s="85"/>
      <c r="S735" s="85"/>
      <c r="T735" s="85"/>
      <c r="U735" s="85"/>
      <c r="V735" s="85"/>
      <c r="AD735" s="81"/>
      <c r="AE735" s="81"/>
      <c r="AF735" s="81"/>
      <c r="AG735" s="81"/>
      <c r="AH735" s="81"/>
      <c r="AI735" s="81"/>
      <c r="AJ735" s="81"/>
    </row>
    <row r="736" spans="2:144" s="84" customFormat="1" x14ac:dyDescent="0.2">
      <c r="B736" s="81"/>
      <c r="C736" s="81"/>
      <c r="D736" s="81"/>
      <c r="E736" s="81"/>
      <c r="F736" s="81"/>
      <c r="G736" s="81"/>
      <c r="H736" s="81"/>
      <c r="P736" s="85"/>
      <c r="Q736" s="85"/>
      <c r="R736" s="85"/>
      <c r="S736" s="85"/>
      <c r="T736" s="85"/>
      <c r="U736" s="85"/>
      <c r="V736" s="85"/>
      <c r="AD736" s="81"/>
      <c r="AE736" s="81"/>
      <c r="AF736" s="81"/>
      <c r="AG736" s="81"/>
      <c r="AH736" s="81"/>
      <c r="AI736" s="81"/>
      <c r="AJ736" s="81"/>
    </row>
    <row r="737" spans="2:36" s="84" customFormat="1" x14ac:dyDescent="0.2">
      <c r="B737" s="81"/>
      <c r="C737" s="81"/>
      <c r="D737" s="81"/>
      <c r="E737" s="81"/>
      <c r="F737" s="81"/>
      <c r="G737" s="81"/>
      <c r="H737" s="81"/>
      <c r="P737" s="85"/>
      <c r="Q737" s="85"/>
      <c r="R737" s="85"/>
      <c r="S737" s="85"/>
      <c r="T737" s="85"/>
      <c r="U737" s="85"/>
      <c r="V737" s="85"/>
      <c r="AD737" s="81"/>
      <c r="AE737" s="81"/>
      <c r="AF737" s="81"/>
      <c r="AG737" s="81"/>
      <c r="AH737" s="81"/>
      <c r="AI737" s="81"/>
      <c r="AJ737" s="81"/>
    </row>
    <row r="738" spans="2:36" s="84" customFormat="1" x14ac:dyDescent="0.2">
      <c r="B738" s="81"/>
      <c r="C738" s="81"/>
      <c r="D738" s="81"/>
      <c r="E738" s="81"/>
      <c r="F738" s="81"/>
      <c r="G738" s="81"/>
      <c r="H738" s="81"/>
      <c r="P738" s="85"/>
      <c r="Q738" s="85"/>
      <c r="R738" s="85"/>
      <c r="S738" s="85"/>
      <c r="T738" s="85"/>
      <c r="U738" s="85"/>
      <c r="V738" s="85"/>
      <c r="AD738" s="81"/>
      <c r="AE738" s="81"/>
      <c r="AF738" s="81"/>
      <c r="AG738" s="81"/>
      <c r="AH738" s="81"/>
      <c r="AI738" s="81"/>
      <c r="AJ738" s="81"/>
    </row>
    <row r="739" spans="2:36" s="84" customFormat="1" x14ac:dyDescent="0.2">
      <c r="B739" s="81"/>
      <c r="C739" s="81"/>
      <c r="D739" s="81"/>
      <c r="E739" s="81"/>
      <c r="F739" s="81"/>
      <c r="G739" s="81"/>
      <c r="H739" s="81"/>
      <c r="P739" s="85"/>
      <c r="Q739" s="85"/>
      <c r="R739" s="85"/>
      <c r="S739" s="85"/>
      <c r="T739" s="85"/>
      <c r="U739" s="85"/>
      <c r="V739" s="85"/>
      <c r="AD739" s="81"/>
      <c r="AE739" s="81"/>
      <c r="AF739" s="81"/>
      <c r="AG739" s="81"/>
      <c r="AH739" s="81"/>
      <c r="AI739" s="81"/>
      <c r="AJ739" s="81"/>
    </row>
    <row r="740" spans="2:36" s="84" customFormat="1" x14ac:dyDescent="0.2">
      <c r="B740" s="81"/>
      <c r="C740" s="81"/>
      <c r="D740" s="81"/>
      <c r="E740" s="81"/>
      <c r="F740" s="81"/>
      <c r="G740" s="81"/>
      <c r="H740" s="81"/>
      <c r="P740" s="85"/>
      <c r="Q740" s="85"/>
      <c r="R740" s="85"/>
      <c r="S740" s="85"/>
      <c r="T740" s="85"/>
      <c r="U740" s="85"/>
      <c r="V740" s="85"/>
      <c r="AD740" s="81"/>
      <c r="AE740" s="81"/>
      <c r="AF740" s="81"/>
      <c r="AG740" s="81"/>
      <c r="AH740" s="81"/>
      <c r="AI740" s="81"/>
      <c r="AJ740" s="81"/>
    </row>
    <row r="741" spans="2:36" s="84" customFormat="1" x14ac:dyDescent="0.2">
      <c r="B741" s="81"/>
      <c r="C741" s="81"/>
      <c r="D741" s="81"/>
      <c r="E741" s="81"/>
      <c r="F741" s="81"/>
      <c r="G741" s="81"/>
      <c r="H741" s="81"/>
      <c r="P741" s="85"/>
      <c r="Q741" s="85"/>
      <c r="R741" s="85"/>
      <c r="S741" s="85"/>
      <c r="T741" s="85"/>
      <c r="U741" s="85"/>
      <c r="V741" s="85"/>
      <c r="AD741" s="81"/>
      <c r="AE741" s="81"/>
      <c r="AF741" s="81"/>
      <c r="AG741" s="81"/>
      <c r="AH741" s="81"/>
      <c r="AI741" s="81"/>
      <c r="AJ741" s="81"/>
    </row>
    <row r="742" spans="2:36" s="84" customFormat="1" x14ac:dyDescent="0.2">
      <c r="B742" s="81"/>
      <c r="C742" s="81"/>
      <c r="D742" s="81"/>
      <c r="E742" s="81"/>
      <c r="F742" s="81"/>
      <c r="G742" s="81"/>
      <c r="H742" s="81"/>
      <c r="P742" s="85"/>
      <c r="Q742" s="85"/>
      <c r="R742" s="85"/>
      <c r="S742" s="85"/>
      <c r="T742" s="85"/>
      <c r="U742" s="85"/>
      <c r="V742" s="85"/>
      <c r="AD742" s="81"/>
      <c r="AE742" s="81"/>
      <c r="AF742" s="81"/>
      <c r="AG742" s="81"/>
      <c r="AH742" s="81"/>
      <c r="AI742" s="81"/>
      <c r="AJ742" s="81"/>
    </row>
    <row r="743" spans="2:36" s="84" customFormat="1" x14ac:dyDescent="0.2">
      <c r="B743" s="81"/>
      <c r="C743" s="81"/>
      <c r="D743" s="81"/>
      <c r="E743" s="81"/>
      <c r="F743" s="81"/>
      <c r="G743" s="81"/>
      <c r="H743" s="81"/>
      <c r="P743" s="85"/>
      <c r="Q743" s="85"/>
      <c r="R743" s="85"/>
      <c r="S743" s="85"/>
      <c r="T743" s="85"/>
      <c r="U743" s="85"/>
      <c r="V743" s="85"/>
      <c r="AD743" s="81"/>
      <c r="AE743" s="81"/>
      <c r="AF743" s="81"/>
      <c r="AG743" s="81"/>
      <c r="AH743" s="81"/>
      <c r="AI743" s="81"/>
      <c r="AJ743" s="81"/>
    </row>
    <row r="744" spans="2:36" s="84" customFormat="1" x14ac:dyDescent="0.2">
      <c r="B744" s="81"/>
      <c r="C744" s="81"/>
      <c r="D744" s="81"/>
      <c r="E744" s="81"/>
      <c r="F744" s="81"/>
      <c r="G744" s="81"/>
      <c r="H744" s="81"/>
      <c r="P744" s="85"/>
      <c r="Q744" s="85"/>
      <c r="R744" s="85"/>
      <c r="S744" s="85"/>
      <c r="T744" s="85"/>
      <c r="U744" s="85"/>
      <c r="V744" s="85"/>
      <c r="AD744" s="81"/>
      <c r="AE744" s="81"/>
      <c r="AF744" s="81"/>
      <c r="AG744" s="81"/>
      <c r="AH744" s="81"/>
      <c r="AI744" s="81"/>
      <c r="AJ744" s="81"/>
    </row>
    <row r="745" spans="2:36" s="84" customFormat="1" x14ac:dyDescent="0.2">
      <c r="B745" s="81"/>
      <c r="C745" s="81"/>
      <c r="D745" s="81"/>
      <c r="E745" s="81"/>
      <c r="F745" s="81"/>
      <c r="G745" s="81"/>
      <c r="H745" s="81"/>
      <c r="P745" s="85"/>
      <c r="Q745" s="85"/>
      <c r="R745" s="85"/>
      <c r="S745" s="85"/>
      <c r="T745" s="85"/>
      <c r="U745" s="85"/>
      <c r="V745" s="85"/>
      <c r="AD745" s="81"/>
      <c r="AE745" s="81"/>
      <c r="AF745" s="81"/>
      <c r="AG745" s="81"/>
      <c r="AH745" s="81"/>
      <c r="AI745" s="81"/>
      <c r="AJ745" s="81"/>
    </row>
    <row r="746" spans="2:36" s="84" customFormat="1" x14ac:dyDescent="0.2">
      <c r="B746" s="81"/>
      <c r="C746" s="81"/>
      <c r="D746" s="81"/>
      <c r="E746" s="81"/>
      <c r="F746" s="81"/>
      <c r="G746" s="81"/>
      <c r="H746" s="81"/>
      <c r="P746" s="85"/>
      <c r="Q746" s="85"/>
      <c r="R746" s="85"/>
      <c r="S746" s="85"/>
      <c r="T746" s="85"/>
      <c r="U746" s="85"/>
      <c r="V746" s="85"/>
      <c r="AD746" s="81"/>
      <c r="AE746" s="81"/>
      <c r="AF746" s="81"/>
      <c r="AG746" s="81"/>
      <c r="AH746" s="81"/>
      <c r="AI746" s="81"/>
      <c r="AJ746" s="81"/>
    </row>
    <row r="747" spans="2:36" s="84" customFormat="1" x14ac:dyDescent="0.2">
      <c r="B747" s="81"/>
      <c r="C747" s="81"/>
      <c r="D747" s="81"/>
      <c r="E747" s="81"/>
      <c r="F747" s="81"/>
      <c r="G747" s="81"/>
      <c r="H747" s="81"/>
      <c r="P747" s="85"/>
      <c r="Q747" s="85"/>
      <c r="R747" s="85"/>
      <c r="S747" s="85"/>
      <c r="T747" s="85"/>
      <c r="U747" s="85"/>
      <c r="V747" s="85"/>
      <c r="AD747" s="81"/>
      <c r="AE747" s="81"/>
      <c r="AF747" s="81"/>
      <c r="AG747" s="81"/>
      <c r="AH747" s="81"/>
      <c r="AI747" s="81"/>
      <c r="AJ747" s="81"/>
    </row>
    <row r="748" spans="2:36" s="84" customFormat="1" x14ac:dyDescent="0.2">
      <c r="B748" s="81"/>
      <c r="C748" s="81"/>
      <c r="D748" s="81"/>
      <c r="E748" s="81"/>
      <c r="F748" s="81"/>
      <c r="G748" s="81"/>
      <c r="H748" s="81"/>
      <c r="P748" s="85"/>
      <c r="Q748" s="85"/>
      <c r="R748" s="85"/>
      <c r="S748" s="85"/>
      <c r="T748" s="85"/>
      <c r="U748" s="85"/>
      <c r="V748" s="85"/>
      <c r="AD748" s="81"/>
      <c r="AE748" s="81"/>
      <c r="AF748" s="81"/>
      <c r="AG748" s="81"/>
      <c r="AH748" s="81"/>
      <c r="AI748" s="81"/>
      <c r="AJ748" s="81"/>
    </row>
    <row r="749" spans="2:36" s="84" customFormat="1" x14ac:dyDescent="0.2">
      <c r="B749" s="81"/>
      <c r="C749" s="81"/>
      <c r="D749" s="81"/>
      <c r="E749" s="81"/>
      <c r="F749" s="81"/>
      <c r="G749" s="81"/>
      <c r="H749" s="81"/>
      <c r="P749" s="85"/>
      <c r="Q749" s="85"/>
      <c r="R749" s="85"/>
      <c r="S749" s="85"/>
      <c r="T749" s="85"/>
      <c r="U749" s="85"/>
      <c r="V749" s="85"/>
      <c r="AD749" s="81"/>
      <c r="AE749" s="81"/>
      <c r="AF749" s="81"/>
      <c r="AG749" s="81"/>
      <c r="AH749" s="81"/>
      <c r="AI749" s="81"/>
      <c r="AJ749" s="81"/>
    </row>
    <row r="750" spans="2:36" s="84" customFormat="1" x14ac:dyDescent="0.2">
      <c r="B750" s="81"/>
      <c r="C750" s="81"/>
      <c r="D750" s="81"/>
      <c r="E750" s="81"/>
      <c r="F750" s="81"/>
      <c r="G750" s="81"/>
      <c r="H750" s="81"/>
      <c r="P750" s="85"/>
      <c r="Q750" s="85"/>
      <c r="R750" s="85"/>
      <c r="S750" s="85"/>
      <c r="T750" s="85"/>
      <c r="U750" s="85"/>
      <c r="V750" s="85"/>
      <c r="AD750" s="81"/>
      <c r="AE750" s="81"/>
      <c r="AF750" s="81"/>
      <c r="AG750" s="81"/>
      <c r="AH750" s="81"/>
      <c r="AI750" s="81"/>
      <c r="AJ750" s="81"/>
    </row>
    <row r="751" spans="2:36" s="84" customFormat="1" x14ac:dyDescent="0.2">
      <c r="B751" s="81"/>
      <c r="C751" s="81"/>
      <c r="D751" s="81"/>
      <c r="E751" s="81"/>
      <c r="F751" s="81"/>
      <c r="G751" s="81"/>
      <c r="H751" s="81"/>
      <c r="P751" s="85"/>
      <c r="Q751" s="85"/>
      <c r="R751" s="85"/>
      <c r="S751" s="85"/>
      <c r="T751" s="85"/>
      <c r="U751" s="85"/>
      <c r="V751" s="85"/>
      <c r="AD751" s="81"/>
      <c r="AE751" s="81"/>
      <c r="AF751" s="81"/>
      <c r="AG751" s="81"/>
      <c r="AH751" s="81"/>
      <c r="AI751" s="81"/>
      <c r="AJ751" s="81"/>
    </row>
    <row r="752" spans="2:36" s="84" customFormat="1" x14ac:dyDescent="0.2">
      <c r="B752" s="81"/>
      <c r="C752" s="81"/>
      <c r="D752" s="81"/>
      <c r="E752" s="81"/>
      <c r="F752" s="81"/>
      <c r="G752" s="81"/>
      <c r="H752" s="81"/>
      <c r="P752" s="85"/>
      <c r="Q752" s="85"/>
      <c r="R752" s="85"/>
      <c r="S752" s="85"/>
      <c r="T752" s="85"/>
      <c r="U752" s="85"/>
      <c r="V752" s="85"/>
      <c r="AD752" s="81"/>
      <c r="AE752" s="81"/>
      <c r="AF752" s="81"/>
      <c r="AG752" s="81"/>
      <c r="AH752" s="81"/>
      <c r="AI752" s="81"/>
      <c r="AJ752" s="81"/>
    </row>
    <row r="753" spans="2:36" s="84" customFormat="1" x14ac:dyDescent="0.2">
      <c r="B753" s="81"/>
      <c r="C753" s="81"/>
      <c r="D753" s="81"/>
      <c r="E753" s="81"/>
      <c r="F753" s="81"/>
      <c r="G753" s="81"/>
      <c r="H753" s="81"/>
      <c r="P753" s="85"/>
      <c r="Q753" s="85"/>
      <c r="R753" s="85"/>
      <c r="S753" s="85"/>
      <c r="T753" s="85"/>
      <c r="U753" s="85"/>
      <c r="V753" s="85"/>
      <c r="AD753" s="81"/>
      <c r="AE753" s="81"/>
      <c r="AF753" s="81"/>
      <c r="AG753" s="81"/>
      <c r="AH753" s="81"/>
      <c r="AI753" s="81"/>
      <c r="AJ753" s="81"/>
    </row>
    <row r="754" spans="2:36" s="84" customFormat="1" x14ac:dyDescent="0.2">
      <c r="B754" s="81"/>
      <c r="C754" s="81"/>
      <c r="D754" s="81"/>
      <c r="E754" s="81"/>
      <c r="F754" s="81"/>
      <c r="G754" s="81"/>
      <c r="H754" s="81"/>
      <c r="P754" s="85"/>
      <c r="Q754" s="85"/>
      <c r="R754" s="85"/>
      <c r="S754" s="85"/>
      <c r="T754" s="85"/>
      <c r="U754" s="85"/>
      <c r="V754" s="85"/>
      <c r="AD754" s="81"/>
      <c r="AE754" s="81"/>
      <c r="AF754" s="81"/>
      <c r="AG754" s="81"/>
      <c r="AH754" s="81"/>
      <c r="AI754" s="81"/>
      <c r="AJ754" s="81"/>
    </row>
    <row r="755" spans="2:36" s="84" customFormat="1" x14ac:dyDescent="0.2">
      <c r="B755" s="81"/>
      <c r="C755" s="81"/>
      <c r="D755" s="81"/>
      <c r="E755" s="81"/>
      <c r="F755" s="81"/>
      <c r="G755" s="81"/>
      <c r="H755" s="81"/>
      <c r="P755" s="85"/>
      <c r="Q755" s="85"/>
      <c r="R755" s="85"/>
      <c r="S755" s="85"/>
      <c r="T755" s="85"/>
      <c r="U755" s="85"/>
      <c r="V755" s="85"/>
      <c r="AD755" s="81"/>
      <c r="AE755" s="81"/>
      <c r="AF755" s="81"/>
      <c r="AG755" s="81"/>
      <c r="AH755" s="81"/>
      <c r="AI755" s="81"/>
      <c r="AJ755" s="81"/>
    </row>
    <row r="756" spans="2:36" s="84" customFormat="1" x14ac:dyDescent="0.2">
      <c r="B756" s="81"/>
      <c r="C756" s="81"/>
      <c r="D756" s="81"/>
      <c r="E756" s="81"/>
      <c r="F756" s="81"/>
      <c r="G756" s="81"/>
      <c r="H756" s="81"/>
      <c r="P756" s="85"/>
      <c r="Q756" s="85"/>
      <c r="R756" s="85"/>
      <c r="S756" s="85"/>
      <c r="T756" s="85"/>
      <c r="U756" s="85"/>
      <c r="V756" s="85"/>
      <c r="AD756" s="81"/>
      <c r="AE756" s="81"/>
      <c r="AF756" s="81"/>
      <c r="AG756" s="81"/>
      <c r="AH756" s="81"/>
      <c r="AI756" s="81"/>
      <c r="AJ756" s="81"/>
    </row>
    <row r="757" spans="2:36" s="84" customFormat="1" x14ac:dyDescent="0.2">
      <c r="B757" s="81"/>
      <c r="C757" s="81"/>
      <c r="D757" s="81"/>
      <c r="E757" s="81"/>
      <c r="F757" s="81"/>
      <c r="G757" s="81"/>
      <c r="H757" s="81"/>
      <c r="P757" s="85"/>
      <c r="Q757" s="85"/>
      <c r="R757" s="85"/>
      <c r="S757" s="85"/>
      <c r="T757" s="85"/>
      <c r="U757" s="85"/>
      <c r="V757" s="85"/>
      <c r="AD757" s="81"/>
      <c r="AE757" s="81"/>
      <c r="AF757" s="81"/>
      <c r="AG757" s="81"/>
      <c r="AH757" s="81"/>
      <c r="AI757" s="81"/>
      <c r="AJ757" s="81"/>
    </row>
    <row r="758" spans="2:36" s="84" customFormat="1" x14ac:dyDescent="0.2">
      <c r="B758" s="81"/>
      <c r="C758" s="81"/>
      <c r="D758" s="81"/>
      <c r="E758" s="81"/>
      <c r="F758" s="81"/>
      <c r="G758" s="81"/>
      <c r="H758" s="81"/>
      <c r="P758" s="85"/>
      <c r="Q758" s="85"/>
      <c r="R758" s="85"/>
      <c r="S758" s="85"/>
      <c r="T758" s="85"/>
      <c r="U758" s="85"/>
      <c r="V758" s="85"/>
      <c r="AD758" s="81"/>
      <c r="AE758" s="81"/>
      <c r="AF758" s="81"/>
      <c r="AG758" s="81"/>
      <c r="AH758" s="81"/>
      <c r="AI758" s="81"/>
      <c r="AJ758" s="81"/>
    </row>
    <row r="759" spans="2:36" s="84" customFormat="1" x14ac:dyDescent="0.2">
      <c r="B759" s="81"/>
      <c r="C759" s="81"/>
      <c r="D759" s="81"/>
      <c r="E759" s="81"/>
      <c r="F759" s="81"/>
      <c r="G759" s="81"/>
      <c r="H759" s="81"/>
      <c r="P759" s="85"/>
      <c r="Q759" s="85"/>
      <c r="R759" s="85"/>
      <c r="S759" s="85"/>
      <c r="T759" s="85"/>
      <c r="U759" s="85"/>
      <c r="V759" s="85"/>
      <c r="AD759" s="81"/>
      <c r="AE759" s="81"/>
      <c r="AF759" s="81"/>
      <c r="AG759" s="81"/>
      <c r="AH759" s="81"/>
      <c r="AI759" s="81"/>
      <c r="AJ759" s="81"/>
    </row>
    <row r="760" spans="2:36" s="84" customFormat="1" x14ac:dyDescent="0.2">
      <c r="B760" s="81"/>
      <c r="C760" s="81"/>
      <c r="D760" s="81"/>
      <c r="E760" s="81"/>
      <c r="F760" s="81"/>
      <c r="G760" s="81"/>
      <c r="H760" s="81"/>
      <c r="P760" s="85"/>
      <c r="Q760" s="85"/>
      <c r="R760" s="85"/>
      <c r="S760" s="85"/>
      <c r="T760" s="85"/>
      <c r="U760" s="85"/>
      <c r="V760" s="85"/>
      <c r="AD760" s="81"/>
      <c r="AE760" s="81"/>
      <c r="AF760" s="81"/>
      <c r="AG760" s="81"/>
      <c r="AH760" s="81"/>
      <c r="AI760" s="81"/>
      <c r="AJ760" s="81"/>
    </row>
    <row r="761" spans="2:36" s="84" customFormat="1" x14ac:dyDescent="0.2">
      <c r="B761" s="81"/>
      <c r="C761" s="81"/>
      <c r="D761" s="81"/>
      <c r="E761" s="81"/>
      <c r="F761" s="81"/>
      <c r="G761" s="81"/>
      <c r="H761" s="81"/>
      <c r="P761" s="85"/>
      <c r="Q761" s="85"/>
      <c r="R761" s="85"/>
      <c r="S761" s="85"/>
      <c r="T761" s="85"/>
      <c r="U761" s="85"/>
      <c r="V761" s="85"/>
      <c r="AD761" s="81"/>
      <c r="AE761" s="81"/>
      <c r="AF761" s="81"/>
      <c r="AG761" s="81"/>
      <c r="AH761" s="81"/>
      <c r="AI761" s="81"/>
      <c r="AJ761" s="81"/>
    </row>
    <row r="762" spans="2:36" s="84" customFormat="1" x14ac:dyDescent="0.2">
      <c r="B762" s="81"/>
      <c r="C762" s="81"/>
      <c r="D762" s="81"/>
      <c r="E762" s="81"/>
      <c r="F762" s="81"/>
      <c r="G762" s="81"/>
      <c r="H762" s="81"/>
      <c r="P762" s="85"/>
      <c r="Q762" s="85"/>
      <c r="R762" s="85"/>
      <c r="S762" s="85"/>
      <c r="T762" s="85"/>
      <c r="U762" s="85"/>
      <c r="V762" s="85"/>
      <c r="AD762" s="81"/>
      <c r="AE762" s="81"/>
      <c r="AF762" s="81"/>
      <c r="AG762" s="81"/>
      <c r="AH762" s="81"/>
      <c r="AI762" s="81"/>
      <c r="AJ762" s="81"/>
    </row>
    <row r="763" spans="2:36" s="84" customFormat="1" x14ac:dyDescent="0.2">
      <c r="B763" s="81"/>
      <c r="C763" s="81"/>
      <c r="D763" s="81"/>
      <c r="E763" s="81"/>
      <c r="F763" s="81"/>
      <c r="G763" s="81"/>
      <c r="H763" s="81"/>
      <c r="P763" s="85"/>
      <c r="Q763" s="85"/>
      <c r="R763" s="85"/>
      <c r="S763" s="85"/>
      <c r="T763" s="85"/>
      <c r="U763" s="85"/>
      <c r="V763" s="85"/>
      <c r="AD763" s="81"/>
      <c r="AE763" s="81"/>
      <c r="AF763" s="81"/>
      <c r="AG763" s="81"/>
      <c r="AH763" s="81"/>
      <c r="AI763" s="81"/>
      <c r="AJ763" s="81"/>
    </row>
    <row r="764" spans="2:36" s="84" customFormat="1" x14ac:dyDescent="0.2">
      <c r="B764" s="81"/>
      <c r="C764" s="81"/>
      <c r="D764" s="81"/>
      <c r="E764" s="81"/>
      <c r="F764" s="81"/>
      <c r="G764" s="81"/>
      <c r="H764" s="81"/>
      <c r="P764" s="85"/>
      <c r="Q764" s="85"/>
      <c r="R764" s="85"/>
      <c r="S764" s="85"/>
      <c r="T764" s="85"/>
      <c r="U764" s="85"/>
      <c r="V764" s="85"/>
      <c r="AD764" s="81"/>
      <c r="AE764" s="81"/>
      <c r="AF764" s="81"/>
      <c r="AG764" s="81"/>
      <c r="AH764" s="81"/>
      <c r="AI764" s="81"/>
      <c r="AJ764" s="81"/>
    </row>
    <row r="765" spans="2:36" s="84" customFormat="1" x14ac:dyDescent="0.2">
      <c r="B765" s="81"/>
      <c r="C765" s="81"/>
      <c r="D765" s="81"/>
      <c r="E765" s="81"/>
      <c r="F765" s="81"/>
      <c r="G765" s="81"/>
      <c r="H765" s="81"/>
      <c r="P765" s="85"/>
      <c r="Q765" s="85"/>
      <c r="R765" s="85"/>
      <c r="S765" s="85"/>
      <c r="T765" s="85"/>
      <c r="U765" s="85"/>
      <c r="V765" s="85"/>
      <c r="AD765" s="81"/>
      <c r="AE765" s="81"/>
      <c r="AF765" s="81"/>
      <c r="AG765" s="81"/>
      <c r="AH765" s="81"/>
      <c r="AI765" s="81"/>
      <c r="AJ765" s="81"/>
    </row>
    <row r="766" spans="2:36" s="84" customFormat="1" x14ac:dyDescent="0.2">
      <c r="B766" s="81"/>
      <c r="C766" s="81"/>
      <c r="D766" s="81"/>
      <c r="E766" s="81"/>
      <c r="F766" s="81"/>
      <c r="G766" s="81"/>
      <c r="H766" s="81"/>
      <c r="P766" s="85"/>
      <c r="Q766" s="85"/>
      <c r="R766" s="85"/>
      <c r="S766" s="85"/>
      <c r="T766" s="85"/>
      <c r="U766" s="85"/>
      <c r="V766" s="85"/>
      <c r="AD766" s="81"/>
      <c r="AE766" s="81"/>
      <c r="AF766" s="81"/>
      <c r="AG766" s="81"/>
      <c r="AH766" s="81"/>
      <c r="AI766" s="81"/>
      <c r="AJ766" s="81"/>
    </row>
    <row r="767" spans="2:36" s="84" customFormat="1" x14ac:dyDescent="0.2">
      <c r="B767" s="81"/>
      <c r="C767" s="81"/>
      <c r="D767" s="81"/>
      <c r="E767" s="81"/>
      <c r="F767" s="81"/>
      <c r="G767" s="81"/>
      <c r="H767" s="81"/>
      <c r="P767" s="85"/>
      <c r="Q767" s="85"/>
      <c r="R767" s="85"/>
      <c r="S767" s="85"/>
      <c r="T767" s="85"/>
      <c r="U767" s="85"/>
      <c r="V767" s="85"/>
      <c r="AD767" s="81"/>
      <c r="AE767" s="81"/>
      <c r="AF767" s="81"/>
      <c r="AG767" s="81"/>
      <c r="AH767" s="81"/>
      <c r="AI767" s="81"/>
      <c r="AJ767" s="81"/>
    </row>
    <row r="768" spans="2:36" s="84" customFormat="1" x14ac:dyDescent="0.2">
      <c r="B768" s="81"/>
      <c r="C768" s="81"/>
      <c r="D768" s="81"/>
      <c r="E768" s="81"/>
      <c r="F768" s="81"/>
      <c r="G768" s="81"/>
      <c r="H768" s="81"/>
      <c r="P768" s="85"/>
      <c r="Q768" s="85"/>
      <c r="R768" s="85"/>
      <c r="S768" s="85"/>
      <c r="T768" s="85"/>
      <c r="U768" s="85"/>
      <c r="V768" s="85"/>
      <c r="AD768" s="81"/>
      <c r="AE768" s="81"/>
      <c r="AF768" s="81"/>
      <c r="AG768" s="81"/>
      <c r="AH768" s="81"/>
      <c r="AI768" s="81"/>
      <c r="AJ768" s="81"/>
    </row>
    <row r="769" spans="2:36" s="84" customFormat="1" x14ac:dyDescent="0.2">
      <c r="B769" s="81"/>
      <c r="C769" s="81"/>
      <c r="D769" s="81"/>
      <c r="E769" s="81"/>
      <c r="F769" s="81"/>
      <c r="G769" s="81"/>
      <c r="H769" s="81"/>
      <c r="P769" s="85"/>
      <c r="Q769" s="85"/>
      <c r="R769" s="85"/>
      <c r="S769" s="85"/>
      <c r="T769" s="85"/>
      <c r="U769" s="85"/>
      <c r="V769" s="85"/>
      <c r="AD769" s="81"/>
      <c r="AE769" s="81"/>
      <c r="AF769" s="81"/>
      <c r="AG769" s="81"/>
      <c r="AH769" s="81"/>
      <c r="AI769" s="81"/>
      <c r="AJ769" s="81"/>
    </row>
    <row r="770" spans="2:36" s="84" customFormat="1" x14ac:dyDescent="0.2">
      <c r="B770" s="81"/>
      <c r="C770" s="81"/>
      <c r="D770" s="81"/>
      <c r="E770" s="81"/>
      <c r="F770" s="81"/>
      <c r="G770" s="81"/>
      <c r="H770" s="81"/>
      <c r="P770" s="85"/>
      <c r="Q770" s="85"/>
      <c r="R770" s="85"/>
      <c r="S770" s="85"/>
      <c r="T770" s="85"/>
      <c r="U770" s="85"/>
      <c r="V770" s="85"/>
      <c r="AD770" s="81"/>
      <c r="AE770" s="81"/>
      <c r="AF770" s="81"/>
      <c r="AG770" s="81"/>
      <c r="AH770" s="81"/>
      <c r="AI770" s="81"/>
      <c r="AJ770" s="81"/>
    </row>
    <row r="771" spans="2:36" s="84" customFormat="1" x14ac:dyDescent="0.2">
      <c r="B771" s="81"/>
      <c r="C771" s="81"/>
      <c r="D771" s="81"/>
      <c r="E771" s="81"/>
      <c r="F771" s="81"/>
      <c r="G771" s="81"/>
      <c r="H771" s="81"/>
      <c r="P771" s="85"/>
      <c r="Q771" s="85"/>
      <c r="R771" s="85"/>
      <c r="S771" s="85"/>
      <c r="T771" s="85"/>
      <c r="U771" s="85"/>
      <c r="V771" s="85"/>
      <c r="AD771" s="81"/>
      <c r="AE771" s="81"/>
      <c r="AF771" s="81"/>
      <c r="AG771" s="81"/>
      <c r="AH771" s="81"/>
      <c r="AI771" s="81"/>
      <c r="AJ771" s="81"/>
    </row>
    <row r="772" spans="2:36" s="84" customFormat="1" x14ac:dyDescent="0.2">
      <c r="B772" s="81"/>
      <c r="C772" s="81"/>
      <c r="D772" s="81"/>
      <c r="E772" s="81"/>
      <c r="F772" s="81"/>
      <c r="G772" s="81"/>
      <c r="H772" s="81"/>
      <c r="P772" s="85"/>
      <c r="Q772" s="85"/>
      <c r="R772" s="85"/>
      <c r="S772" s="85"/>
      <c r="T772" s="85"/>
      <c r="U772" s="85"/>
      <c r="V772" s="85"/>
      <c r="AD772" s="81"/>
      <c r="AE772" s="81"/>
      <c r="AF772" s="81"/>
      <c r="AG772" s="81"/>
      <c r="AH772" s="81"/>
      <c r="AI772" s="81"/>
      <c r="AJ772" s="81"/>
    </row>
    <row r="773" spans="2:36" s="84" customFormat="1" x14ac:dyDescent="0.2">
      <c r="B773" s="81"/>
      <c r="C773" s="81"/>
      <c r="D773" s="81"/>
      <c r="E773" s="81"/>
      <c r="F773" s="81"/>
      <c r="G773" s="81"/>
      <c r="H773" s="81"/>
      <c r="P773" s="85"/>
      <c r="Q773" s="85"/>
      <c r="R773" s="85"/>
      <c r="S773" s="85"/>
      <c r="T773" s="85"/>
      <c r="U773" s="85"/>
      <c r="V773" s="85"/>
      <c r="AD773" s="81"/>
      <c r="AE773" s="81"/>
      <c r="AF773" s="81"/>
      <c r="AG773" s="81"/>
      <c r="AH773" s="81"/>
      <c r="AI773" s="81"/>
      <c r="AJ773" s="81"/>
    </row>
    <row r="774" spans="2:36" s="84" customFormat="1" x14ac:dyDescent="0.2">
      <c r="B774" s="81"/>
      <c r="C774" s="81"/>
      <c r="D774" s="81"/>
      <c r="E774" s="81"/>
      <c r="F774" s="81"/>
      <c r="G774" s="81"/>
      <c r="H774" s="81"/>
      <c r="P774" s="85"/>
      <c r="Q774" s="85"/>
      <c r="R774" s="85"/>
      <c r="S774" s="85"/>
      <c r="T774" s="85"/>
      <c r="U774" s="85"/>
      <c r="V774" s="85"/>
      <c r="AD774" s="81"/>
      <c r="AE774" s="81"/>
      <c r="AF774" s="81"/>
      <c r="AG774" s="81"/>
      <c r="AH774" s="81"/>
      <c r="AI774" s="81"/>
      <c r="AJ774" s="81"/>
    </row>
    <row r="775" spans="2:36" s="84" customFormat="1" x14ac:dyDescent="0.2">
      <c r="B775" s="81"/>
      <c r="C775" s="81"/>
      <c r="D775" s="81"/>
      <c r="E775" s="81"/>
      <c r="F775" s="81"/>
      <c r="G775" s="81"/>
      <c r="H775" s="81"/>
      <c r="P775" s="85"/>
      <c r="Q775" s="85"/>
      <c r="R775" s="85"/>
      <c r="S775" s="85"/>
      <c r="T775" s="85"/>
      <c r="U775" s="85"/>
      <c r="V775" s="85"/>
      <c r="AD775" s="81"/>
      <c r="AE775" s="81"/>
      <c r="AF775" s="81"/>
      <c r="AG775" s="81"/>
      <c r="AH775" s="81"/>
      <c r="AI775" s="81"/>
      <c r="AJ775" s="81"/>
    </row>
    <row r="776" spans="2:36" s="84" customFormat="1" x14ac:dyDescent="0.2">
      <c r="B776" s="81"/>
      <c r="C776" s="81"/>
      <c r="D776" s="81"/>
      <c r="E776" s="81"/>
      <c r="F776" s="81"/>
      <c r="G776" s="81"/>
      <c r="H776" s="81"/>
      <c r="P776" s="85"/>
      <c r="Q776" s="85"/>
      <c r="R776" s="85"/>
      <c r="S776" s="85"/>
      <c r="T776" s="85"/>
      <c r="U776" s="85"/>
      <c r="V776" s="85"/>
      <c r="AD776" s="81"/>
      <c r="AE776" s="81"/>
      <c r="AF776" s="81"/>
      <c r="AG776" s="81"/>
      <c r="AH776" s="81"/>
      <c r="AI776" s="81"/>
      <c r="AJ776" s="81"/>
    </row>
    <row r="777" spans="2:36" s="84" customFormat="1" x14ac:dyDescent="0.2">
      <c r="B777" s="81"/>
      <c r="C777" s="81"/>
      <c r="D777" s="81"/>
      <c r="E777" s="81"/>
      <c r="F777" s="81"/>
      <c r="G777" s="81"/>
      <c r="H777" s="81"/>
      <c r="P777" s="85"/>
      <c r="Q777" s="85"/>
      <c r="R777" s="85"/>
      <c r="S777" s="85"/>
      <c r="T777" s="85"/>
      <c r="U777" s="85"/>
      <c r="V777" s="85"/>
      <c r="AD777" s="81"/>
      <c r="AE777" s="81"/>
      <c r="AF777" s="81"/>
      <c r="AG777" s="81"/>
      <c r="AH777" s="81"/>
      <c r="AI777" s="81"/>
      <c r="AJ777" s="81"/>
    </row>
    <row r="778" spans="2:36" s="84" customFormat="1" x14ac:dyDescent="0.2">
      <c r="B778" s="81"/>
      <c r="C778" s="81"/>
      <c r="D778" s="81"/>
      <c r="E778" s="81"/>
      <c r="F778" s="81"/>
      <c r="G778" s="81"/>
      <c r="H778" s="81"/>
      <c r="P778" s="85"/>
      <c r="Q778" s="85"/>
      <c r="R778" s="85"/>
      <c r="S778" s="85"/>
      <c r="T778" s="85"/>
      <c r="U778" s="85"/>
      <c r="V778" s="85"/>
      <c r="AD778" s="81"/>
      <c r="AE778" s="81"/>
      <c r="AF778" s="81"/>
      <c r="AG778" s="81"/>
      <c r="AH778" s="81"/>
      <c r="AI778" s="81"/>
      <c r="AJ778" s="81"/>
    </row>
    <row r="779" spans="2:36" s="84" customFormat="1" x14ac:dyDescent="0.2">
      <c r="B779" s="81"/>
      <c r="C779" s="81"/>
      <c r="D779" s="81"/>
      <c r="E779" s="81"/>
      <c r="F779" s="81"/>
      <c r="G779" s="81"/>
      <c r="H779" s="81"/>
      <c r="P779" s="85"/>
      <c r="Q779" s="85"/>
      <c r="R779" s="85"/>
      <c r="S779" s="85"/>
      <c r="T779" s="85"/>
      <c r="U779" s="85"/>
      <c r="V779" s="85"/>
      <c r="AD779" s="81"/>
      <c r="AE779" s="81"/>
      <c r="AF779" s="81"/>
      <c r="AG779" s="81"/>
      <c r="AH779" s="81"/>
      <c r="AI779" s="81"/>
      <c r="AJ779" s="81"/>
    </row>
    <row r="780" spans="2:36" s="84" customFormat="1" x14ac:dyDescent="0.2">
      <c r="B780" s="81"/>
      <c r="C780" s="81"/>
      <c r="D780" s="81"/>
      <c r="E780" s="81"/>
      <c r="F780" s="81"/>
      <c r="G780" s="81"/>
      <c r="H780" s="81"/>
      <c r="P780" s="85"/>
      <c r="Q780" s="85"/>
      <c r="R780" s="85"/>
      <c r="S780" s="85"/>
      <c r="T780" s="85"/>
      <c r="U780" s="85"/>
      <c r="V780" s="85"/>
      <c r="AD780" s="81"/>
      <c r="AE780" s="81"/>
      <c r="AF780" s="81"/>
      <c r="AG780" s="81"/>
      <c r="AH780" s="81"/>
      <c r="AI780" s="81"/>
      <c r="AJ780" s="81"/>
    </row>
    <row r="781" spans="2:36" s="84" customFormat="1" x14ac:dyDescent="0.2">
      <c r="B781" s="81"/>
      <c r="C781" s="81"/>
      <c r="D781" s="81"/>
      <c r="E781" s="81"/>
      <c r="F781" s="81"/>
      <c r="G781" s="81"/>
      <c r="H781" s="81"/>
      <c r="P781" s="85"/>
      <c r="Q781" s="85"/>
      <c r="R781" s="85"/>
      <c r="S781" s="85"/>
      <c r="T781" s="85"/>
      <c r="U781" s="85"/>
      <c r="V781" s="85"/>
      <c r="AD781" s="81"/>
      <c r="AE781" s="81"/>
      <c r="AF781" s="81"/>
      <c r="AG781" s="81"/>
      <c r="AH781" s="81"/>
      <c r="AI781" s="81"/>
      <c r="AJ781" s="81"/>
    </row>
    <row r="782" spans="2:36" s="84" customFormat="1" x14ac:dyDescent="0.2">
      <c r="B782" s="81"/>
      <c r="C782" s="81"/>
      <c r="D782" s="81"/>
      <c r="E782" s="81"/>
      <c r="F782" s="81"/>
      <c r="G782" s="81"/>
      <c r="H782" s="81"/>
      <c r="P782" s="85"/>
      <c r="Q782" s="85"/>
      <c r="R782" s="85"/>
      <c r="S782" s="85"/>
      <c r="T782" s="85"/>
      <c r="U782" s="85"/>
      <c r="V782" s="85"/>
      <c r="AD782" s="81"/>
      <c r="AE782" s="81"/>
      <c r="AF782" s="81"/>
      <c r="AG782" s="81"/>
      <c r="AH782" s="81"/>
      <c r="AI782" s="81"/>
      <c r="AJ782" s="81"/>
    </row>
    <row r="783" spans="2:36" s="84" customFormat="1" x14ac:dyDescent="0.2">
      <c r="B783" s="81"/>
      <c r="C783" s="81"/>
      <c r="D783" s="81"/>
      <c r="E783" s="81"/>
      <c r="F783" s="81"/>
      <c r="G783" s="81"/>
      <c r="H783" s="81"/>
      <c r="P783" s="85"/>
      <c r="Q783" s="85"/>
      <c r="R783" s="85"/>
      <c r="S783" s="85"/>
      <c r="T783" s="85"/>
      <c r="U783" s="85"/>
      <c r="V783" s="85"/>
      <c r="AD783" s="81"/>
      <c r="AE783" s="81"/>
      <c r="AF783" s="81"/>
      <c r="AG783" s="81"/>
      <c r="AH783" s="81"/>
      <c r="AI783" s="81"/>
      <c r="AJ783" s="81"/>
    </row>
    <row r="784" spans="2:36" s="84" customFormat="1" x14ac:dyDescent="0.2">
      <c r="B784" s="81"/>
      <c r="C784" s="81"/>
      <c r="D784" s="81"/>
      <c r="E784" s="81"/>
      <c r="F784" s="81"/>
      <c r="G784" s="81"/>
      <c r="H784" s="81"/>
      <c r="P784" s="85"/>
      <c r="Q784" s="85"/>
      <c r="R784" s="85"/>
      <c r="S784" s="85"/>
      <c r="T784" s="85"/>
      <c r="U784" s="85"/>
      <c r="V784" s="85"/>
      <c r="AD784" s="81"/>
      <c r="AE784" s="81"/>
      <c r="AF784" s="81"/>
      <c r="AG784" s="81"/>
      <c r="AH784" s="81"/>
      <c r="AI784" s="81"/>
      <c r="AJ784" s="81"/>
    </row>
    <row r="785" spans="2:233" s="84" customFormat="1" x14ac:dyDescent="0.2">
      <c r="B785" s="81"/>
      <c r="C785" s="81"/>
      <c r="D785" s="81"/>
      <c r="E785" s="81"/>
      <c r="F785" s="81"/>
      <c r="G785" s="81"/>
      <c r="H785" s="81"/>
      <c r="P785" s="85"/>
      <c r="Q785" s="85"/>
      <c r="R785" s="85"/>
      <c r="S785" s="85"/>
      <c r="T785" s="85"/>
      <c r="U785" s="85"/>
      <c r="V785" s="85"/>
      <c r="AD785" s="81"/>
      <c r="AE785" s="81"/>
      <c r="AF785" s="81"/>
      <c r="AG785" s="81"/>
      <c r="AH785" s="81"/>
      <c r="AI785" s="81"/>
      <c r="AJ785" s="81"/>
    </row>
    <row r="786" spans="2:233" s="84" customFormat="1" x14ac:dyDescent="0.2">
      <c r="B786" s="81"/>
      <c r="C786" s="81"/>
      <c r="D786" s="81"/>
      <c r="E786" s="81"/>
      <c r="F786" s="81"/>
      <c r="G786" s="81"/>
      <c r="H786" s="81"/>
      <c r="P786" s="85"/>
      <c r="Q786" s="85"/>
      <c r="R786" s="85"/>
      <c r="S786" s="85"/>
      <c r="T786" s="85"/>
      <c r="U786" s="85"/>
      <c r="V786" s="85"/>
      <c r="AD786" s="81"/>
      <c r="AE786" s="81"/>
      <c r="AF786" s="81"/>
      <c r="AG786" s="81"/>
      <c r="AH786" s="81"/>
      <c r="AI786" s="81"/>
      <c r="AJ786" s="81"/>
    </row>
    <row r="787" spans="2:233" s="84" customFormat="1" x14ac:dyDescent="0.2">
      <c r="B787" s="81"/>
      <c r="C787" s="81"/>
      <c r="D787" s="81"/>
      <c r="E787" s="81"/>
      <c r="F787" s="81"/>
      <c r="G787" s="81"/>
      <c r="H787" s="81"/>
      <c r="P787" s="85"/>
      <c r="Q787" s="85"/>
      <c r="R787" s="85"/>
      <c r="S787" s="85"/>
      <c r="T787" s="85"/>
      <c r="U787" s="85"/>
      <c r="V787" s="85"/>
      <c r="AD787" s="81"/>
      <c r="AE787" s="81"/>
      <c r="AF787" s="81"/>
      <c r="AG787" s="81"/>
      <c r="AH787" s="81"/>
      <c r="AI787" s="81"/>
      <c r="AJ787" s="81"/>
    </row>
    <row r="788" spans="2:233" s="84" customFormat="1" x14ac:dyDescent="0.2">
      <c r="B788" s="81"/>
      <c r="C788" s="81"/>
      <c r="D788" s="81"/>
      <c r="E788" s="81"/>
      <c r="F788" s="81"/>
      <c r="G788" s="81"/>
      <c r="H788" s="81"/>
      <c r="P788" s="85"/>
      <c r="Q788" s="85"/>
      <c r="R788" s="85"/>
      <c r="S788" s="85"/>
      <c r="T788" s="85"/>
      <c r="U788" s="85"/>
      <c r="V788" s="85"/>
      <c r="AD788" s="81"/>
      <c r="AE788" s="81"/>
      <c r="AF788" s="81"/>
      <c r="AG788" s="81"/>
      <c r="AH788" s="81"/>
      <c r="AI788" s="81"/>
      <c r="AJ788" s="81"/>
    </row>
    <row r="789" spans="2:233" s="84" customFormat="1" x14ac:dyDescent="0.2">
      <c r="B789" s="81"/>
      <c r="C789" s="81"/>
      <c r="D789" s="81"/>
      <c r="E789" s="81"/>
      <c r="F789" s="81"/>
      <c r="G789" s="81"/>
      <c r="H789" s="81"/>
      <c r="P789" s="85"/>
      <c r="Q789" s="85"/>
      <c r="R789" s="85"/>
      <c r="S789" s="85"/>
      <c r="T789" s="85"/>
      <c r="U789" s="85"/>
      <c r="V789" s="85"/>
      <c r="AD789" s="81"/>
      <c r="AE789" s="81"/>
      <c r="AF789" s="81"/>
      <c r="AG789" s="81"/>
      <c r="AH789" s="81"/>
      <c r="AI789" s="81"/>
      <c r="AJ789" s="81"/>
    </row>
    <row r="790" spans="2:233" s="84" customFormat="1" x14ac:dyDescent="0.2">
      <c r="B790" s="81"/>
      <c r="C790" s="81"/>
      <c r="D790" s="81"/>
      <c r="E790" s="81"/>
      <c r="F790" s="81"/>
      <c r="G790" s="81"/>
      <c r="H790" s="81"/>
      <c r="I790" s="81"/>
      <c r="P790" s="85"/>
      <c r="Q790" s="85"/>
      <c r="R790" s="85"/>
      <c r="S790" s="85"/>
      <c r="T790" s="85"/>
      <c r="U790" s="85"/>
      <c r="V790" s="85"/>
      <c r="AD790" s="81"/>
      <c r="AE790" s="81"/>
      <c r="AF790" s="81"/>
      <c r="AG790" s="81"/>
      <c r="AH790" s="81"/>
      <c r="AI790" s="81"/>
      <c r="AJ790" s="81"/>
    </row>
    <row r="791" spans="2:233" x14ac:dyDescent="0.2">
      <c r="HY791" s="70"/>
    </row>
    <row r="792" spans="2:233" ht="10.199999999999999" thickBot="1" x14ac:dyDescent="0.25">
      <c r="HS792" s="14"/>
      <c r="HT792" s="14"/>
      <c r="HU792" s="14"/>
      <c r="HV792" s="14"/>
      <c r="HW792" s="14"/>
      <c r="HX792" s="14"/>
      <c r="HY792" s="14"/>
    </row>
    <row r="793" spans="2:233" x14ac:dyDescent="0.2">
      <c r="HN793" s="11"/>
      <c r="HO793" s="11"/>
      <c r="HP793" s="67"/>
      <c r="HQ793" s="67"/>
      <c r="HR793" s="67"/>
      <c r="HS793" s="67"/>
      <c r="HT793" s="67"/>
      <c r="HU793" s="67"/>
      <c r="HV793" s="67"/>
      <c r="HW793" s="67"/>
      <c r="HX793" s="67"/>
      <c r="HY793" s="14"/>
    </row>
    <row r="794" spans="2:233" ht="10.199999999999999" thickBot="1" x14ac:dyDescent="0.25">
      <c r="HN794" s="11"/>
      <c r="HO794" s="11"/>
      <c r="HP794" s="68"/>
      <c r="HQ794" s="69"/>
      <c r="HR794" s="68"/>
      <c r="HS794" s="68"/>
      <c r="HT794" s="68"/>
      <c r="HU794" s="68"/>
      <c r="HV794" s="68"/>
      <c r="HW794" s="68"/>
      <c r="HX794" s="68"/>
      <c r="HY794" s="14"/>
    </row>
    <row r="795" spans="2:233" x14ac:dyDescent="0.2">
      <c r="HP795" s="11"/>
      <c r="HQ795" s="11"/>
      <c r="HR795" s="11"/>
      <c r="HS795" s="11"/>
      <c r="HT795" s="11"/>
      <c r="HU795" s="11"/>
      <c r="HV795" s="11"/>
      <c r="HW795" s="11"/>
      <c r="HX795" s="11"/>
      <c r="HY795" s="14"/>
    </row>
    <row r="796" spans="2:233" x14ac:dyDescent="0.2">
      <c r="HS796" s="11"/>
      <c r="HT796" s="11"/>
      <c r="HU796" s="11"/>
      <c r="HV796" s="11"/>
      <c r="HW796" s="11"/>
      <c r="HX796" s="11"/>
      <c r="HY796" s="14"/>
    </row>
    <row r="797" spans="2:233" x14ac:dyDescent="0.2">
      <c r="HY797" s="70"/>
    </row>
    <row r="798" spans="2:233" ht="10.199999999999999" thickBot="1" x14ac:dyDescent="0.25">
      <c r="HS798" s="14"/>
      <c r="HT798" s="14"/>
      <c r="HU798" s="14"/>
      <c r="HV798" s="14"/>
      <c r="HW798" s="14"/>
      <c r="HX798" s="14"/>
      <c r="HY798" s="14"/>
    </row>
    <row r="799" spans="2:233" x14ac:dyDescent="0.2">
      <c r="HN799" s="11"/>
      <c r="HO799" s="11"/>
      <c r="HP799" s="67"/>
      <c r="HQ799" s="67"/>
      <c r="HR799" s="67"/>
      <c r="HS799" s="67"/>
      <c r="HT799" s="67"/>
      <c r="HU799" s="67"/>
      <c r="HV799" s="67"/>
      <c r="HW799" s="67"/>
      <c r="HX799" s="67"/>
      <c r="HY799" s="14"/>
    </row>
    <row r="800" spans="2:233" ht="10.199999999999999" thickBot="1" x14ac:dyDescent="0.25">
      <c r="HN800" s="11"/>
      <c r="HO800" s="11"/>
      <c r="HP800" s="68"/>
      <c r="HQ800" s="69"/>
      <c r="HR800" s="68"/>
      <c r="HS800" s="68"/>
      <c r="HT800" s="68"/>
      <c r="HU800" s="68"/>
      <c r="HV800" s="68"/>
      <c r="HW800" s="68"/>
      <c r="HX800" s="68"/>
      <c r="HY800" s="14"/>
    </row>
    <row r="801" spans="222:233" x14ac:dyDescent="0.2">
      <c r="HP801" s="11"/>
      <c r="HQ801" s="11"/>
      <c r="HR801" s="11"/>
      <c r="HS801" s="11"/>
      <c r="HT801" s="11"/>
      <c r="HU801" s="11"/>
      <c r="HV801" s="11"/>
      <c r="HW801" s="11"/>
      <c r="HX801" s="11"/>
      <c r="HY801" s="14"/>
    </row>
    <row r="802" spans="222:233" x14ac:dyDescent="0.2">
      <c r="HS802" s="11"/>
      <c r="HT802" s="11"/>
      <c r="HU802" s="11"/>
      <c r="HV802" s="11"/>
      <c r="HW802" s="11"/>
      <c r="HX802" s="11"/>
      <c r="HY802" s="14"/>
    </row>
    <row r="803" spans="222:233" x14ac:dyDescent="0.2">
      <c r="HY803" s="70"/>
    </row>
    <row r="804" spans="222:233" ht="10.199999999999999" thickBot="1" x14ac:dyDescent="0.25">
      <c r="HS804" s="14"/>
      <c r="HT804" s="14"/>
      <c r="HU804" s="14"/>
      <c r="HV804" s="14"/>
      <c r="HW804" s="14"/>
      <c r="HX804" s="14"/>
      <c r="HY804" s="14"/>
    </row>
    <row r="805" spans="222:233" x14ac:dyDescent="0.2">
      <c r="HN805" s="11"/>
      <c r="HO805" s="11"/>
      <c r="HP805" s="67"/>
      <c r="HQ805" s="67"/>
      <c r="HR805" s="67"/>
      <c r="HS805" s="67"/>
      <c r="HT805" s="67"/>
      <c r="HU805" s="67"/>
      <c r="HV805" s="67"/>
      <c r="HW805" s="67"/>
      <c r="HX805" s="67"/>
      <c r="HY805" s="14"/>
    </row>
    <row r="806" spans="222:233" ht="10.199999999999999" thickBot="1" x14ac:dyDescent="0.25">
      <c r="HN806" s="11"/>
      <c r="HO806" s="11"/>
      <c r="HP806" s="68"/>
      <c r="HQ806" s="69"/>
      <c r="HR806" s="68"/>
      <c r="HS806" s="68"/>
      <c r="HT806" s="68"/>
      <c r="HU806" s="68"/>
      <c r="HV806" s="68"/>
      <c r="HW806" s="68"/>
      <c r="HX806" s="68"/>
      <c r="HY806" s="14"/>
    </row>
    <row r="807" spans="222:233" x14ac:dyDescent="0.2">
      <c r="HP807" s="11"/>
      <c r="HQ807" s="11"/>
      <c r="HR807" s="11"/>
      <c r="HS807" s="11"/>
      <c r="HT807" s="11"/>
      <c r="HU807" s="11"/>
      <c r="HV807" s="11"/>
      <c r="HW807" s="11"/>
      <c r="HX807" s="11"/>
      <c r="HY807" s="14"/>
    </row>
    <row r="808" spans="222:233" x14ac:dyDescent="0.2">
      <c r="HS808" s="11"/>
      <c r="HT808" s="11"/>
      <c r="HU808" s="11"/>
      <c r="HV808" s="11"/>
      <c r="HW808" s="11"/>
      <c r="HX808" s="11"/>
      <c r="HY808" s="14"/>
    </row>
    <row r="809" spans="222:233" x14ac:dyDescent="0.2">
      <c r="HY809" s="70"/>
    </row>
    <row r="810" spans="222:233" ht="10.199999999999999" thickBot="1" x14ac:dyDescent="0.25">
      <c r="HS810" s="14"/>
      <c r="HT810" s="14"/>
      <c r="HU810" s="14"/>
      <c r="HV810" s="14"/>
      <c r="HW810" s="14"/>
      <c r="HX810" s="14"/>
      <c r="HY810" s="14"/>
    </row>
    <row r="811" spans="222:233" x14ac:dyDescent="0.2">
      <c r="HN811" s="11"/>
      <c r="HO811" s="11"/>
      <c r="HP811" s="67"/>
      <c r="HQ811" s="67"/>
      <c r="HR811" s="67"/>
      <c r="HS811" s="67"/>
      <c r="HT811" s="67"/>
      <c r="HU811" s="67"/>
      <c r="HV811" s="67"/>
      <c r="HW811" s="67"/>
      <c r="HX811" s="67"/>
      <c r="HY811" s="11"/>
    </row>
    <row r="812" spans="222:233" ht="10.199999999999999" thickBot="1" x14ac:dyDescent="0.25">
      <c r="HN812" s="11"/>
      <c r="HO812" s="11"/>
      <c r="HP812" s="68"/>
      <c r="HQ812" s="69"/>
      <c r="HR812" s="68"/>
      <c r="HS812" s="68"/>
      <c r="HT812" s="68"/>
      <c r="HU812" s="68"/>
      <c r="HV812" s="68"/>
      <c r="HW812" s="68"/>
      <c r="HX812" s="68"/>
      <c r="HY812" s="11"/>
    </row>
    <row r="813" spans="222:233" x14ac:dyDescent="0.2">
      <c r="HP813" s="11"/>
      <c r="HQ813" s="11"/>
      <c r="HR813" s="11"/>
      <c r="HS813" s="11"/>
      <c r="HT813" s="11"/>
      <c r="HU813" s="11"/>
      <c r="HV813" s="11"/>
      <c r="HW813" s="11"/>
      <c r="HX813" s="11"/>
      <c r="HY813" s="14"/>
    </row>
    <row r="814" spans="222:233" x14ac:dyDescent="0.2">
      <c r="HS814" s="11"/>
      <c r="HT814" s="11"/>
      <c r="HU814" s="11"/>
      <c r="HV814" s="11"/>
      <c r="HW814" s="11"/>
      <c r="HX814" s="11"/>
      <c r="HY814" s="14"/>
    </row>
    <row r="815" spans="222:233" x14ac:dyDescent="0.2">
      <c r="HY815" s="70"/>
    </row>
    <row r="816" spans="222:233" ht="10.199999999999999" thickBot="1" x14ac:dyDescent="0.25">
      <c r="HS816" s="14"/>
      <c r="HT816" s="14"/>
      <c r="HU816" s="14"/>
      <c r="HV816" s="14"/>
      <c r="HW816" s="14"/>
      <c r="HX816" s="14"/>
      <c r="HY816" s="14"/>
    </row>
    <row r="817" spans="222:233" x14ac:dyDescent="0.2">
      <c r="HN817" s="11"/>
      <c r="HO817" s="11"/>
      <c r="HP817" s="67"/>
      <c r="HQ817" s="67"/>
      <c r="HR817" s="67"/>
      <c r="HS817" s="67"/>
      <c r="HT817" s="67"/>
      <c r="HU817" s="67"/>
      <c r="HV817" s="67"/>
      <c r="HW817" s="67"/>
      <c r="HX817" s="67"/>
      <c r="HY817" s="14"/>
    </row>
    <row r="818" spans="222:233" ht="10.199999999999999" thickBot="1" x14ac:dyDescent="0.25">
      <c r="HN818" s="11"/>
      <c r="HO818" s="11"/>
      <c r="HP818" s="68"/>
      <c r="HQ818" s="68"/>
      <c r="HR818" s="68"/>
      <c r="HS818" s="68"/>
      <c r="HT818" s="68"/>
      <c r="HU818" s="68"/>
      <c r="HV818" s="68"/>
      <c r="HW818" s="68"/>
      <c r="HX818" s="68"/>
      <c r="HY818" s="14"/>
    </row>
    <row r="819" spans="222:233" x14ac:dyDescent="0.2">
      <c r="HP819" s="11"/>
      <c r="HQ819" s="11"/>
      <c r="HR819" s="11"/>
      <c r="HS819" s="11"/>
      <c r="HT819" s="11"/>
      <c r="HU819" s="11"/>
      <c r="HV819" s="11"/>
      <c r="HW819" s="11"/>
      <c r="HX819" s="11"/>
      <c r="HY819" s="14"/>
    </row>
    <row r="820" spans="222:233" x14ac:dyDescent="0.2">
      <c r="HS820" s="11"/>
      <c r="HT820" s="11"/>
      <c r="HU820" s="11"/>
      <c r="HV820" s="11"/>
      <c r="HW820" s="11"/>
      <c r="HX820" s="11"/>
      <c r="HY820" s="14"/>
    </row>
    <row r="821" spans="222:233" x14ac:dyDescent="0.2">
      <c r="HY821" s="70"/>
    </row>
    <row r="822" spans="222:233" ht="10.199999999999999" thickBot="1" x14ac:dyDescent="0.25">
      <c r="HS822" s="14"/>
      <c r="HT822" s="14"/>
      <c r="HU822" s="14"/>
      <c r="HV822" s="14"/>
      <c r="HW822" s="14"/>
      <c r="HX822" s="14"/>
      <c r="HY822" s="14"/>
    </row>
    <row r="823" spans="222:233" x14ac:dyDescent="0.2">
      <c r="HN823" s="11"/>
      <c r="HO823" s="11"/>
      <c r="HP823" s="67"/>
      <c r="HQ823" s="67"/>
      <c r="HR823" s="67"/>
      <c r="HS823" s="67"/>
      <c r="HT823" s="67"/>
      <c r="HU823" s="67"/>
      <c r="HV823" s="67"/>
      <c r="HW823" s="67"/>
      <c r="HX823" s="67"/>
      <c r="HY823" s="14"/>
    </row>
    <row r="824" spans="222:233" ht="10.199999999999999" thickBot="1" x14ac:dyDescent="0.25">
      <c r="HN824" s="11"/>
      <c r="HO824" s="11"/>
      <c r="HP824" s="68"/>
      <c r="HQ824" s="68"/>
      <c r="HR824" s="68"/>
      <c r="HS824" s="68"/>
      <c r="HT824" s="68"/>
      <c r="HU824" s="68"/>
      <c r="HV824" s="68"/>
      <c r="HW824" s="68"/>
      <c r="HX824" s="68"/>
      <c r="HY824" s="14"/>
    </row>
    <row r="825" spans="222:233" x14ac:dyDescent="0.2">
      <c r="HP825" s="11"/>
      <c r="HQ825" s="11"/>
      <c r="HR825" s="11"/>
      <c r="HS825" s="11"/>
      <c r="HT825" s="11"/>
      <c r="HU825" s="11"/>
      <c r="HV825" s="11"/>
      <c r="HW825" s="11"/>
      <c r="HX825" s="11"/>
      <c r="HY825" s="14"/>
    </row>
    <row r="826" spans="222:233" x14ac:dyDescent="0.2">
      <c r="HS826" s="11"/>
      <c r="HT826" s="11"/>
      <c r="HU826" s="11"/>
      <c r="HV826" s="11"/>
      <c r="HW826" s="11"/>
      <c r="HX826" s="11"/>
      <c r="HY826" s="14"/>
    </row>
    <row r="827" spans="222:233" x14ac:dyDescent="0.2">
      <c r="HY827" s="70"/>
    </row>
    <row r="828" spans="222:233" ht="10.199999999999999" thickBot="1" x14ac:dyDescent="0.25">
      <c r="HS828" s="14"/>
      <c r="HT828" s="14"/>
      <c r="HU828" s="14"/>
      <c r="HV828" s="14"/>
      <c r="HW828" s="14"/>
      <c r="HX828" s="14"/>
      <c r="HY828" s="14"/>
    </row>
    <row r="829" spans="222:233" x14ac:dyDescent="0.2">
      <c r="HN829" s="11"/>
      <c r="HO829" s="11"/>
      <c r="HP829" s="67"/>
      <c r="HQ829" s="67"/>
      <c r="HR829" s="67"/>
      <c r="HS829" s="67"/>
      <c r="HT829" s="67"/>
      <c r="HU829" s="67"/>
      <c r="HV829" s="67"/>
      <c r="HW829" s="67"/>
      <c r="HX829" s="67"/>
      <c r="HY829" s="14"/>
    </row>
    <row r="830" spans="222:233" ht="10.199999999999999" thickBot="1" x14ac:dyDescent="0.25">
      <c r="HN830" s="11"/>
      <c r="HO830" s="11"/>
      <c r="HP830" s="68"/>
      <c r="HQ830" s="68"/>
      <c r="HR830" s="68"/>
      <c r="HS830" s="68"/>
      <c r="HT830" s="68"/>
      <c r="HU830" s="68"/>
      <c r="HV830" s="68"/>
      <c r="HW830" s="68"/>
      <c r="HX830" s="68"/>
      <c r="HY830" s="14"/>
    </row>
    <row r="831" spans="222:233" x14ac:dyDescent="0.2">
      <c r="HP831" s="11"/>
      <c r="HQ831" s="11"/>
      <c r="HR831" s="11"/>
      <c r="HS831" s="11"/>
      <c r="HT831" s="11"/>
      <c r="HU831" s="11"/>
      <c r="HV831" s="11"/>
      <c r="HW831" s="11"/>
      <c r="HX831" s="11"/>
      <c r="HY831" s="14"/>
    </row>
    <row r="832" spans="222:233" x14ac:dyDescent="0.2">
      <c r="HS832" s="11"/>
      <c r="HT832" s="11"/>
      <c r="HU832" s="11"/>
      <c r="HV832" s="11"/>
      <c r="HW832" s="11"/>
      <c r="HX832" s="11"/>
      <c r="HY832" s="14"/>
    </row>
    <row r="833" spans="222:233" x14ac:dyDescent="0.2">
      <c r="HY833" s="70"/>
    </row>
    <row r="834" spans="222:233" ht="10.199999999999999" thickBot="1" x14ac:dyDescent="0.25">
      <c r="HS834" s="14"/>
      <c r="HT834" s="14"/>
      <c r="HU834" s="14"/>
      <c r="HV834" s="14"/>
      <c r="HW834" s="14"/>
      <c r="HX834" s="14"/>
      <c r="HY834" s="14"/>
    </row>
    <row r="835" spans="222:233" x14ac:dyDescent="0.2">
      <c r="HN835" s="11"/>
      <c r="HO835" s="11"/>
      <c r="HP835" s="67"/>
      <c r="HQ835" s="67"/>
      <c r="HR835" s="67"/>
      <c r="HS835" s="67"/>
      <c r="HT835" s="67"/>
      <c r="HU835" s="67"/>
      <c r="HV835" s="67"/>
      <c r="HW835" s="67"/>
      <c r="HX835" s="67"/>
      <c r="HY835" s="11"/>
    </row>
    <row r="836" spans="222:233" ht="10.199999999999999" thickBot="1" x14ac:dyDescent="0.25">
      <c r="HN836" s="11"/>
      <c r="HO836" s="11"/>
      <c r="HP836" s="68"/>
      <c r="HQ836" s="68"/>
      <c r="HR836" s="68"/>
      <c r="HS836" s="68"/>
      <c r="HT836" s="68"/>
      <c r="HU836" s="68"/>
      <c r="HV836" s="68"/>
      <c r="HW836" s="68"/>
      <c r="HX836" s="68"/>
      <c r="HY836" s="11"/>
    </row>
    <row r="837" spans="222:233" x14ac:dyDescent="0.2">
      <c r="HP837" s="11"/>
      <c r="HQ837" s="11"/>
      <c r="HR837" s="11"/>
      <c r="HS837" s="11"/>
      <c r="HT837" s="11"/>
      <c r="HU837" s="11"/>
      <c r="HV837" s="11"/>
      <c r="HW837" s="11"/>
      <c r="HX837" s="11"/>
      <c r="HY837" s="14"/>
    </row>
    <row r="838" spans="222:233" x14ac:dyDescent="0.2">
      <c r="HS838" s="11"/>
      <c r="HT838" s="11"/>
      <c r="HU838" s="11"/>
      <c r="HV838" s="11"/>
      <c r="HW838" s="11"/>
      <c r="HX838" s="11"/>
      <c r="HY838" s="14"/>
    </row>
    <row r="839" spans="222:233" x14ac:dyDescent="0.2">
      <c r="HY839" s="70"/>
    </row>
    <row r="840" spans="222:233" ht="10.199999999999999" thickBot="1" x14ac:dyDescent="0.25">
      <c r="HS840" s="14"/>
      <c r="HT840" s="14"/>
      <c r="HU840" s="14"/>
      <c r="HV840" s="14"/>
      <c r="HW840" s="14"/>
      <c r="HX840" s="14"/>
      <c r="HY840" s="14"/>
    </row>
    <row r="841" spans="222:233" x14ac:dyDescent="0.2">
      <c r="HN841" s="11"/>
      <c r="HO841" s="11"/>
      <c r="HP841" s="67"/>
      <c r="HQ841" s="67"/>
      <c r="HR841" s="67"/>
      <c r="HS841" s="67"/>
      <c r="HT841" s="67"/>
      <c r="HU841" s="67"/>
      <c r="HV841" s="67"/>
      <c r="HW841" s="67"/>
      <c r="HX841" s="67"/>
      <c r="HY841" s="14"/>
    </row>
    <row r="842" spans="222:233" ht="10.199999999999999" thickBot="1" x14ac:dyDescent="0.25">
      <c r="HN842" s="11"/>
      <c r="HO842" s="11"/>
      <c r="HP842" s="68"/>
      <c r="HQ842" s="68"/>
      <c r="HR842" s="68"/>
      <c r="HS842" s="68"/>
      <c r="HT842" s="68"/>
      <c r="HU842" s="68"/>
      <c r="HV842" s="68"/>
      <c r="HW842" s="68"/>
      <c r="HX842" s="68"/>
      <c r="HY842" s="14"/>
    </row>
    <row r="843" spans="222:233" x14ac:dyDescent="0.2">
      <c r="HP843" s="11"/>
      <c r="HQ843" s="11"/>
      <c r="HR843" s="11"/>
      <c r="HS843" s="11"/>
      <c r="HT843" s="11"/>
      <c r="HU843" s="11"/>
      <c r="HV843" s="11"/>
      <c r="HW843" s="11"/>
      <c r="HX843" s="11"/>
      <c r="HY843" s="14"/>
    </row>
    <row r="844" spans="222:233" x14ac:dyDescent="0.2">
      <c r="HS844" s="11"/>
      <c r="HT844" s="11"/>
      <c r="HU844" s="11"/>
      <c r="HV844" s="11"/>
      <c r="HW844" s="11"/>
      <c r="HX844" s="11"/>
      <c r="HY844" s="14"/>
    </row>
    <row r="845" spans="222:233" x14ac:dyDescent="0.2">
      <c r="HY845" s="70"/>
    </row>
    <row r="846" spans="222:233" ht="10.199999999999999" thickBot="1" x14ac:dyDescent="0.25">
      <c r="HS846" s="14"/>
      <c r="HT846" s="14"/>
      <c r="HU846" s="14"/>
      <c r="HV846" s="14"/>
      <c r="HW846" s="14"/>
      <c r="HX846" s="14"/>
      <c r="HY846" s="14"/>
    </row>
    <row r="847" spans="222:233" x14ac:dyDescent="0.2">
      <c r="HN847" s="11"/>
      <c r="HO847" s="11"/>
      <c r="HP847" s="67"/>
      <c r="HQ847" s="67"/>
      <c r="HR847" s="67"/>
      <c r="HS847" s="67"/>
      <c r="HT847" s="67"/>
      <c r="HU847" s="67"/>
      <c r="HV847" s="67"/>
      <c r="HW847" s="67"/>
      <c r="HX847" s="67"/>
      <c r="HY847" s="14"/>
    </row>
    <row r="848" spans="222:233" ht="10.199999999999999" thickBot="1" x14ac:dyDescent="0.25">
      <c r="HN848" s="11"/>
      <c r="HO848" s="11"/>
      <c r="HP848" s="68"/>
      <c r="HQ848" s="68"/>
      <c r="HR848" s="68"/>
      <c r="HS848" s="68"/>
      <c r="HT848" s="68"/>
      <c r="HU848" s="68"/>
      <c r="HV848" s="68"/>
      <c r="HW848" s="68"/>
      <c r="HX848" s="68"/>
      <c r="HY848" s="14"/>
    </row>
    <row r="849" spans="222:233" x14ac:dyDescent="0.2">
      <c r="HP849" s="11"/>
      <c r="HQ849" s="11"/>
      <c r="HR849" s="11"/>
      <c r="HS849" s="11"/>
      <c r="HT849" s="11"/>
      <c r="HU849" s="11"/>
      <c r="HV849" s="11"/>
      <c r="HW849" s="11"/>
      <c r="HX849" s="11"/>
      <c r="HY849" s="14"/>
    </row>
    <row r="850" spans="222:233" x14ac:dyDescent="0.2">
      <c r="HS850" s="11"/>
      <c r="HT850" s="11"/>
      <c r="HU850" s="11"/>
      <c r="HV850" s="11"/>
      <c r="HW850" s="11"/>
      <c r="HX850" s="11"/>
      <c r="HY850" s="14"/>
    </row>
    <row r="851" spans="222:233" x14ac:dyDescent="0.2">
      <c r="HY851" s="70"/>
    </row>
    <row r="852" spans="222:233" ht="10.199999999999999" thickBot="1" x14ac:dyDescent="0.25">
      <c r="HS852" s="11"/>
      <c r="HT852" s="11"/>
      <c r="HU852" s="11"/>
      <c r="HV852" s="11"/>
      <c r="HW852" s="11"/>
      <c r="HX852" s="11"/>
      <c r="HY852" s="14"/>
    </row>
    <row r="853" spans="222:233" x14ac:dyDescent="0.2">
      <c r="HN853" s="11"/>
      <c r="HO853" s="11"/>
      <c r="HP853" s="67"/>
      <c r="HQ853" s="67"/>
      <c r="HR853" s="67"/>
      <c r="HS853" s="67"/>
      <c r="HT853" s="67"/>
      <c r="HU853" s="67"/>
      <c r="HV853" s="67"/>
      <c r="HW853" s="67"/>
      <c r="HX853" s="67"/>
      <c r="HY853" s="14"/>
    </row>
    <row r="854" spans="222:233" ht="10.199999999999999" thickBot="1" x14ac:dyDescent="0.25">
      <c r="HN854" s="11"/>
      <c r="HO854" s="11"/>
      <c r="HP854" s="68"/>
      <c r="HQ854" s="68"/>
      <c r="HR854" s="68"/>
      <c r="HS854" s="68"/>
      <c r="HT854" s="68"/>
      <c r="HU854" s="68"/>
      <c r="HV854" s="68"/>
      <c r="HW854" s="68"/>
      <c r="HX854" s="68"/>
      <c r="HY854" s="14"/>
    </row>
    <row r="855" spans="222:233" x14ac:dyDescent="0.2">
      <c r="HP855" s="11"/>
      <c r="HQ855" s="11"/>
      <c r="HR855" s="11"/>
      <c r="HS855" s="11"/>
      <c r="HT855" s="11"/>
      <c r="HU855" s="11"/>
      <c r="HV855" s="11"/>
      <c r="HW855" s="11"/>
      <c r="HX855" s="11"/>
      <c r="HY855" s="14"/>
    </row>
    <row r="856" spans="222:233" x14ac:dyDescent="0.2">
      <c r="HS856" s="11"/>
      <c r="HT856" s="11"/>
      <c r="HU856" s="11"/>
      <c r="HV856" s="11"/>
      <c r="HW856" s="11"/>
      <c r="HX856" s="11"/>
      <c r="HY856" s="14"/>
    </row>
    <row r="857" spans="222:233" x14ac:dyDescent="0.2">
      <c r="HN857" s="2"/>
      <c r="HY857" s="70"/>
    </row>
    <row r="858" spans="222:233" ht="10.199999999999999" thickBot="1" x14ac:dyDescent="0.25">
      <c r="HO858" s="11"/>
      <c r="HS858" s="11"/>
      <c r="HT858" s="11"/>
      <c r="HU858" s="11"/>
      <c r="HV858" s="11"/>
      <c r="HW858" s="11"/>
      <c r="HX858" s="11"/>
      <c r="HY858" s="14"/>
    </row>
    <row r="859" spans="222:233" x14ac:dyDescent="0.2">
      <c r="HP859" s="67"/>
      <c r="HQ859" s="67"/>
      <c r="HR859" s="67"/>
      <c r="HS859" s="67"/>
      <c r="HT859" s="67"/>
      <c r="HU859" s="67"/>
      <c r="HV859" s="67"/>
      <c r="HW859" s="67"/>
      <c r="HX859" s="67"/>
      <c r="HY859" s="14"/>
    </row>
    <row r="860" spans="222:233" ht="10.199999999999999" thickBot="1" x14ac:dyDescent="0.25">
      <c r="HP860" s="68"/>
      <c r="HQ860" s="68"/>
      <c r="HR860" s="68"/>
      <c r="HS860" s="68"/>
      <c r="HT860" s="68"/>
      <c r="HU860" s="68"/>
      <c r="HV860" s="68"/>
      <c r="HW860" s="68"/>
      <c r="HX860" s="68"/>
      <c r="HY860" s="14"/>
    </row>
    <row r="861" spans="222:233" x14ac:dyDescent="0.2">
      <c r="HP861" s="11"/>
      <c r="HQ861" s="11"/>
      <c r="HR861" s="11"/>
      <c r="HS861" s="11"/>
      <c r="HT861" s="11"/>
      <c r="HU861" s="11"/>
      <c r="HV861" s="11"/>
      <c r="HW861" s="11"/>
      <c r="HX861" s="11"/>
      <c r="HY861" s="14"/>
    </row>
    <row r="862" spans="222:233" x14ac:dyDescent="0.2">
      <c r="HS862" s="11"/>
      <c r="HT862" s="11"/>
      <c r="HU862" s="11"/>
      <c r="HV862" s="11"/>
      <c r="HW862" s="11"/>
      <c r="HX862" s="11"/>
      <c r="HY862" s="14"/>
    </row>
    <row r="863" spans="222:233" x14ac:dyDescent="0.2">
      <c r="HY863" s="70"/>
    </row>
    <row r="864" spans="222:233" ht="10.199999999999999" thickBot="1" x14ac:dyDescent="0.25">
      <c r="HS864" s="11"/>
      <c r="HT864" s="11"/>
      <c r="HU864" s="11"/>
      <c r="HV864" s="11"/>
      <c r="HW864" s="11"/>
      <c r="HX864" s="11"/>
      <c r="HY864" s="14"/>
    </row>
    <row r="865" spans="224:233" x14ac:dyDescent="0.2">
      <c r="HP865" s="67"/>
      <c r="HQ865" s="67"/>
      <c r="HR865" s="67"/>
      <c r="HS865" s="67"/>
      <c r="HT865" s="67"/>
      <c r="HU865" s="67"/>
      <c r="HV865" s="67"/>
      <c r="HW865" s="67"/>
      <c r="HX865" s="67"/>
      <c r="HY865" s="14"/>
    </row>
    <row r="866" spans="224:233" ht="10.199999999999999" thickBot="1" x14ac:dyDescent="0.25">
      <c r="HP866" s="68"/>
      <c r="HQ866" s="68"/>
      <c r="HR866" s="68"/>
      <c r="HS866" s="68"/>
      <c r="HT866" s="68"/>
      <c r="HU866" s="68"/>
      <c r="HV866" s="68"/>
      <c r="HW866" s="68"/>
      <c r="HX866" s="68"/>
      <c r="HY866" s="14"/>
    </row>
    <row r="867" spans="224:233" x14ac:dyDescent="0.2">
      <c r="HP867" s="11"/>
      <c r="HQ867" s="11"/>
      <c r="HR867" s="11"/>
      <c r="HS867" s="11"/>
      <c r="HT867" s="11"/>
      <c r="HU867" s="11"/>
      <c r="HV867" s="11"/>
      <c r="HW867" s="11"/>
      <c r="HX867" s="11"/>
      <c r="HY867" s="14"/>
    </row>
    <row r="868" spans="224:233" x14ac:dyDescent="0.2">
      <c r="HS868" s="11"/>
      <c r="HT868" s="11"/>
      <c r="HU868" s="11"/>
      <c r="HV868" s="11"/>
      <c r="HW868" s="11"/>
      <c r="HX868" s="11"/>
      <c r="HY868" s="14"/>
    </row>
    <row r="869" spans="224:233" x14ac:dyDescent="0.2">
      <c r="HY869" s="70"/>
    </row>
    <row r="870" spans="224:233" ht="10.199999999999999" thickBot="1" x14ac:dyDescent="0.25">
      <c r="HS870" s="11"/>
      <c r="HT870" s="11"/>
      <c r="HU870" s="11"/>
      <c r="HV870" s="11"/>
      <c r="HW870" s="11"/>
      <c r="HX870" s="11"/>
      <c r="HY870" s="14"/>
    </row>
    <row r="871" spans="224:233" x14ac:dyDescent="0.2">
      <c r="HP871" s="67"/>
      <c r="HQ871" s="67"/>
      <c r="HR871" s="67"/>
      <c r="HS871" s="67"/>
      <c r="HT871" s="67"/>
      <c r="HU871" s="67"/>
      <c r="HV871" s="67"/>
      <c r="HW871" s="67"/>
      <c r="HX871" s="67"/>
      <c r="HY871" s="70"/>
    </row>
    <row r="872" spans="224:233" ht="10.199999999999999" thickBot="1" x14ac:dyDescent="0.25">
      <c r="HP872" s="68"/>
      <c r="HQ872" s="68"/>
      <c r="HR872" s="68"/>
      <c r="HS872" s="68"/>
      <c r="HT872" s="68"/>
      <c r="HU872" s="68"/>
      <c r="HV872" s="68"/>
      <c r="HW872" s="68"/>
      <c r="HX872" s="68"/>
      <c r="HY872" s="70"/>
    </row>
    <row r="873" spans="224:233" x14ac:dyDescent="0.2">
      <c r="HP873" s="11"/>
      <c r="HQ873" s="11"/>
      <c r="HR873" s="11"/>
      <c r="HS873" s="11"/>
      <c r="HT873" s="11"/>
      <c r="HU873" s="11"/>
      <c r="HV873" s="11"/>
      <c r="HW873" s="11"/>
      <c r="HX873" s="11"/>
      <c r="HY873" s="14"/>
    </row>
    <row r="874" spans="224:233" x14ac:dyDescent="0.2">
      <c r="HS874" s="11"/>
      <c r="HT874" s="11"/>
      <c r="HU874" s="11"/>
      <c r="HV874" s="11"/>
      <c r="HW874" s="11"/>
      <c r="HX874" s="11"/>
      <c r="HY874" s="14"/>
    </row>
    <row r="875" spans="224:233" x14ac:dyDescent="0.2">
      <c r="HY875" s="70"/>
    </row>
    <row r="876" spans="224:233" ht="10.199999999999999" thickBot="1" x14ac:dyDescent="0.25">
      <c r="HS876" s="11"/>
      <c r="HT876" s="11"/>
      <c r="HU876" s="11"/>
      <c r="HV876" s="11"/>
      <c r="HW876" s="11"/>
      <c r="HX876" s="11"/>
      <c r="HY876" s="14"/>
    </row>
    <row r="877" spans="224:233" x14ac:dyDescent="0.2">
      <c r="HP877" s="67"/>
      <c r="HQ877" s="67"/>
      <c r="HR877" s="67"/>
      <c r="HS877" s="67"/>
      <c r="HT877" s="67"/>
      <c r="HU877" s="67"/>
      <c r="HV877" s="67"/>
      <c r="HW877" s="67"/>
      <c r="HX877" s="67"/>
      <c r="HY877" s="14"/>
    </row>
    <row r="878" spans="224:233" ht="10.199999999999999" thickBot="1" x14ac:dyDescent="0.25">
      <c r="HP878" s="69"/>
      <c r="HQ878" s="69"/>
      <c r="HR878" s="69"/>
      <c r="HS878" s="69"/>
      <c r="HT878" s="69"/>
      <c r="HU878" s="69"/>
      <c r="HV878" s="69"/>
      <c r="HW878" s="69"/>
      <c r="HX878" s="69"/>
      <c r="HY878" s="14"/>
    </row>
    <row r="879" spans="224:233" x14ac:dyDescent="0.2">
      <c r="HP879" s="11"/>
      <c r="HQ879" s="11"/>
      <c r="HR879" s="11"/>
      <c r="HS879" s="11"/>
      <c r="HT879" s="11"/>
      <c r="HU879" s="11"/>
      <c r="HV879" s="11"/>
      <c r="HW879" s="11"/>
      <c r="HX879" s="11"/>
      <c r="HY879" s="14"/>
    </row>
    <row r="880" spans="224:233" x14ac:dyDescent="0.2">
      <c r="HS880" s="11"/>
      <c r="HT880" s="11"/>
      <c r="HU880" s="11"/>
      <c r="HV880" s="11"/>
      <c r="HW880" s="11"/>
      <c r="HX880" s="11"/>
      <c r="HY880" s="14"/>
    </row>
    <row r="881" spans="224:233" x14ac:dyDescent="0.2">
      <c r="HY881" s="70"/>
    </row>
    <row r="882" spans="224:233" ht="10.199999999999999" thickBot="1" x14ac:dyDescent="0.25">
      <c r="HS882" s="11"/>
      <c r="HT882" s="11"/>
      <c r="HU882" s="11"/>
      <c r="HV882" s="11"/>
      <c r="HW882" s="11"/>
      <c r="HX882" s="11"/>
      <c r="HY882" s="14"/>
    </row>
    <row r="883" spans="224:233" x14ac:dyDescent="0.2">
      <c r="HP883" s="67"/>
      <c r="HQ883" s="67"/>
      <c r="HR883" s="67"/>
      <c r="HS883" s="67"/>
      <c r="HT883" s="67"/>
      <c r="HU883" s="67"/>
      <c r="HV883" s="67"/>
      <c r="HW883" s="67"/>
      <c r="HX883" s="67"/>
      <c r="HY883" s="14"/>
    </row>
    <row r="884" spans="224:233" ht="10.199999999999999" thickBot="1" x14ac:dyDescent="0.25">
      <c r="HP884" s="69"/>
      <c r="HQ884" s="69"/>
      <c r="HR884" s="69"/>
      <c r="HS884" s="69"/>
      <c r="HT884" s="69"/>
      <c r="HU884" s="69"/>
      <c r="HV884" s="69"/>
      <c r="HW884" s="69"/>
      <c r="HX884" s="69"/>
      <c r="HY884" s="14"/>
    </row>
    <row r="885" spans="224:233" x14ac:dyDescent="0.2">
      <c r="HP885" s="11"/>
      <c r="HQ885" s="11"/>
      <c r="HR885" s="11"/>
      <c r="HS885" s="11"/>
      <c r="HT885" s="11"/>
      <c r="HU885" s="11"/>
      <c r="HV885" s="11"/>
      <c r="HW885" s="11"/>
      <c r="HX885" s="11"/>
      <c r="HY885" s="14"/>
    </row>
    <row r="886" spans="224:233" x14ac:dyDescent="0.2">
      <c r="HS886" s="11"/>
      <c r="HT886" s="11"/>
      <c r="HU886" s="11"/>
      <c r="HV886" s="11"/>
      <c r="HW886" s="11"/>
      <c r="HX886" s="11"/>
      <c r="HY886" s="14"/>
    </row>
    <row r="887" spans="224:233" x14ac:dyDescent="0.2">
      <c r="HY887" s="70"/>
    </row>
    <row r="888" spans="224:233" x14ac:dyDescent="0.2">
      <c r="HS888" s="11"/>
      <c r="HT888" s="11"/>
      <c r="HU888" s="11"/>
      <c r="HV888" s="11"/>
      <c r="HW888" s="11"/>
      <c r="HX888" s="11"/>
      <c r="HY888" s="14"/>
    </row>
  </sheetData>
  <phoneticPr fontId="0" type="noConversion"/>
  <pageMargins left="0.2" right="0.23" top="0.52" bottom="1" header="0.5" footer="0.5"/>
  <pageSetup paperSize="5" scale="90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4" sqref="A24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 Schwieger</dc:creator>
  <cp:lastModifiedBy>Havlíček Jan</cp:lastModifiedBy>
  <cp:lastPrinted>2001-05-24T13:51:01Z</cp:lastPrinted>
  <dcterms:created xsi:type="dcterms:W3CDTF">1999-01-11T20:09:59Z</dcterms:created>
  <dcterms:modified xsi:type="dcterms:W3CDTF">2023-09-10T15:36:05Z</dcterms:modified>
</cp:coreProperties>
</file>